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externalLinks/externalLink1.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780" windowHeight="11840"/>
  </bookViews>
  <sheets>
    <sheet name="流水" sheetId="1" r:id="rId1"/>
    <sheet name="租金" sheetId="2" r:id="rId2"/>
    <sheet name="提成" sheetId="3" r:id="rId3"/>
    <sheet name="Goma账户" sheetId="4" r:id="rId4"/>
    <sheet name="Sheet1" sheetId="5" r:id="rId5"/>
  </sheets>
  <externalReferences>
    <externalReference r:id="rId6"/>
  </externalReferences>
  <definedNames>
    <definedName name="_xlnm._FilterDatabase" localSheetId="0" hidden="1">流水!$A$2:$L$632</definedName>
    <definedName name="_xlnm._FilterDatabase" localSheetId="3" hidden="1">Goma账户!$A$87:$P$133</definedName>
  </definedNames>
  <calcPr calcId="144525" concurrentCalc="0"/>
</workbook>
</file>

<file path=xl/comments1.xml><?xml version="1.0" encoding="utf-8"?>
<comments xmlns="http://schemas.openxmlformats.org/spreadsheetml/2006/main">
  <authors>
    <author>Administrator</author>
  </authors>
  <commentList>
    <comment ref="Q2" authorId="0">
      <text>
        <r>
          <rPr>
            <b/>
            <sz val="9"/>
            <rFont val="宋体"/>
            <charset val="134"/>
          </rPr>
          <t>Administrator:</t>
        </r>
        <r>
          <rPr>
            <sz val="9"/>
            <rFont val="宋体"/>
            <charset val="134"/>
          </rPr>
          <t xml:space="preserve">
2021.1.5收11200</t>
        </r>
      </text>
    </comment>
    <comment ref="T2" authorId="0">
      <text>
        <r>
          <rPr>
            <b/>
            <sz val="9"/>
            <rFont val="宋体"/>
            <charset val="134"/>
          </rPr>
          <t>Administrator:</t>
        </r>
        <r>
          <rPr>
            <sz val="9"/>
            <rFont val="宋体"/>
            <charset val="134"/>
          </rPr>
          <t xml:space="preserve">
2021.2.18收</t>
        </r>
      </text>
    </comment>
    <comment ref="Q3" authorId="0">
      <text>
        <r>
          <rPr>
            <b/>
            <sz val="9"/>
            <rFont val="宋体"/>
            <charset val="134"/>
          </rPr>
          <t>Administrator:</t>
        </r>
        <r>
          <rPr>
            <sz val="9"/>
            <rFont val="宋体"/>
            <charset val="134"/>
          </rPr>
          <t xml:space="preserve">
2021.1.5收</t>
        </r>
      </text>
    </comment>
    <comment ref="T3" authorId="0">
      <text>
        <r>
          <rPr>
            <b/>
            <sz val="9"/>
            <rFont val="宋体"/>
            <charset val="134"/>
          </rPr>
          <t>Administrator:</t>
        </r>
        <r>
          <rPr>
            <sz val="9"/>
            <rFont val="宋体"/>
            <charset val="134"/>
          </rPr>
          <t xml:space="preserve">
2021.1.19收</t>
        </r>
      </text>
    </comment>
    <comment ref="Q4" authorId="0">
      <text>
        <r>
          <rPr>
            <b/>
            <sz val="9"/>
            <rFont val="宋体"/>
            <charset val="134"/>
          </rPr>
          <t>Administrator:</t>
        </r>
        <r>
          <rPr>
            <sz val="9"/>
            <rFont val="宋体"/>
            <charset val="134"/>
          </rPr>
          <t xml:space="preserve">
2021.1.8收3965</t>
        </r>
      </text>
    </comment>
    <comment ref="T4" authorId="0">
      <text>
        <r>
          <rPr>
            <b/>
            <sz val="9"/>
            <rFont val="宋体"/>
            <charset val="134"/>
          </rPr>
          <t>Administrator:</t>
        </r>
        <r>
          <rPr>
            <sz val="9"/>
            <rFont val="宋体"/>
            <charset val="134"/>
          </rPr>
          <t xml:space="preserve">
2021.6.1收21010.15</t>
        </r>
      </text>
    </comment>
    <comment ref="Q5" authorId="0">
      <text>
        <r>
          <rPr>
            <b/>
            <sz val="9"/>
            <rFont val="宋体"/>
            <charset val="134"/>
          </rPr>
          <t>Administrator:</t>
        </r>
        <r>
          <rPr>
            <sz val="9"/>
            <rFont val="宋体"/>
            <charset val="134"/>
          </rPr>
          <t xml:space="preserve">
2021.1.12收RMB64700折合1万美金</t>
        </r>
      </text>
    </comment>
    <comment ref="T5" authorId="0">
      <text>
        <r>
          <rPr>
            <b/>
            <sz val="9"/>
            <rFont val="宋体"/>
            <charset val="134"/>
          </rPr>
          <t>Administrator:</t>
        </r>
        <r>
          <rPr>
            <sz val="9"/>
            <rFont val="宋体"/>
            <charset val="134"/>
          </rPr>
          <t xml:space="preserve">
2021.5.18收RMB115920折合美金18000</t>
        </r>
      </text>
    </comment>
    <comment ref="U5" authorId="0">
      <text>
        <r>
          <rPr>
            <b/>
            <sz val="9"/>
            <rFont val="宋体"/>
            <charset val="134"/>
          </rPr>
          <t>Administrator:</t>
        </r>
        <r>
          <rPr>
            <sz val="9"/>
            <rFont val="宋体"/>
            <charset val="134"/>
          </rPr>
          <t xml:space="preserve">
2021.8.25收RMB185438
汇率6.47</t>
        </r>
      </text>
    </comment>
    <comment ref="Q6" authorId="0">
      <text>
        <r>
          <rPr>
            <b/>
            <sz val="9"/>
            <rFont val="宋体"/>
            <charset val="134"/>
          </rPr>
          <t>Administrator:</t>
        </r>
        <r>
          <rPr>
            <sz val="9"/>
            <rFont val="宋体"/>
            <charset val="134"/>
          </rPr>
          <t xml:space="preserve">
2021.1.23收5025.17</t>
        </r>
      </text>
    </comment>
    <comment ref="T6" authorId="0">
      <text>
        <r>
          <rPr>
            <b/>
            <sz val="9"/>
            <rFont val="宋体"/>
            <charset val="134"/>
          </rPr>
          <t>Administrator:</t>
        </r>
        <r>
          <rPr>
            <sz val="9"/>
            <rFont val="宋体"/>
            <charset val="134"/>
          </rPr>
          <t xml:space="preserve">
2021.4.22收22161.55</t>
        </r>
      </text>
    </comment>
    <comment ref="P7" authorId="0">
      <text>
        <r>
          <rPr>
            <b/>
            <sz val="9"/>
            <rFont val="宋体"/>
            <charset val="134"/>
          </rPr>
          <t>Administrator:</t>
        </r>
        <r>
          <rPr>
            <sz val="9"/>
            <rFont val="宋体"/>
            <charset val="134"/>
          </rPr>
          <t xml:space="preserve">
发票值15290.15 客户把甩的货也付款了</t>
        </r>
      </text>
    </comment>
    <comment ref="Q7" authorId="0">
      <text>
        <r>
          <rPr>
            <b/>
            <sz val="9"/>
            <rFont val="宋体"/>
            <charset val="134"/>
          </rPr>
          <t>Administrator:</t>
        </r>
        <r>
          <rPr>
            <sz val="9"/>
            <rFont val="宋体"/>
            <charset val="134"/>
          </rPr>
          <t xml:space="preserve">
2021.2.2收5435.61</t>
        </r>
      </text>
    </comment>
    <comment ref="T7" authorId="0">
      <text>
        <r>
          <rPr>
            <b/>
            <sz val="9"/>
            <rFont val="宋体"/>
            <charset val="134"/>
          </rPr>
          <t>Administrator:</t>
        </r>
        <r>
          <rPr>
            <sz val="9"/>
            <rFont val="宋体"/>
            <charset val="134"/>
          </rPr>
          <t xml:space="preserve">
2021.5.2收9773.77</t>
        </r>
      </text>
    </comment>
    <comment ref="U7" authorId="0">
      <text>
        <r>
          <rPr>
            <b/>
            <sz val="9"/>
            <rFont val="宋体"/>
            <charset val="134"/>
          </rPr>
          <t>Administrator:</t>
        </r>
        <r>
          <rPr>
            <sz val="9"/>
            <rFont val="宋体"/>
            <charset val="134"/>
          </rPr>
          <t xml:space="preserve">
2021.5.2收2922.8</t>
        </r>
      </text>
    </comment>
    <comment ref="T8" authorId="0">
      <text>
        <r>
          <rPr>
            <b/>
            <sz val="9"/>
            <rFont val="宋体"/>
            <charset val="134"/>
          </rPr>
          <t>Administrator:</t>
        </r>
        <r>
          <rPr>
            <sz val="9"/>
            <rFont val="宋体"/>
            <charset val="134"/>
          </rPr>
          <t xml:space="preserve">
2021.6.28收104498.39</t>
        </r>
      </text>
    </comment>
    <comment ref="Q10" authorId="0">
      <text>
        <r>
          <rPr>
            <b/>
            <sz val="9"/>
            <rFont val="宋体"/>
            <charset val="134"/>
          </rPr>
          <t>Administrator:</t>
        </r>
        <r>
          <rPr>
            <sz val="9"/>
            <rFont val="宋体"/>
            <charset val="134"/>
          </rPr>
          <t xml:space="preserve">
2021.5.24收75000
2021.4.6收59027
共134027美金 平均到J3978-2+J3976+J4016-1  14个柜子上 每个柜子减掉定金9574美金</t>
        </r>
      </text>
    </comment>
    <comment ref="T10" authorId="0">
      <text>
        <r>
          <rPr>
            <b/>
            <sz val="9"/>
            <rFont val="宋体"/>
            <charset val="134"/>
          </rPr>
          <t>Administrator:</t>
        </r>
        <r>
          <rPr>
            <sz val="9"/>
            <rFont val="宋体"/>
            <charset val="134"/>
          </rPr>
          <t xml:space="preserve">
2021.8.6收J3978-2+J4016-1 55872.52</t>
        </r>
      </text>
    </comment>
    <comment ref="T11" authorId="0">
      <text>
        <r>
          <rPr>
            <b/>
            <sz val="9"/>
            <rFont val="宋体"/>
            <charset val="134"/>
          </rPr>
          <t>Administrator:</t>
        </r>
        <r>
          <rPr>
            <sz val="9"/>
            <rFont val="宋体"/>
            <charset val="134"/>
          </rPr>
          <t xml:space="preserve">
2021.6.24收53747.46</t>
        </r>
      </text>
    </comment>
    <comment ref="Q12" authorId="0">
      <text>
        <r>
          <rPr>
            <b/>
            <sz val="9"/>
            <rFont val="宋体"/>
            <charset val="134"/>
          </rPr>
          <t>Administrator:</t>
        </r>
        <r>
          <rPr>
            <sz val="9"/>
            <rFont val="宋体"/>
            <charset val="134"/>
          </rPr>
          <t xml:space="preserve">
2021.2.5收4731</t>
        </r>
      </text>
    </comment>
    <comment ref="T12" authorId="0">
      <text>
        <r>
          <rPr>
            <b/>
            <sz val="9"/>
            <rFont val="宋体"/>
            <charset val="134"/>
          </rPr>
          <t>Administrator:</t>
        </r>
        <r>
          <rPr>
            <sz val="9"/>
            <rFont val="宋体"/>
            <charset val="134"/>
          </rPr>
          <t xml:space="preserve">
2021.6.15收24635.4
J4060定金USD5646+J3973尾款19024</t>
        </r>
      </text>
    </comment>
    <comment ref="T13" authorId="0">
      <text>
        <r>
          <rPr>
            <b/>
            <sz val="9"/>
            <rFont val="宋体"/>
            <charset val="134"/>
          </rPr>
          <t>Administrator:</t>
        </r>
        <r>
          <rPr>
            <sz val="9"/>
            <rFont val="宋体"/>
            <charset val="134"/>
          </rPr>
          <t xml:space="preserve">
2021.4.25收24366.3</t>
        </r>
      </text>
    </comment>
    <comment ref="Q14" authorId="0">
      <text>
        <r>
          <rPr>
            <b/>
            <sz val="9"/>
            <rFont val="宋体"/>
            <charset val="134"/>
          </rPr>
          <t>Administrator:</t>
        </r>
        <r>
          <rPr>
            <sz val="9"/>
            <rFont val="宋体"/>
            <charset val="134"/>
          </rPr>
          <t xml:space="preserve">
2021.3.3收7956</t>
        </r>
      </text>
    </comment>
    <comment ref="T14" authorId="0">
      <text>
        <r>
          <rPr>
            <b/>
            <sz val="9"/>
            <rFont val="宋体"/>
            <charset val="134"/>
          </rPr>
          <t>Administrator:</t>
        </r>
        <r>
          <rPr>
            <sz val="9"/>
            <rFont val="宋体"/>
            <charset val="134"/>
          </rPr>
          <t xml:space="preserve">
2021.5.5收20122.95</t>
        </r>
      </text>
    </comment>
    <comment ref="T15" authorId="0">
      <text>
        <r>
          <rPr>
            <b/>
            <sz val="9"/>
            <rFont val="宋体"/>
            <charset val="134"/>
          </rPr>
          <t>Administrator:</t>
        </r>
        <r>
          <rPr>
            <sz val="9"/>
            <rFont val="宋体"/>
            <charset val="134"/>
          </rPr>
          <t xml:space="preserve">
2021.4.9收48856.57</t>
        </r>
      </text>
    </comment>
    <comment ref="Q16" authorId="0">
      <text>
        <r>
          <rPr>
            <b/>
            <sz val="9"/>
            <rFont val="宋体"/>
            <charset val="134"/>
          </rPr>
          <t>Administrator:</t>
        </r>
        <r>
          <rPr>
            <sz val="9"/>
            <rFont val="宋体"/>
            <charset val="134"/>
          </rPr>
          <t xml:space="preserve">
2021.3.11收14956.62</t>
        </r>
      </text>
    </comment>
    <comment ref="T16" authorId="0">
      <text>
        <r>
          <rPr>
            <b/>
            <sz val="9"/>
            <rFont val="宋体"/>
            <charset val="134"/>
          </rPr>
          <t>Administrator:</t>
        </r>
        <r>
          <rPr>
            <sz val="9"/>
            <rFont val="宋体"/>
            <charset val="134"/>
          </rPr>
          <t xml:space="preserve">
2021.4.28收67955</t>
        </r>
      </text>
    </comment>
    <comment ref="Q17" authorId="0">
      <text>
        <r>
          <rPr>
            <b/>
            <sz val="9"/>
            <rFont val="宋体"/>
            <charset val="134"/>
          </rPr>
          <t>Administrator:</t>
        </r>
        <r>
          <rPr>
            <sz val="9"/>
            <rFont val="宋体"/>
            <charset val="134"/>
          </rPr>
          <t xml:space="preserve">
2021.3.3收10208.98</t>
        </r>
      </text>
    </comment>
    <comment ref="T17" authorId="0">
      <text>
        <r>
          <rPr>
            <b/>
            <sz val="9"/>
            <rFont val="宋体"/>
            <charset val="134"/>
          </rPr>
          <t>Administrator:</t>
        </r>
        <r>
          <rPr>
            <sz val="9"/>
            <rFont val="宋体"/>
            <charset val="134"/>
          </rPr>
          <t xml:space="preserve">
2021.4.9收</t>
        </r>
      </text>
    </comment>
    <comment ref="Q18" authorId="0">
      <text>
        <r>
          <rPr>
            <b/>
            <sz val="9"/>
            <rFont val="宋体"/>
            <charset val="134"/>
          </rPr>
          <t>Administrator:</t>
        </r>
        <r>
          <rPr>
            <sz val="9"/>
            <rFont val="宋体"/>
            <charset val="134"/>
          </rPr>
          <t xml:space="preserve">
J3762定金移到J3873</t>
        </r>
      </text>
    </comment>
    <comment ref="T18" authorId="0">
      <text>
        <r>
          <rPr>
            <b/>
            <sz val="9"/>
            <rFont val="宋体"/>
            <charset val="134"/>
          </rPr>
          <t>Administrator:</t>
        </r>
        <r>
          <rPr>
            <sz val="9"/>
            <rFont val="宋体"/>
            <charset val="134"/>
          </rPr>
          <t xml:space="preserve">
2021.7.5收98647
</t>
        </r>
      </text>
    </comment>
    <comment ref="Q19" authorId="0">
      <text>
        <r>
          <rPr>
            <b/>
            <sz val="9"/>
            <rFont val="宋体"/>
            <charset val="134"/>
          </rPr>
          <t>Administrator:</t>
        </r>
        <r>
          <rPr>
            <sz val="9"/>
            <rFont val="宋体"/>
            <charset val="134"/>
          </rPr>
          <t xml:space="preserve">
2021.3.10收6645</t>
        </r>
      </text>
    </comment>
    <comment ref="T19" authorId="0">
      <text>
        <r>
          <rPr>
            <b/>
            <sz val="9"/>
            <rFont val="宋体"/>
            <charset val="134"/>
          </rPr>
          <t>Administrator:</t>
        </r>
        <r>
          <rPr>
            <sz val="9"/>
            <rFont val="宋体"/>
            <charset val="134"/>
          </rPr>
          <t xml:space="preserve">
2021.6.15收15518.65</t>
        </r>
      </text>
    </comment>
    <comment ref="T20" authorId="0">
      <text>
        <r>
          <rPr>
            <b/>
            <sz val="9"/>
            <rFont val="宋体"/>
            <charset val="134"/>
          </rPr>
          <t>Administrator:</t>
        </r>
        <r>
          <rPr>
            <sz val="9"/>
            <rFont val="宋体"/>
            <charset val="134"/>
          </rPr>
          <t xml:space="preserve">
2021.5.6收14990.98</t>
        </r>
      </text>
    </comment>
    <comment ref="U20" authorId="0">
      <text>
        <r>
          <rPr>
            <b/>
            <sz val="9"/>
            <rFont val="宋体"/>
            <charset val="134"/>
          </rPr>
          <t>Administrator:</t>
        </r>
        <r>
          <rPr>
            <sz val="9"/>
            <rFont val="宋体"/>
            <charset val="134"/>
          </rPr>
          <t xml:space="preserve">
2021.5.7付16500
12270用于J3995尾款
4229.41用于J4035</t>
        </r>
      </text>
    </comment>
    <comment ref="Q22" authorId="0">
      <text>
        <r>
          <rPr>
            <b/>
            <sz val="9"/>
            <rFont val="宋体"/>
            <charset val="134"/>
          </rPr>
          <t>Administrator:</t>
        </r>
        <r>
          <rPr>
            <sz val="9"/>
            <rFont val="宋体"/>
            <charset val="134"/>
          </rPr>
          <t xml:space="preserve">
2021.3.25收5638.56</t>
        </r>
      </text>
    </comment>
    <comment ref="T22" authorId="0">
      <text>
        <r>
          <rPr>
            <b/>
            <sz val="9"/>
            <rFont val="宋体"/>
            <charset val="134"/>
          </rPr>
          <t>Administrator:</t>
        </r>
        <r>
          <rPr>
            <sz val="9"/>
            <rFont val="宋体"/>
            <charset val="134"/>
          </rPr>
          <t xml:space="preserve">
2021.9.28收26627.87</t>
        </r>
      </text>
    </comment>
    <comment ref="Q23" authorId="0">
      <text>
        <r>
          <rPr>
            <b/>
            <sz val="9"/>
            <rFont val="宋体"/>
            <charset val="134"/>
          </rPr>
          <t>Administrator:</t>
        </r>
        <r>
          <rPr>
            <sz val="9"/>
            <rFont val="宋体"/>
            <charset val="134"/>
          </rPr>
          <t xml:space="preserve">
2021.3.19收7832.82</t>
        </r>
      </text>
    </comment>
    <comment ref="T23" authorId="0">
      <text>
        <r>
          <rPr>
            <b/>
            <sz val="9"/>
            <rFont val="宋体"/>
            <charset val="134"/>
          </rPr>
          <t>Administrator:</t>
        </r>
        <r>
          <rPr>
            <sz val="9"/>
            <rFont val="宋体"/>
            <charset val="134"/>
          </rPr>
          <t xml:space="preserve">
2021.5.12收18564.91</t>
        </r>
      </text>
    </comment>
    <comment ref="T24" authorId="0">
      <text>
        <r>
          <rPr>
            <b/>
            <sz val="9"/>
            <rFont val="宋体"/>
            <charset val="134"/>
          </rPr>
          <t>Administrator:</t>
        </r>
        <r>
          <rPr>
            <sz val="9"/>
            <rFont val="宋体"/>
            <charset val="134"/>
          </rPr>
          <t xml:space="preserve">
2021.9.9收78412.53</t>
        </r>
      </text>
    </comment>
    <comment ref="T25" authorId="0">
      <text>
        <r>
          <rPr>
            <b/>
            <sz val="9"/>
            <rFont val="宋体"/>
            <charset val="134"/>
          </rPr>
          <t>Administrator:</t>
        </r>
        <r>
          <rPr>
            <sz val="9"/>
            <rFont val="宋体"/>
            <charset val="134"/>
          </rPr>
          <t xml:space="preserve">
2021.8.12收52219.05</t>
        </r>
      </text>
    </comment>
    <comment ref="Q27" authorId="0">
      <text>
        <r>
          <rPr>
            <b/>
            <sz val="9"/>
            <rFont val="宋体"/>
            <charset val="134"/>
          </rPr>
          <t>Administrator:</t>
        </r>
        <r>
          <rPr>
            <sz val="9"/>
            <rFont val="宋体"/>
            <charset val="134"/>
          </rPr>
          <t xml:space="preserve">
2021.4.7收7457</t>
        </r>
      </text>
    </comment>
    <comment ref="T27" authorId="0">
      <text>
        <r>
          <rPr>
            <b/>
            <sz val="9"/>
            <rFont val="宋体"/>
            <charset val="134"/>
          </rPr>
          <t>Administrator:</t>
        </r>
        <r>
          <rPr>
            <sz val="9"/>
            <rFont val="宋体"/>
            <charset val="134"/>
          </rPr>
          <t xml:space="preserve">
2021.6.23收17111.99</t>
        </r>
      </text>
    </comment>
    <comment ref="T28" authorId="0">
      <text>
        <r>
          <rPr>
            <b/>
            <sz val="9"/>
            <rFont val="宋体"/>
            <charset val="134"/>
          </rPr>
          <t>Administrator:</t>
        </r>
        <r>
          <rPr>
            <sz val="9"/>
            <rFont val="宋体"/>
            <charset val="134"/>
          </rPr>
          <t xml:space="preserve">
2021.4.13收</t>
        </r>
      </text>
    </comment>
    <comment ref="Q29" authorId="0">
      <text>
        <r>
          <rPr>
            <b/>
            <sz val="9"/>
            <rFont val="宋体"/>
            <charset val="134"/>
          </rPr>
          <t>Administrator:</t>
        </r>
        <r>
          <rPr>
            <sz val="9"/>
            <rFont val="宋体"/>
            <charset val="134"/>
          </rPr>
          <t xml:space="preserve">
2021.3.30收4993.91</t>
        </r>
      </text>
    </comment>
    <comment ref="T29" authorId="0">
      <text>
        <r>
          <rPr>
            <b/>
            <sz val="9"/>
            <rFont val="宋体"/>
            <charset val="134"/>
          </rPr>
          <t>Administrator:</t>
        </r>
        <r>
          <rPr>
            <sz val="9"/>
            <rFont val="宋体"/>
            <charset val="134"/>
          </rPr>
          <t xml:space="preserve">
总尾款J4014-13524.33+J3431-7429.25+J4054-13991.55
账目明细见J3431-4备注</t>
        </r>
      </text>
    </comment>
    <comment ref="Q30" authorId="0">
      <text>
        <r>
          <rPr>
            <b/>
            <sz val="9"/>
            <rFont val="宋体"/>
            <charset val="134"/>
          </rPr>
          <t>Administrator:</t>
        </r>
        <r>
          <rPr>
            <sz val="9"/>
            <rFont val="宋体"/>
            <charset val="134"/>
          </rPr>
          <t xml:space="preserve">
2021.4.6收59027
</t>
        </r>
      </text>
    </comment>
    <comment ref="T30" authorId="0">
      <text>
        <r>
          <rPr>
            <b/>
            <sz val="9"/>
            <rFont val="宋体"/>
            <charset val="134"/>
          </rPr>
          <t>Administrator:</t>
        </r>
        <r>
          <rPr>
            <sz val="9"/>
            <rFont val="宋体"/>
            <charset val="134"/>
          </rPr>
          <t xml:space="preserve">
2021.11.29收88364.47</t>
        </r>
      </text>
    </comment>
    <comment ref="T31" authorId="0">
      <text>
        <r>
          <rPr>
            <b/>
            <sz val="9"/>
            <rFont val="宋体"/>
            <charset val="134"/>
          </rPr>
          <t>Administrator:</t>
        </r>
        <r>
          <rPr>
            <sz val="9"/>
            <rFont val="宋体"/>
            <charset val="134"/>
          </rPr>
          <t xml:space="preserve">
2021.8.6收J3978-2+J4016-1 55872.52</t>
        </r>
      </text>
    </comment>
    <comment ref="T32" authorId="0">
      <text>
        <r>
          <rPr>
            <b/>
            <sz val="9"/>
            <rFont val="宋体"/>
            <charset val="134"/>
          </rPr>
          <t>Administrator:</t>
        </r>
        <r>
          <rPr>
            <sz val="9"/>
            <rFont val="宋体"/>
            <charset val="134"/>
          </rPr>
          <t xml:space="preserve">
2021.8.6收64099.22</t>
        </r>
      </text>
    </comment>
    <comment ref="T33" authorId="0">
      <text>
        <r>
          <rPr>
            <b/>
            <sz val="9"/>
            <rFont val="宋体"/>
            <charset val="134"/>
          </rPr>
          <t>Administrator:</t>
        </r>
        <r>
          <rPr>
            <sz val="9"/>
            <rFont val="宋体"/>
            <charset val="134"/>
          </rPr>
          <t xml:space="preserve">
2021.11.4收87734.07</t>
        </r>
      </text>
    </comment>
    <comment ref="Q34" authorId="0">
      <text>
        <r>
          <rPr>
            <b/>
            <sz val="9"/>
            <rFont val="宋体"/>
            <charset val="134"/>
          </rPr>
          <t>Administrator:</t>
        </r>
        <r>
          <rPr>
            <sz val="9"/>
            <rFont val="宋体"/>
            <charset val="134"/>
          </rPr>
          <t xml:space="preserve">
2021.4.12收10800</t>
        </r>
      </text>
    </comment>
    <comment ref="T34" authorId="0">
      <text>
        <r>
          <rPr>
            <b/>
            <sz val="9"/>
            <rFont val="宋体"/>
            <charset val="134"/>
          </rPr>
          <t>Administrator:</t>
        </r>
        <r>
          <rPr>
            <sz val="9"/>
            <rFont val="宋体"/>
            <charset val="134"/>
          </rPr>
          <t xml:space="preserve">
2021.6.3收25384.76</t>
        </r>
      </text>
    </comment>
    <comment ref="Q35" authorId="0">
      <text>
        <r>
          <rPr>
            <b/>
            <sz val="9"/>
            <rFont val="宋体"/>
            <charset val="134"/>
          </rPr>
          <t>Administrator:</t>
        </r>
        <r>
          <rPr>
            <sz val="9"/>
            <rFont val="宋体"/>
            <charset val="134"/>
          </rPr>
          <t xml:space="preserve">
2021.4.14收9956.63</t>
        </r>
      </text>
    </comment>
    <comment ref="T35" authorId="0">
      <text>
        <r>
          <rPr>
            <b/>
            <sz val="9"/>
            <rFont val="宋体"/>
            <charset val="134"/>
          </rPr>
          <t>Administrator:</t>
        </r>
        <r>
          <rPr>
            <sz val="9"/>
            <rFont val="宋体"/>
            <charset val="134"/>
          </rPr>
          <t xml:space="preserve">
2021.5.18收79157.62</t>
        </r>
      </text>
    </comment>
    <comment ref="Q36" authorId="0">
      <text>
        <r>
          <rPr>
            <b/>
            <sz val="9"/>
            <rFont val="宋体"/>
            <charset val="134"/>
          </rPr>
          <t>Administrator:</t>
        </r>
        <r>
          <rPr>
            <sz val="9"/>
            <rFont val="宋体"/>
            <charset val="134"/>
          </rPr>
          <t xml:space="preserve">
2021.4.27收7495</t>
        </r>
      </text>
    </comment>
    <comment ref="T36" authorId="0">
      <text>
        <r>
          <rPr>
            <b/>
            <sz val="9"/>
            <rFont val="宋体"/>
            <charset val="134"/>
          </rPr>
          <t>Administrator:</t>
        </r>
        <r>
          <rPr>
            <sz val="9"/>
            <rFont val="宋体"/>
            <charset val="134"/>
          </rPr>
          <t xml:space="preserve">
2021.8.13收61819.5美金J4033+J4046+J4051
</t>
        </r>
      </text>
    </comment>
    <comment ref="Q37" authorId="0">
      <text>
        <r>
          <rPr>
            <b/>
            <sz val="9"/>
            <rFont val="宋体"/>
            <charset val="134"/>
          </rPr>
          <t>Administrator:</t>
        </r>
        <r>
          <rPr>
            <sz val="9"/>
            <rFont val="宋体"/>
            <charset val="134"/>
          </rPr>
          <t xml:space="preserve">
2021.5.7收  来自J3995</t>
        </r>
      </text>
    </comment>
    <comment ref="T37" authorId="0">
      <text>
        <r>
          <rPr>
            <b/>
            <sz val="9"/>
            <rFont val="宋体"/>
            <charset val="134"/>
          </rPr>
          <t>Administrator:</t>
        </r>
        <r>
          <rPr>
            <sz val="9"/>
            <rFont val="宋体"/>
            <charset val="134"/>
          </rPr>
          <t xml:space="preserve">
2021.6.22收15954.13</t>
        </r>
      </text>
    </comment>
    <comment ref="U37" authorId="0">
      <text>
        <r>
          <rPr>
            <b/>
            <sz val="9"/>
            <rFont val="宋体"/>
            <charset val="134"/>
          </rPr>
          <t>Administrator:</t>
        </r>
        <r>
          <rPr>
            <sz val="9"/>
            <rFont val="宋体"/>
            <charset val="134"/>
          </rPr>
          <t xml:space="preserve">
2021.6.24收13490.97 水单13492.9</t>
        </r>
      </text>
    </comment>
    <comment ref="Q38" authorId="0">
      <text>
        <r>
          <rPr>
            <b/>
            <sz val="9"/>
            <rFont val="宋体"/>
            <charset val="134"/>
          </rPr>
          <t>Administrator:</t>
        </r>
        <r>
          <rPr>
            <sz val="9"/>
            <rFont val="宋体"/>
            <charset val="134"/>
          </rPr>
          <t xml:space="preserve">
2021.4.25收7589</t>
        </r>
      </text>
    </comment>
    <comment ref="T38" authorId="0">
      <text>
        <r>
          <rPr>
            <b/>
            <sz val="9"/>
            <rFont val="宋体"/>
            <charset val="134"/>
          </rPr>
          <t>Administrator:</t>
        </r>
        <r>
          <rPr>
            <sz val="9"/>
            <rFont val="宋体"/>
            <charset val="134"/>
          </rPr>
          <t xml:space="preserve">
2021.7.14收17470.25</t>
        </r>
      </text>
    </comment>
    <comment ref="Q40" authorId="0">
      <text>
        <r>
          <rPr>
            <b/>
            <sz val="9"/>
            <rFont val="宋体"/>
            <charset val="134"/>
          </rPr>
          <t>Administrator:</t>
        </r>
        <r>
          <rPr>
            <sz val="9"/>
            <rFont val="宋体"/>
            <charset val="134"/>
          </rPr>
          <t xml:space="preserve">
2021.4.27收7959</t>
        </r>
      </text>
    </comment>
    <comment ref="T40" authorId="0">
      <text>
        <r>
          <rPr>
            <b/>
            <sz val="9"/>
            <rFont val="宋体"/>
            <charset val="134"/>
          </rPr>
          <t>Administrator:</t>
        </r>
        <r>
          <rPr>
            <sz val="9"/>
            <rFont val="宋体"/>
            <charset val="134"/>
          </rPr>
          <t xml:space="preserve">
2021.7.15收43911
J4040+4062一起付的</t>
        </r>
      </text>
    </comment>
    <comment ref="T41" authorId="0">
      <text>
        <r>
          <rPr>
            <b/>
            <sz val="9"/>
            <rFont val="宋体"/>
            <charset val="134"/>
          </rPr>
          <t>Administrator:</t>
        </r>
        <r>
          <rPr>
            <sz val="9"/>
            <rFont val="宋体"/>
            <charset val="134"/>
          </rPr>
          <t xml:space="preserve">
2021.6.7收17500</t>
        </r>
      </text>
    </comment>
    <comment ref="Q42" authorId="0">
      <text>
        <r>
          <rPr>
            <b/>
            <sz val="9"/>
            <rFont val="宋体"/>
            <charset val="134"/>
          </rPr>
          <t>Administrator:</t>
        </r>
        <r>
          <rPr>
            <sz val="9"/>
            <rFont val="宋体"/>
            <charset val="134"/>
          </rPr>
          <t xml:space="preserve">
2021.5.18收10105.25</t>
        </r>
      </text>
    </comment>
    <comment ref="Q44" authorId="0">
      <text>
        <r>
          <rPr>
            <b/>
            <sz val="9"/>
            <rFont val="宋体"/>
            <charset val="134"/>
          </rPr>
          <t>Administrator:</t>
        </r>
        <r>
          <rPr>
            <sz val="9"/>
            <rFont val="宋体"/>
            <charset val="134"/>
          </rPr>
          <t xml:space="preserve">
2021.5.27收9336.25</t>
        </r>
      </text>
    </comment>
    <comment ref="T44" authorId="0">
      <text>
        <r>
          <rPr>
            <b/>
            <sz val="9"/>
            <rFont val="宋体"/>
            <charset val="134"/>
          </rPr>
          <t>Administrator:</t>
        </r>
        <r>
          <rPr>
            <sz val="9"/>
            <rFont val="宋体"/>
            <charset val="134"/>
          </rPr>
          <t xml:space="preserve">
2021.7.7收22296.67</t>
        </r>
      </text>
    </comment>
    <comment ref="Q45" authorId="0">
      <text>
        <r>
          <rPr>
            <b/>
            <sz val="9"/>
            <rFont val="宋体"/>
            <charset val="134"/>
          </rPr>
          <t>Administrator:</t>
        </r>
        <r>
          <rPr>
            <sz val="9"/>
            <rFont val="宋体"/>
            <charset val="134"/>
          </rPr>
          <t xml:space="preserve">
2021.5.24收12500</t>
        </r>
      </text>
    </comment>
    <comment ref="Q46" authorId="0">
      <text>
        <r>
          <rPr>
            <b/>
            <sz val="9"/>
            <rFont val="宋体"/>
            <charset val="134"/>
          </rPr>
          <t>Administrator:</t>
        </r>
        <r>
          <rPr>
            <sz val="9"/>
            <rFont val="宋体"/>
            <charset val="134"/>
          </rPr>
          <t xml:space="preserve">
2021.5.25收8865.8</t>
        </r>
      </text>
    </comment>
    <comment ref="Q47" authorId="0">
      <text>
        <r>
          <rPr>
            <b/>
            <sz val="9"/>
            <rFont val="宋体"/>
            <charset val="134"/>
          </rPr>
          <t>Administrator:</t>
        </r>
        <r>
          <rPr>
            <sz val="9"/>
            <rFont val="宋体"/>
            <charset val="134"/>
          </rPr>
          <t xml:space="preserve">
2021.5.26收4993.76</t>
        </r>
      </text>
    </comment>
    <comment ref="Q48" authorId="0">
      <text>
        <r>
          <rPr>
            <b/>
            <sz val="9"/>
            <rFont val="宋体"/>
            <charset val="134"/>
          </rPr>
          <t>Administrator:</t>
        </r>
        <r>
          <rPr>
            <sz val="9"/>
            <rFont val="宋体"/>
            <charset val="134"/>
          </rPr>
          <t xml:space="preserve">
来J4035多付的$4216.1
J4057用掉1251</t>
        </r>
      </text>
    </comment>
    <comment ref="T48" authorId="0">
      <text>
        <r>
          <rPr>
            <b/>
            <sz val="9"/>
            <rFont val="宋体"/>
            <charset val="134"/>
          </rPr>
          <t>Administrator:</t>
        </r>
        <r>
          <rPr>
            <sz val="9"/>
            <rFont val="宋体"/>
            <charset val="134"/>
          </rPr>
          <t xml:space="preserve">
2021.8.4收18422.5</t>
        </r>
      </text>
    </comment>
    <comment ref="U48" authorId="0">
      <text>
        <r>
          <rPr>
            <b/>
            <sz val="9"/>
            <rFont val="宋体"/>
            <charset val="134"/>
          </rPr>
          <t>Administrator:</t>
        </r>
        <r>
          <rPr>
            <sz val="9"/>
            <rFont val="宋体"/>
            <charset val="134"/>
          </rPr>
          <t xml:space="preserve">
2021.8.4收9898.63</t>
        </r>
      </text>
    </comment>
    <comment ref="T49" authorId="0">
      <text>
        <r>
          <rPr>
            <b/>
            <sz val="9"/>
            <rFont val="宋体"/>
            <charset val="134"/>
          </rPr>
          <t>Administrator:</t>
        </r>
        <r>
          <rPr>
            <sz val="9"/>
            <rFont val="宋体"/>
            <charset val="134"/>
          </rPr>
          <t xml:space="preserve">
2021.7.6收60824.46</t>
        </r>
      </text>
    </comment>
    <comment ref="Q50" authorId="0">
      <text>
        <r>
          <rPr>
            <b/>
            <sz val="9"/>
            <rFont val="宋体"/>
            <charset val="134"/>
          </rPr>
          <t>Administrator:</t>
        </r>
        <r>
          <rPr>
            <sz val="9"/>
            <rFont val="宋体"/>
            <charset val="134"/>
          </rPr>
          <t xml:space="preserve">
2021.6.4收9956.61</t>
        </r>
      </text>
    </comment>
    <comment ref="T50" authorId="0">
      <text>
        <r>
          <rPr>
            <b/>
            <sz val="9"/>
            <rFont val="宋体"/>
            <charset val="134"/>
          </rPr>
          <t>Administrator:</t>
        </r>
        <r>
          <rPr>
            <sz val="9"/>
            <rFont val="宋体"/>
            <charset val="134"/>
          </rPr>
          <t xml:space="preserve">
2021.7.16收 47474.62</t>
        </r>
      </text>
    </comment>
    <comment ref="Q51" authorId="0">
      <text>
        <r>
          <rPr>
            <b/>
            <sz val="9"/>
            <rFont val="宋体"/>
            <charset val="134"/>
          </rPr>
          <t>Administrator:</t>
        </r>
        <r>
          <rPr>
            <sz val="9"/>
            <rFont val="宋体"/>
            <charset val="134"/>
          </rPr>
          <t xml:space="preserve">
2021.6.8收15966
J4061+J4062定金各8千</t>
        </r>
      </text>
    </comment>
    <comment ref="T51" authorId="0">
      <text>
        <r>
          <rPr>
            <b/>
            <sz val="9"/>
            <rFont val="宋体"/>
            <charset val="134"/>
          </rPr>
          <t>Administrator:</t>
        </r>
        <r>
          <rPr>
            <sz val="9"/>
            <rFont val="宋体"/>
            <charset val="134"/>
          </rPr>
          <t xml:space="preserve">
2021.9.9收23087.8</t>
        </r>
      </text>
    </comment>
    <comment ref="Q52" authorId="0">
      <text>
        <r>
          <rPr>
            <b/>
            <sz val="9"/>
            <rFont val="宋体"/>
            <charset val="134"/>
          </rPr>
          <t>Administrator:</t>
        </r>
        <r>
          <rPr>
            <sz val="9"/>
            <rFont val="宋体"/>
            <charset val="134"/>
          </rPr>
          <t xml:space="preserve">
2021.6.8收15966
J4061+J4062定金各8千</t>
        </r>
      </text>
    </comment>
    <comment ref="T52" authorId="0">
      <text>
        <r>
          <rPr>
            <b/>
            <sz val="9"/>
            <rFont val="宋体"/>
            <charset val="134"/>
          </rPr>
          <t>Administrator:</t>
        </r>
        <r>
          <rPr>
            <sz val="9"/>
            <rFont val="宋体"/>
            <charset val="134"/>
          </rPr>
          <t xml:space="preserve">
2021.7.15收43911
J4040+4062一起付的</t>
        </r>
      </text>
    </comment>
    <comment ref="T53" authorId="0">
      <text>
        <r>
          <rPr>
            <b/>
            <sz val="9"/>
            <rFont val="宋体"/>
            <charset val="134"/>
          </rPr>
          <t>Administrator:</t>
        </r>
        <r>
          <rPr>
            <sz val="9"/>
            <rFont val="宋体"/>
            <charset val="134"/>
          </rPr>
          <t xml:space="preserve">
2021.8.30收97283.26</t>
        </r>
      </text>
    </comment>
    <comment ref="T54" authorId="0">
      <text>
        <r>
          <rPr>
            <b/>
            <sz val="9"/>
            <rFont val="宋体"/>
            <charset val="134"/>
          </rPr>
          <t>Administrator:</t>
        </r>
        <r>
          <rPr>
            <sz val="9"/>
            <rFont val="宋体"/>
            <charset val="134"/>
          </rPr>
          <t xml:space="preserve">
2021.9.9收98092.5</t>
        </r>
      </text>
    </comment>
    <comment ref="Q55" authorId="0">
      <text>
        <r>
          <rPr>
            <b/>
            <sz val="9"/>
            <rFont val="宋体"/>
            <charset val="134"/>
          </rPr>
          <t>Administrator:</t>
        </r>
        <r>
          <rPr>
            <sz val="9"/>
            <rFont val="宋体"/>
            <charset val="134"/>
          </rPr>
          <t xml:space="preserve">
2021.6.9收10300</t>
        </r>
      </text>
    </comment>
    <comment ref="T55" authorId="0">
      <text>
        <r>
          <rPr>
            <b/>
            <sz val="9"/>
            <rFont val="宋体"/>
            <charset val="134"/>
          </rPr>
          <t>Administrator:</t>
        </r>
        <r>
          <rPr>
            <sz val="9"/>
            <rFont val="宋体"/>
            <charset val="134"/>
          </rPr>
          <t xml:space="preserve">
2021.8.20收24597.39</t>
        </r>
      </text>
    </comment>
    <comment ref="Q56" authorId="0">
      <text>
        <r>
          <rPr>
            <b/>
            <sz val="9"/>
            <rFont val="宋体"/>
            <charset val="134"/>
          </rPr>
          <t>Administrator:</t>
        </r>
        <r>
          <rPr>
            <sz val="9"/>
            <rFont val="宋体"/>
            <charset val="134"/>
          </rPr>
          <t xml:space="preserve">
2021.6.15收 和J3973尾款一起付的</t>
        </r>
      </text>
    </comment>
    <comment ref="T56" authorId="0">
      <text>
        <r>
          <rPr>
            <b/>
            <sz val="9"/>
            <rFont val="宋体"/>
            <charset val="134"/>
          </rPr>
          <t>Administrator:</t>
        </r>
        <r>
          <rPr>
            <sz val="9"/>
            <rFont val="宋体"/>
            <charset val="134"/>
          </rPr>
          <t xml:space="preserve">
2021.10.14收22585.6</t>
        </r>
      </text>
    </comment>
    <comment ref="T57" authorId="0">
      <text>
        <r>
          <rPr>
            <b/>
            <sz val="9"/>
            <rFont val="宋体"/>
            <charset val="134"/>
          </rPr>
          <t>Administrator:</t>
        </r>
        <r>
          <rPr>
            <sz val="9"/>
            <rFont val="宋体"/>
            <charset val="134"/>
          </rPr>
          <t xml:space="preserve">
2021.9.13收22367</t>
        </r>
      </text>
    </comment>
    <comment ref="T58" authorId="0">
      <text>
        <r>
          <rPr>
            <b/>
            <sz val="9"/>
            <rFont val="宋体"/>
            <charset val="134"/>
          </rPr>
          <t>Administrator:</t>
        </r>
        <r>
          <rPr>
            <sz val="9"/>
            <rFont val="宋体"/>
            <charset val="134"/>
          </rPr>
          <t xml:space="preserve">
2021.8.6收58364.63</t>
        </r>
      </text>
    </comment>
    <comment ref="Q59" authorId="0">
      <text>
        <r>
          <rPr>
            <b/>
            <sz val="9"/>
            <rFont val="宋体"/>
            <charset val="134"/>
          </rPr>
          <t>Administrator:</t>
        </r>
        <r>
          <rPr>
            <sz val="9"/>
            <rFont val="宋体"/>
            <charset val="134"/>
          </rPr>
          <t xml:space="preserve">
2021.6.23收9956.62</t>
        </r>
      </text>
    </comment>
    <comment ref="T59" authorId="0">
      <text>
        <r>
          <rPr>
            <b/>
            <sz val="9"/>
            <rFont val="宋体"/>
            <charset val="134"/>
          </rPr>
          <t>Administrator:</t>
        </r>
        <r>
          <rPr>
            <sz val="9"/>
            <rFont val="宋体"/>
            <charset val="134"/>
          </rPr>
          <t xml:space="preserve">
2021.8.23收51335.65</t>
        </r>
      </text>
    </comment>
    <comment ref="T60" authorId="0">
      <text>
        <r>
          <rPr>
            <b/>
            <sz val="9"/>
            <rFont val="宋体"/>
            <charset val="134"/>
          </rPr>
          <t>Administrator:</t>
        </r>
        <r>
          <rPr>
            <sz val="9"/>
            <rFont val="宋体"/>
            <charset val="134"/>
          </rPr>
          <t xml:space="preserve">
2021.9.2收16014.63</t>
        </r>
      </text>
    </comment>
    <comment ref="U60" authorId="0">
      <text>
        <r>
          <rPr>
            <b/>
            <sz val="9"/>
            <rFont val="宋体"/>
            <charset val="134"/>
          </rPr>
          <t>Administrator:</t>
        </r>
        <r>
          <rPr>
            <sz val="9"/>
            <rFont val="宋体"/>
            <charset val="134"/>
          </rPr>
          <t xml:space="preserve">
2021.9.2收13326.63</t>
        </r>
      </text>
    </comment>
    <comment ref="Q61" authorId="0">
      <text>
        <r>
          <rPr>
            <b/>
            <sz val="9"/>
            <rFont val="宋体"/>
            <charset val="134"/>
          </rPr>
          <t>Administrator:</t>
        </r>
        <r>
          <rPr>
            <sz val="9"/>
            <rFont val="宋体"/>
            <charset val="134"/>
          </rPr>
          <t xml:space="preserve">
2021.6.28收</t>
        </r>
      </text>
    </comment>
    <comment ref="T61" authorId="0">
      <text>
        <r>
          <rPr>
            <b/>
            <sz val="9"/>
            <rFont val="宋体"/>
            <charset val="134"/>
          </rPr>
          <t>Administrator:</t>
        </r>
        <r>
          <rPr>
            <sz val="9"/>
            <rFont val="宋体"/>
            <charset val="134"/>
          </rPr>
          <t xml:space="preserve">
2021.7.15收
含装卸费400</t>
        </r>
      </text>
    </comment>
    <comment ref="T62" authorId="0">
      <text>
        <r>
          <rPr>
            <b/>
            <sz val="9"/>
            <rFont val="宋体"/>
            <charset val="134"/>
          </rPr>
          <t>Administrator:</t>
        </r>
        <r>
          <rPr>
            <sz val="9"/>
            <rFont val="宋体"/>
            <charset val="134"/>
          </rPr>
          <t xml:space="preserve">
2021.9.29收16589.25</t>
        </r>
      </text>
    </comment>
    <comment ref="U62" authorId="0">
      <text>
        <r>
          <rPr>
            <b/>
            <sz val="9"/>
            <rFont val="宋体"/>
            <charset val="134"/>
          </rPr>
          <t>Administrator:</t>
        </r>
        <r>
          <rPr>
            <sz val="9"/>
            <rFont val="宋体"/>
            <charset val="134"/>
          </rPr>
          <t xml:space="preserve">
2021.10.7收17960  水单18010</t>
        </r>
      </text>
    </comment>
    <comment ref="Q63" authorId="0">
      <text>
        <r>
          <rPr>
            <b/>
            <sz val="9"/>
            <rFont val="宋体"/>
            <charset val="134"/>
          </rPr>
          <t>Administrator:</t>
        </r>
        <r>
          <rPr>
            <sz val="9"/>
            <rFont val="宋体"/>
            <charset val="134"/>
          </rPr>
          <t xml:space="preserve">
2021.7.6收10900</t>
        </r>
      </text>
    </comment>
    <comment ref="T63" authorId="0">
      <text>
        <r>
          <rPr>
            <b/>
            <sz val="9"/>
            <rFont val="宋体"/>
            <charset val="134"/>
          </rPr>
          <t>Administrator:</t>
        </r>
        <r>
          <rPr>
            <sz val="9"/>
            <rFont val="宋体"/>
            <charset val="134"/>
          </rPr>
          <t xml:space="preserve">
2021.9.8收23885.44</t>
        </r>
      </text>
    </comment>
    <comment ref="T64" authorId="0">
      <text>
        <r>
          <rPr>
            <b/>
            <sz val="9"/>
            <rFont val="宋体"/>
            <charset val="134"/>
          </rPr>
          <t>Administrator:</t>
        </r>
        <r>
          <rPr>
            <sz val="9"/>
            <rFont val="宋体"/>
            <charset val="134"/>
          </rPr>
          <t xml:space="preserve">
2021.7.7收17750 包含J4054叉车费350</t>
        </r>
      </text>
    </comment>
    <comment ref="T65" authorId="0">
      <text>
        <r>
          <rPr>
            <b/>
            <sz val="9"/>
            <rFont val="宋体"/>
            <charset val="134"/>
          </rPr>
          <t>Administrator:</t>
        </r>
        <r>
          <rPr>
            <sz val="9"/>
            <rFont val="宋体"/>
            <charset val="134"/>
          </rPr>
          <t xml:space="preserve">
2021.9.10收61019.84</t>
        </r>
      </text>
    </comment>
    <comment ref="Q66" authorId="0">
      <text>
        <r>
          <rPr>
            <b/>
            <sz val="9"/>
            <rFont val="宋体"/>
            <charset val="134"/>
          </rPr>
          <t>Administrator:</t>
        </r>
        <r>
          <rPr>
            <sz val="9"/>
            <rFont val="宋体"/>
            <charset val="134"/>
          </rPr>
          <t xml:space="preserve">
2021.7.28收9956.64</t>
        </r>
      </text>
    </comment>
    <comment ref="T66" authorId="0">
      <text>
        <r>
          <rPr>
            <b/>
            <sz val="9"/>
            <rFont val="宋体"/>
            <charset val="134"/>
          </rPr>
          <t>Administrator:</t>
        </r>
        <r>
          <rPr>
            <sz val="9"/>
            <rFont val="宋体"/>
            <charset val="134"/>
          </rPr>
          <t xml:space="preserve">
2021.9.21收51520.64</t>
        </r>
      </text>
    </comment>
    <comment ref="P67" authorId="0">
      <text>
        <r>
          <rPr>
            <b/>
            <sz val="9"/>
            <rFont val="宋体"/>
            <charset val="134"/>
          </rPr>
          <t>Administrator:</t>
        </r>
        <r>
          <rPr>
            <sz val="9"/>
            <rFont val="宋体"/>
            <charset val="134"/>
          </rPr>
          <t xml:space="preserve">
库存上单付款了J3972</t>
        </r>
      </text>
    </comment>
    <comment ref="Q67" authorId="0">
      <text>
        <r>
          <rPr>
            <b/>
            <sz val="9"/>
            <rFont val="宋体"/>
            <charset val="134"/>
          </rPr>
          <t>Administrator:</t>
        </r>
        <r>
          <rPr>
            <sz val="9"/>
            <rFont val="宋体"/>
            <charset val="134"/>
          </rPr>
          <t xml:space="preserve">
2021.7.16收9399.82</t>
        </r>
      </text>
    </comment>
    <comment ref="T67" authorId="0">
      <text>
        <r>
          <rPr>
            <b/>
            <sz val="9"/>
            <rFont val="宋体"/>
            <charset val="134"/>
          </rPr>
          <t>Administrator:</t>
        </r>
        <r>
          <rPr>
            <sz val="9"/>
            <rFont val="宋体"/>
            <charset val="134"/>
          </rPr>
          <t xml:space="preserve">
2021.8.27收18654.05</t>
        </r>
      </text>
    </comment>
    <comment ref="T68" authorId="0">
      <text>
        <r>
          <rPr>
            <b/>
            <sz val="9"/>
            <rFont val="宋体"/>
            <charset val="134"/>
          </rPr>
          <t>Administrator:</t>
        </r>
        <r>
          <rPr>
            <sz val="9"/>
            <rFont val="宋体"/>
            <charset val="134"/>
          </rPr>
          <t xml:space="preserve">
2021.12.29收72889.78</t>
        </r>
      </text>
    </comment>
    <comment ref="T69" authorId="0">
      <text>
        <r>
          <rPr>
            <b/>
            <sz val="9"/>
            <rFont val="宋体"/>
            <charset val="134"/>
          </rPr>
          <t>Administrator:</t>
        </r>
        <r>
          <rPr>
            <sz val="9"/>
            <rFont val="宋体"/>
            <charset val="134"/>
          </rPr>
          <t xml:space="preserve">
2021.7.27收3006.63</t>
        </r>
      </text>
    </comment>
    <comment ref="U69" authorId="0">
      <text>
        <r>
          <rPr>
            <b/>
            <sz val="9"/>
            <rFont val="宋体"/>
            <charset val="134"/>
          </rPr>
          <t>Administrator:</t>
        </r>
        <r>
          <rPr>
            <sz val="9"/>
            <rFont val="宋体"/>
            <charset val="134"/>
          </rPr>
          <t xml:space="preserve">
J4121付的</t>
        </r>
      </text>
    </comment>
    <comment ref="P70" authorId="0">
      <text>
        <r>
          <rPr>
            <b/>
            <sz val="9"/>
            <rFont val="宋体"/>
            <charset val="134"/>
          </rPr>
          <t>Administrator:</t>
        </r>
        <r>
          <rPr>
            <sz val="9"/>
            <rFont val="宋体"/>
            <charset val="134"/>
          </rPr>
          <t xml:space="preserve">
含运费600</t>
        </r>
      </text>
    </comment>
    <comment ref="Q70" authorId="0">
      <text>
        <r>
          <rPr>
            <b/>
            <sz val="9"/>
            <rFont val="宋体"/>
            <charset val="134"/>
          </rPr>
          <t>Administrator:</t>
        </r>
        <r>
          <rPr>
            <sz val="9"/>
            <rFont val="宋体"/>
            <charset val="134"/>
          </rPr>
          <t xml:space="preserve">
2021.7.28</t>
        </r>
      </text>
    </comment>
    <comment ref="T70" authorId="0">
      <text>
        <r>
          <rPr>
            <b/>
            <sz val="9"/>
            <rFont val="宋体"/>
            <charset val="134"/>
          </rPr>
          <t>Administrator:</t>
        </r>
        <r>
          <rPr>
            <sz val="9"/>
            <rFont val="宋体"/>
            <charset val="134"/>
          </rPr>
          <t xml:space="preserve">
2021.9.9收</t>
        </r>
      </text>
    </comment>
    <comment ref="U70" authorId="0">
      <text>
        <r>
          <rPr>
            <b/>
            <sz val="9"/>
            <rFont val="宋体"/>
            <charset val="134"/>
          </rPr>
          <t>Administrator:</t>
        </r>
        <r>
          <rPr>
            <sz val="9"/>
            <rFont val="宋体"/>
            <charset val="134"/>
          </rPr>
          <t xml:space="preserve">
2021.9.14收</t>
        </r>
      </text>
    </comment>
    <comment ref="T71" authorId="0">
      <text>
        <r>
          <rPr>
            <b/>
            <sz val="9"/>
            <rFont val="宋体"/>
            <charset val="134"/>
          </rPr>
          <t>Administrator:</t>
        </r>
        <r>
          <rPr>
            <sz val="9"/>
            <rFont val="宋体"/>
            <charset val="134"/>
          </rPr>
          <t xml:space="preserve">
2021.10.19收21978.82</t>
        </r>
      </text>
    </comment>
    <comment ref="U71" authorId="0">
      <text>
        <r>
          <rPr>
            <b/>
            <sz val="9"/>
            <rFont val="宋体"/>
            <charset val="134"/>
          </rPr>
          <t>Administrator:</t>
        </r>
        <r>
          <rPr>
            <sz val="9"/>
            <rFont val="宋体"/>
            <charset val="134"/>
          </rPr>
          <t xml:space="preserve">
4682.05来自J4078
5313.89来自J4093-2</t>
        </r>
      </text>
    </comment>
    <comment ref="T72" authorId="0">
      <text>
        <r>
          <rPr>
            <b/>
            <sz val="9"/>
            <rFont val="宋体"/>
            <charset val="134"/>
          </rPr>
          <t>Administrator:</t>
        </r>
        <r>
          <rPr>
            <sz val="9"/>
            <rFont val="宋体"/>
            <charset val="134"/>
          </rPr>
          <t xml:space="preserve">
2021.10.21收18087.13</t>
        </r>
      </text>
    </comment>
    <comment ref="U72" authorId="0">
      <text>
        <r>
          <rPr>
            <b/>
            <sz val="9"/>
            <rFont val="宋体"/>
            <charset val="134"/>
          </rPr>
          <t>Administrator:</t>
        </r>
        <r>
          <rPr>
            <sz val="9"/>
            <rFont val="宋体"/>
            <charset val="134"/>
          </rPr>
          <t xml:space="preserve">
2021.10.21收19978.78 水单2万美金
J4093-1用5313.89
J4093-2用14658.15
还剩27.96</t>
        </r>
      </text>
    </comment>
    <comment ref="Q73" authorId="0">
      <text>
        <r>
          <rPr>
            <b/>
            <sz val="9"/>
            <rFont val="宋体"/>
            <charset val="134"/>
          </rPr>
          <t>Administrator:</t>
        </r>
        <r>
          <rPr>
            <sz val="9"/>
            <rFont val="宋体"/>
            <charset val="134"/>
          </rPr>
          <t xml:space="preserve">
2021.8.12收2965</t>
        </r>
      </text>
    </comment>
    <comment ref="T73" authorId="0">
      <text>
        <r>
          <rPr>
            <b/>
            <sz val="9"/>
            <rFont val="宋体"/>
            <charset val="134"/>
          </rPr>
          <t>Administrator:</t>
        </r>
        <r>
          <rPr>
            <sz val="9"/>
            <rFont val="宋体"/>
            <charset val="134"/>
          </rPr>
          <t xml:space="preserve">
2021.10.27收34280.45</t>
        </r>
      </text>
    </comment>
    <comment ref="Q74" authorId="0">
      <text>
        <r>
          <rPr>
            <b/>
            <sz val="9"/>
            <rFont val="宋体"/>
            <charset val="134"/>
          </rPr>
          <t>Administrator:</t>
        </r>
        <r>
          <rPr>
            <sz val="9"/>
            <rFont val="宋体"/>
            <charset val="134"/>
          </rPr>
          <t xml:space="preserve">
2021.8.12收5782</t>
        </r>
      </text>
    </comment>
    <comment ref="T74" authorId="0">
      <text>
        <r>
          <rPr>
            <b/>
            <sz val="9"/>
            <rFont val="宋体"/>
            <charset val="134"/>
          </rPr>
          <t>Administrator:</t>
        </r>
        <r>
          <rPr>
            <sz val="9"/>
            <rFont val="宋体"/>
            <charset val="134"/>
          </rPr>
          <t xml:space="preserve">
2021.10.21收26847.27</t>
        </r>
      </text>
    </comment>
    <comment ref="Q75" authorId="0">
      <text>
        <r>
          <rPr>
            <b/>
            <sz val="9"/>
            <rFont val="宋体"/>
            <charset val="134"/>
          </rPr>
          <t>Administrator:</t>
        </r>
        <r>
          <rPr>
            <sz val="9"/>
            <rFont val="宋体"/>
            <charset val="134"/>
          </rPr>
          <t xml:space="preserve">
2021.8.13收6600+5100</t>
        </r>
      </text>
    </comment>
    <comment ref="T75" authorId="0">
      <text>
        <r>
          <rPr>
            <b/>
            <sz val="9"/>
            <rFont val="宋体"/>
            <charset val="134"/>
          </rPr>
          <t>Administrator:</t>
        </r>
        <r>
          <rPr>
            <sz val="9"/>
            <rFont val="宋体"/>
            <charset val="134"/>
          </rPr>
          <t xml:space="preserve">
2021.10.7收25699.07</t>
        </r>
      </text>
    </comment>
    <comment ref="T76" authorId="0">
      <text>
        <r>
          <rPr>
            <b/>
            <sz val="9"/>
            <rFont val="宋体"/>
            <charset val="134"/>
          </rPr>
          <t>Administrator:</t>
        </r>
        <r>
          <rPr>
            <sz val="9"/>
            <rFont val="宋体"/>
            <charset val="134"/>
          </rPr>
          <t xml:space="preserve">
2021.12.7收24547</t>
        </r>
      </text>
    </comment>
    <comment ref="T77" authorId="0">
      <text>
        <r>
          <rPr>
            <b/>
            <sz val="9"/>
            <rFont val="宋体"/>
            <charset val="134"/>
          </rPr>
          <t>Administrator:</t>
        </r>
        <r>
          <rPr>
            <sz val="9"/>
            <rFont val="宋体"/>
            <charset val="134"/>
          </rPr>
          <t xml:space="preserve">
2021.8.25收</t>
        </r>
      </text>
    </comment>
    <comment ref="Q78" authorId="0">
      <text>
        <r>
          <rPr>
            <b/>
            <sz val="9"/>
            <rFont val="宋体"/>
            <charset val="134"/>
          </rPr>
          <t>Administrator:</t>
        </r>
        <r>
          <rPr>
            <sz val="9"/>
            <rFont val="宋体"/>
            <charset val="134"/>
          </rPr>
          <t xml:space="preserve">
2021.8.26收10400</t>
        </r>
      </text>
    </comment>
    <comment ref="T78" authorId="0">
      <text>
        <r>
          <rPr>
            <b/>
            <sz val="9"/>
            <rFont val="宋体"/>
            <charset val="134"/>
          </rPr>
          <t>Administrator:</t>
        </r>
        <r>
          <rPr>
            <sz val="9"/>
            <rFont val="宋体"/>
            <charset val="134"/>
          </rPr>
          <t xml:space="preserve">
2021.11.3收24202.13</t>
        </r>
      </text>
    </comment>
    <comment ref="T79" authorId="0">
      <text>
        <r>
          <rPr>
            <b/>
            <sz val="9"/>
            <rFont val="宋体"/>
            <charset val="134"/>
          </rPr>
          <t>Administrator:</t>
        </r>
        <r>
          <rPr>
            <sz val="9"/>
            <rFont val="宋体"/>
            <charset val="134"/>
          </rPr>
          <t xml:space="preserve">
2021.10.18收61408.27</t>
        </r>
      </text>
    </comment>
    <comment ref="Q80" authorId="0">
      <text>
        <r>
          <rPr>
            <b/>
            <sz val="9"/>
            <rFont val="宋体"/>
            <charset val="134"/>
          </rPr>
          <t>Administrator:</t>
        </r>
        <r>
          <rPr>
            <sz val="9"/>
            <rFont val="宋体"/>
            <charset val="134"/>
          </rPr>
          <t xml:space="preserve">
2021.9.1收9956.64</t>
        </r>
      </text>
    </comment>
    <comment ref="T80" authorId="0">
      <text>
        <r>
          <rPr>
            <b/>
            <sz val="9"/>
            <rFont val="宋体"/>
            <charset val="134"/>
          </rPr>
          <t>Administrator:</t>
        </r>
        <r>
          <rPr>
            <sz val="9"/>
            <rFont val="宋体"/>
            <charset val="134"/>
          </rPr>
          <t xml:space="preserve">
2021.11.2收50897</t>
        </r>
      </text>
    </comment>
    <comment ref="Q81" authorId="0">
      <text>
        <r>
          <rPr>
            <b/>
            <sz val="9"/>
            <rFont val="宋体"/>
            <charset val="134"/>
          </rPr>
          <t>Administrator:</t>
        </r>
        <r>
          <rPr>
            <sz val="9"/>
            <rFont val="宋体"/>
            <charset val="134"/>
          </rPr>
          <t xml:space="preserve">
2021.8.27收7177</t>
        </r>
      </text>
    </comment>
    <comment ref="T81" authorId="0">
      <text>
        <r>
          <rPr>
            <b/>
            <sz val="9"/>
            <rFont val="宋体"/>
            <charset val="134"/>
          </rPr>
          <t>Administrator:</t>
        </r>
        <r>
          <rPr>
            <sz val="9"/>
            <rFont val="宋体"/>
            <charset val="134"/>
          </rPr>
          <t xml:space="preserve">
2021.11.4收16801.93</t>
        </r>
      </text>
    </comment>
    <comment ref="P82" authorId="0">
      <text>
        <r>
          <rPr>
            <b/>
            <sz val="9"/>
            <rFont val="宋体"/>
            <charset val="134"/>
          </rPr>
          <t>Administrator:</t>
        </r>
        <r>
          <rPr>
            <sz val="9"/>
            <rFont val="宋体"/>
            <charset val="134"/>
          </rPr>
          <t xml:space="preserve">
含J4014甩货和库存边角（之前已付清）</t>
        </r>
      </text>
    </comment>
    <comment ref="T82" authorId="0">
      <text>
        <r>
          <rPr>
            <b/>
            <sz val="9"/>
            <rFont val="宋体"/>
            <charset val="134"/>
          </rPr>
          <t>Administrator:</t>
        </r>
        <r>
          <rPr>
            <sz val="9"/>
            <rFont val="宋体"/>
            <charset val="134"/>
          </rPr>
          <t xml:space="preserve">
2021.10.13收16182.04 用于J4124尾款13395+J4147定金2800</t>
        </r>
      </text>
    </comment>
    <comment ref="T83" authorId="0">
      <text>
        <r>
          <rPr>
            <b/>
            <sz val="9"/>
            <rFont val="宋体"/>
            <charset val="134"/>
          </rPr>
          <t>Administrator:</t>
        </r>
        <r>
          <rPr>
            <sz val="9"/>
            <rFont val="宋体"/>
            <charset val="134"/>
          </rPr>
          <t xml:space="preserve">
2021.9.9收4475.63 客户付4515 包含上单J4086增加600个弹簧片18.42美金</t>
        </r>
      </text>
    </comment>
    <comment ref="T84" authorId="0">
      <text>
        <r>
          <rPr>
            <b/>
            <sz val="9"/>
            <rFont val="宋体"/>
            <charset val="134"/>
          </rPr>
          <t>Administrator:</t>
        </r>
        <r>
          <rPr>
            <sz val="9"/>
            <rFont val="宋体"/>
            <charset val="134"/>
          </rPr>
          <t xml:space="preserve">
2021.12.9收22952</t>
        </r>
      </text>
    </comment>
    <comment ref="U84" authorId="0">
      <text>
        <r>
          <rPr>
            <b/>
            <sz val="9"/>
            <rFont val="宋体"/>
            <charset val="134"/>
          </rPr>
          <t>Administrator:</t>
        </r>
        <r>
          <rPr>
            <sz val="9"/>
            <rFont val="宋体"/>
            <charset val="134"/>
          </rPr>
          <t xml:space="preserve">
2021.12.15收19115.66</t>
        </r>
      </text>
    </comment>
    <comment ref="T85" authorId="0">
      <text>
        <r>
          <rPr>
            <b/>
            <sz val="9"/>
            <rFont val="宋体"/>
            <charset val="134"/>
          </rPr>
          <t>Administrator:</t>
        </r>
        <r>
          <rPr>
            <sz val="9"/>
            <rFont val="宋体"/>
            <charset val="134"/>
          </rPr>
          <t xml:space="preserve">
2021.12.30收21772.73</t>
        </r>
      </text>
    </comment>
    <comment ref="U85" authorId="0">
      <text>
        <r>
          <rPr>
            <b/>
            <sz val="9"/>
            <rFont val="宋体"/>
            <charset val="134"/>
          </rPr>
          <t>Administrator:</t>
        </r>
        <r>
          <rPr>
            <sz val="9"/>
            <rFont val="宋体"/>
            <charset val="134"/>
          </rPr>
          <t xml:space="preserve">
来自J4127-1</t>
        </r>
      </text>
    </comment>
    <comment ref="T86" authorId="0">
      <text>
        <r>
          <rPr>
            <b/>
            <sz val="9"/>
            <rFont val="宋体"/>
            <charset val="134"/>
          </rPr>
          <t>Administrator:</t>
        </r>
        <r>
          <rPr>
            <sz val="9"/>
            <rFont val="宋体"/>
            <charset val="134"/>
          </rPr>
          <t xml:space="preserve">
2021.9.13收1440+3559.68</t>
        </r>
      </text>
    </comment>
    <comment ref="Q87" authorId="0">
      <text>
        <r>
          <rPr>
            <b/>
            <sz val="9"/>
            <rFont val="宋体"/>
            <charset val="134"/>
          </rPr>
          <t>Administrator:</t>
        </r>
        <r>
          <rPr>
            <sz val="9"/>
            <rFont val="宋体"/>
            <charset val="134"/>
          </rPr>
          <t xml:space="preserve">
2021.9.16收10300</t>
        </r>
      </text>
    </comment>
    <comment ref="T87" authorId="0">
      <text>
        <r>
          <rPr>
            <b/>
            <sz val="9"/>
            <rFont val="宋体"/>
            <charset val="134"/>
          </rPr>
          <t>Administrator:</t>
        </r>
        <r>
          <rPr>
            <sz val="9"/>
            <rFont val="宋体"/>
            <charset val="134"/>
          </rPr>
          <t xml:space="preserve">
2021.12.30收24664.34</t>
        </r>
      </text>
    </comment>
    <comment ref="Q88" authorId="0">
      <text>
        <r>
          <rPr>
            <b/>
            <sz val="9"/>
            <rFont val="宋体"/>
            <charset val="134"/>
          </rPr>
          <t>Administrator:</t>
        </r>
        <r>
          <rPr>
            <sz val="9"/>
            <rFont val="宋体"/>
            <charset val="134"/>
          </rPr>
          <t xml:space="preserve">
2021.9.22收5959</t>
        </r>
      </text>
    </comment>
    <comment ref="T88" authorId="0">
      <text>
        <r>
          <rPr>
            <b/>
            <sz val="9"/>
            <rFont val="宋体"/>
            <charset val="134"/>
          </rPr>
          <t>Administrator:</t>
        </r>
        <r>
          <rPr>
            <sz val="9"/>
            <rFont val="宋体"/>
            <charset val="134"/>
          </rPr>
          <t xml:space="preserve">
2021.12.10收31314</t>
        </r>
      </text>
    </comment>
    <comment ref="Q89" authorId="0">
      <text>
        <r>
          <rPr>
            <b/>
            <sz val="9"/>
            <rFont val="宋体"/>
            <charset val="134"/>
          </rPr>
          <t>Administrator:</t>
        </r>
        <r>
          <rPr>
            <sz val="9"/>
            <rFont val="宋体"/>
            <charset val="134"/>
          </rPr>
          <t xml:space="preserve">
2021.9.27收26971
用于J4139定金18000 J4140定金</t>
        </r>
      </text>
    </comment>
    <comment ref="T89" authorId="0">
      <text>
        <r>
          <rPr>
            <b/>
            <sz val="9"/>
            <rFont val="宋体"/>
            <charset val="134"/>
          </rPr>
          <t>Administrator:</t>
        </r>
        <r>
          <rPr>
            <sz val="9"/>
            <rFont val="宋体"/>
            <charset val="134"/>
          </rPr>
          <t xml:space="preserve">
2021.12.28收23146.8</t>
        </r>
      </text>
    </comment>
    <comment ref="T90" authorId="0">
      <text>
        <r>
          <rPr>
            <b/>
            <sz val="9"/>
            <rFont val="宋体"/>
            <charset val="134"/>
          </rPr>
          <t>Administrator:</t>
        </r>
        <r>
          <rPr>
            <sz val="9"/>
            <rFont val="宋体"/>
            <charset val="134"/>
          </rPr>
          <t xml:space="preserve">
2022.1.4收22486</t>
        </r>
      </text>
    </comment>
    <comment ref="Q91" authorId="0">
      <text>
        <r>
          <rPr>
            <b/>
            <sz val="9"/>
            <rFont val="宋体"/>
            <charset val="134"/>
          </rPr>
          <t>Administrator:</t>
        </r>
        <r>
          <rPr>
            <sz val="9"/>
            <rFont val="宋体"/>
            <charset val="134"/>
          </rPr>
          <t xml:space="preserve">
2021.9.27收26971
用于J4139 J4140定金</t>
        </r>
      </text>
    </comment>
    <comment ref="T91" authorId="0">
      <text>
        <r>
          <rPr>
            <b/>
            <sz val="9"/>
            <rFont val="宋体"/>
            <charset val="134"/>
          </rPr>
          <t>Administrator:</t>
        </r>
        <r>
          <rPr>
            <sz val="9"/>
            <rFont val="宋体"/>
            <charset val="134"/>
          </rPr>
          <t xml:space="preserve">
2022.1.18收23146.8</t>
        </r>
      </text>
    </comment>
    <comment ref="Q92" authorId="0">
      <text>
        <r>
          <rPr>
            <b/>
            <sz val="9"/>
            <rFont val="宋体"/>
            <charset val="134"/>
          </rPr>
          <t>Administrator:</t>
        </r>
        <r>
          <rPr>
            <sz val="9"/>
            <rFont val="宋体"/>
            <charset val="134"/>
          </rPr>
          <t xml:space="preserve">
2021.9.23收5674</t>
        </r>
      </text>
    </comment>
    <comment ref="T92" authorId="0">
      <text>
        <r>
          <rPr>
            <b/>
            <sz val="9"/>
            <rFont val="宋体"/>
            <charset val="134"/>
          </rPr>
          <t>Administrator:</t>
        </r>
        <r>
          <rPr>
            <sz val="9"/>
            <rFont val="宋体"/>
            <charset val="134"/>
          </rPr>
          <t xml:space="preserve">
2021.12.30收22697</t>
        </r>
      </text>
    </comment>
    <comment ref="T93" authorId="0">
      <text>
        <r>
          <rPr>
            <b/>
            <sz val="9"/>
            <rFont val="宋体"/>
            <charset val="134"/>
          </rPr>
          <t>Administrator:</t>
        </r>
        <r>
          <rPr>
            <sz val="9"/>
            <rFont val="宋体"/>
            <charset val="134"/>
          </rPr>
          <t xml:space="preserve">
2021.12.28收101152.92</t>
        </r>
      </text>
    </comment>
    <comment ref="T94" authorId="0">
      <text>
        <r>
          <rPr>
            <b/>
            <sz val="9"/>
            <rFont val="宋体"/>
            <charset val="134"/>
          </rPr>
          <t>Administrator:</t>
        </r>
        <r>
          <rPr>
            <sz val="9"/>
            <rFont val="宋体"/>
            <charset val="134"/>
          </rPr>
          <t xml:space="preserve">
2022.2.18收104751.28</t>
        </r>
      </text>
    </comment>
    <comment ref="T95" authorId="0">
      <text>
        <r>
          <rPr>
            <b/>
            <sz val="9"/>
            <rFont val="宋体"/>
            <charset val="134"/>
          </rPr>
          <t>Administrator:</t>
        </r>
        <r>
          <rPr>
            <sz val="9"/>
            <rFont val="宋体"/>
            <charset val="134"/>
          </rPr>
          <t xml:space="preserve">
2022.1.25收168490.48</t>
        </r>
      </text>
    </comment>
    <comment ref="T96" authorId="0">
      <text>
        <r>
          <rPr>
            <b/>
            <sz val="9"/>
            <rFont val="宋体"/>
            <charset val="134"/>
          </rPr>
          <t>Administrator:</t>
        </r>
        <r>
          <rPr>
            <sz val="9"/>
            <rFont val="宋体"/>
            <charset val="134"/>
          </rPr>
          <t xml:space="preserve">
2022.2.17收103776.16</t>
        </r>
      </text>
    </comment>
    <comment ref="T97" authorId="0">
      <text>
        <r>
          <rPr>
            <b/>
            <sz val="9"/>
            <rFont val="宋体"/>
            <charset val="134"/>
          </rPr>
          <t>Administrator:</t>
        </r>
        <r>
          <rPr>
            <sz val="9"/>
            <rFont val="宋体"/>
            <charset val="134"/>
          </rPr>
          <t xml:space="preserve">
2022.3.14收69214.52</t>
        </r>
      </text>
    </comment>
    <comment ref="Q98" authorId="0">
      <text>
        <r>
          <rPr>
            <b/>
            <sz val="9"/>
            <rFont val="宋体"/>
            <charset val="134"/>
          </rPr>
          <t>Administrator:</t>
        </r>
        <r>
          <rPr>
            <sz val="9"/>
            <rFont val="宋体"/>
            <charset val="134"/>
          </rPr>
          <t xml:space="preserve">
2021.9.29收8981.85</t>
        </r>
      </text>
    </comment>
    <comment ref="T98" authorId="0">
      <text>
        <r>
          <rPr>
            <b/>
            <sz val="9"/>
            <rFont val="宋体"/>
            <charset val="134"/>
          </rPr>
          <t>Administrator:</t>
        </r>
        <r>
          <rPr>
            <sz val="9"/>
            <rFont val="宋体"/>
            <charset val="134"/>
          </rPr>
          <t xml:space="preserve">
2021.12.17收22524</t>
        </r>
      </text>
    </comment>
    <comment ref="Q99" authorId="0">
      <text>
        <r>
          <rPr>
            <b/>
            <sz val="9"/>
            <rFont val="宋体"/>
            <charset val="134"/>
          </rPr>
          <t>Administrator:</t>
        </r>
        <r>
          <rPr>
            <sz val="9"/>
            <rFont val="宋体"/>
            <charset val="134"/>
          </rPr>
          <t xml:space="preserve">
2021.9.29收12767</t>
        </r>
      </text>
    </comment>
    <comment ref="T99" authorId="0">
      <text>
        <r>
          <rPr>
            <b/>
            <sz val="9"/>
            <rFont val="宋体"/>
            <charset val="134"/>
          </rPr>
          <t>Administrator:</t>
        </r>
        <r>
          <rPr>
            <sz val="9"/>
            <rFont val="宋体"/>
            <charset val="134"/>
          </rPr>
          <t xml:space="preserve">
2021.12.14收5371+23324</t>
        </r>
      </text>
    </comment>
    <comment ref="T100" authorId="0">
      <text>
        <r>
          <rPr>
            <b/>
            <sz val="9"/>
            <rFont val="宋体"/>
            <charset val="134"/>
          </rPr>
          <t>Administrator:</t>
        </r>
        <r>
          <rPr>
            <sz val="9"/>
            <rFont val="宋体"/>
            <charset val="134"/>
          </rPr>
          <t xml:space="preserve">
2021.12.29收24100</t>
        </r>
      </text>
    </comment>
    <comment ref="U100" authorId="0">
      <text>
        <r>
          <rPr>
            <b/>
            <sz val="9"/>
            <rFont val="宋体"/>
            <charset val="134"/>
          </rPr>
          <t>Administrator:</t>
        </r>
        <r>
          <rPr>
            <sz val="9"/>
            <rFont val="宋体"/>
            <charset val="134"/>
          </rPr>
          <t xml:space="preserve">
来自J4204</t>
        </r>
      </text>
    </comment>
    <comment ref="Q101" authorId="0">
      <text>
        <r>
          <rPr>
            <b/>
            <sz val="9"/>
            <rFont val="宋体"/>
            <charset val="134"/>
          </rPr>
          <t>Administrator:</t>
        </r>
        <r>
          <rPr>
            <sz val="9"/>
            <rFont val="宋体"/>
            <charset val="134"/>
          </rPr>
          <t xml:space="preserve">
2021.10.7收9339.85</t>
        </r>
      </text>
    </comment>
    <comment ref="T101" authorId="0">
      <text>
        <r>
          <rPr>
            <b/>
            <sz val="9"/>
            <rFont val="宋体"/>
            <charset val="134"/>
          </rPr>
          <t>Administrator:</t>
        </r>
        <r>
          <rPr>
            <sz val="9"/>
            <rFont val="宋体"/>
            <charset val="134"/>
          </rPr>
          <t xml:space="preserve">
2021.12.29收23332.26</t>
        </r>
      </text>
    </comment>
    <comment ref="Q102" authorId="0">
      <text>
        <r>
          <rPr>
            <b/>
            <sz val="9"/>
            <rFont val="宋体"/>
            <charset val="134"/>
          </rPr>
          <t>Administrator:</t>
        </r>
        <r>
          <rPr>
            <sz val="9"/>
            <rFont val="宋体"/>
            <charset val="134"/>
          </rPr>
          <t xml:space="preserve">
2021.10.13收5982</t>
        </r>
      </text>
    </comment>
    <comment ref="T102" authorId="0">
      <text>
        <r>
          <rPr>
            <b/>
            <sz val="9"/>
            <rFont val="宋体"/>
            <charset val="134"/>
          </rPr>
          <t>Administrator:</t>
        </r>
        <r>
          <rPr>
            <sz val="9"/>
            <rFont val="宋体"/>
            <charset val="134"/>
          </rPr>
          <t xml:space="preserve">
2022.1.20收28889.49</t>
        </r>
      </text>
    </comment>
    <comment ref="T103" authorId="0">
      <text>
        <r>
          <rPr>
            <b/>
            <sz val="9"/>
            <rFont val="宋体"/>
            <charset val="134"/>
          </rPr>
          <t>Administrator:</t>
        </r>
        <r>
          <rPr>
            <sz val="9"/>
            <rFont val="宋体"/>
            <charset val="134"/>
          </rPr>
          <t xml:space="preserve">
2021.11.30收63346.47</t>
        </r>
      </text>
    </comment>
    <comment ref="Q104" authorId="0">
      <text>
        <r>
          <rPr>
            <b/>
            <sz val="9"/>
            <rFont val="宋体"/>
            <charset val="134"/>
          </rPr>
          <t>Administrator:</t>
        </r>
        <r>
          <rPr>
            <sz val="9"/>
            <rFont val="宋体"/>
            <charset val="134"/>
          </rPr>
          <t xml:space="preserve">
2021.10.18收9956.63</t>
        </r>
      </text>
    </comment>
    <comment ref="T104" authorId="0">
      <text>
        <r>
          <rPr>
            <b/>
            <sz val="9"/>
            <rFont val="宋体"/>
            <charset val="134"/>
          </rPr>
          <t>Administrator:</t>
        </r>
        <r>
          <rPr>
            <sz val="9"/>
            <rFont val="宋体"/>
            <charset val="134"/>
          </rPr>
          <t xml:space="preserve">
2021.12.20收62063.59</t>
        </r>
      </text>
    </comment>
    <comment ref="Q105" authorId="0">
      <text>
        <r>
          <rPr>
            <b/>
            <sz val="9"/>
            <rFont val="宋体"/>
            <charset val="134"/>
          </rPr>
          <t>Administrator:</t>
        </r>
        <r>
          <rPr>
            <sz val="9"/>
            <rFont val="宋体"/>
            <charset val="134"/>
          </rPr>
          <t xml:space="preserve">
2021.10.9收</t>
        </r>
      </text>
    </comment>
    <comment ref="T105" authorId="0">
      <text>
        <r>
          <rPr>
            <b/>
            <sz val="9"/>
            <rFont val="宋体"/>
            <charset val="134"/>
          </rPr>
          <t>Administrator:</t>
        </r>
        <r>
          <rPr>
            <sz val="9"/>
            <rFont val="宋体"/>
            <charset val="134"/>
          </rPr>
          <t xml:space="preserve">
2021.11.3收RMB120600
含1000外送运费垫付</t>
        </r>
      </text>
    </comment>
    <comment ref="P106" authorId="0">
      <text>
        <r>
          <rPr>
            <b/>
            <sz val="9"/>
            <rFont val="宋体"/>
            <charset val="134"/>
          </rPr>
          <t>Administrator:</t>
        </r>
        <r>
          <rPr>
            <sz val="9"/>
            <rFont val="宋体"/>
            <charset val="134"/>
          </rPr>
          <t xml:space="preserve">
库存之前付款了</t>
        </r>
      </text>
    </comment>
    <comment ref="Q106" authorId="0">
      <text>
        <r>
          <rPr>
            <b/>
            <sz val="9"/>
            <rFont val="宋体"/>
            <charset val="134"/>
          </rPr>
          <t>Administrator:</t>
        </r>
        <r>
          <rPr>
            <sz val="9"/>
            <rFont val="宋体"/>
            <charset val="134"/>
          </rPr>
          <t xml:space="preserve">
2021.10.15收16182.04 用于J4124尾款13395+J4147定金2800</t>
        </r>
      </text>
    </comment>
    <comment ref="T106" authorId="0">
      <text>
        <r>
          <rPr>
            <b/>
            <sz val="9"/>
            <rFont val="宋体"/>
            <charset val="134"/>
          </rPr>
          <t>Administrator:</t>
        </r>
        <r>
          <rPr>
            <sz val="9"/>
            <rFont val="宋体"/>
            <charset val="134"/>
          </rPr>
          <t xml:space="preserve">
2021.11.8收4128.66</t>
        </r>
      </text>
    </comment>
    <comment ref="T107" authorId="0">
      <text>
        <r>
          <rPr>
            <b/>
            <sz val="9"/>
            <rFont val="宋体"/>
            <charset val="134"/>
          </rPr>
          <t>Administrator:</t>
        </r>
        <r>
          <rPr>
            <sz val="9"/>
            <rFont val="宋体"/>
            <charset val="134"/>
          </rPr>
          <t xml:space="preserve">
2022.1.4收63732.4</t>
        </r>
      </text>
    </comment>
    <comment ref="Q108" authorId="0">
      <text>
        <r>
          <rPr>
            <b/>
            <sz val="9"/>
            <rFont val="宋体"/>
            <charset val="134"/>
          </rPr>
          <t>Administrator:</t>
        </r>
        <r>
          <rPr>
            <sz val="9"/>
            <rFont val="宋体"/>
            <charset val="134"/>
          </rPr>
          <t xml:space="preserve">
2021.11.8收9970</t>
        </r>
      </text>
    </comment>
    <comment ref="T108" authorId="0">
      <text>
        <r>
          <rPr>
            <b/>
            <sz val="9"/>
            <rFont val="宋体"/>
            <charset val="134"/>
          </rPr>
          <t>Administrator:</t>
        </r>
        <r>
          <rPr>
            <sz val="9"/>
            <rFont val="宋体"/>
            <charset val="134"/>
          </rPr>
          <t xml:space="preserve">
2022.1.14收56243.5</t>
        </r>
      </text>
    </comment>
    <comment ref="T110" authorId="0">
      <text>
        <r>
          <rPr>
            <b/>
            <sz val="9"/>
            <rFont val="宋体"/>
            <charset val="134"/>
          </rPr>
          <t>Administrator:</t>
        </r>
        <r>
          <rPr>
            <sz val="9"/>
            <rFont val="宋体"/>
            <charset val="134"/>
          </rPr>
          <t xml:space="preserve">
2021.11.1收6649.35</t>
        </r>
      </text>
    </comment>
    <comment ref="Q111" authorId="0">
      <text>
        <r>
          <rPr>
            <b/>
            <sz val="9"/>
            <rFont val="宋体"/>
            <charset val="134"/>
          </rPr>
          <t>Administrator:</t>
        </r>
        <r>
          <rPr>
            <sz val="9"/>
            <rFont val="宋体"/>
            <charset val="134"/>
          </rPr>
          <t xml:space="preserve">
2021.11.8收19094.57</t>
        </r>
      </text>
    </comment>
    <comment ref="T111" authorId="0">
      <text>
        <r>
          <rPr>
            <b/>
            <sz val="9"/>
            <rFont val="宋体"/>
            <charset val="134"/>
          </rPr>
          <t>Administrator:</t>
        </r>
        <r>
          <rPr>
            <sz val="9"/>
            <rFont val="宋体"/>
            <charset val="134"/>
          </rPr>
          <t xml:space="preserve">
2022.1.21收15625.41</t>
        </r>
      </text>
    </comment>
    <comment ref="Q112" authorId="0">
      <text>
        <r>
          <rPr>
            <b/>
            <sz val="9"/>
            <rFont val="宋体"/>
            <charset val="134"/>
          </rPr>
          <t>Administrator:</t>
        </r>
        <r>
          <rPr>
            <sz val="9"/>
            <rFont val="宋体"/>
            <charset val="134"/>
          </rPr>
          <t xml:space="preserve">
2021.11.10收7963</t>
        </r>
      </text>
    </comment>
    <comment ref="T112" authorId="0">
      <text>
        <r>
          <rPr>
            <b/>
            <sz val="9"/>
            <rFont val="宋体"/>
            <charset val="134"/>
          </rPr>
          <t>Administrator:</t>
        </r>
        <r>
          <rPr>
            <sz val="9"/>
            <rFont val="宋体"/>
            <charset val="134"/>
          </rPr>
          <t xml:space="preserve">
2022.1.25收23752</t>
        </r>
      </text>
    </comment>
    <comment ref="T113" authorId="0">
      <text>
        <r>
          <rPr>
            <b/>
            <sz val="9"/>
            <rFont val="宋体"/>
            <charset val="134"/>
          </rPr>
          <t>Administrator:</t>
        </r>
        <r>
          <rPr>
            <sz val="9"/>
            <rFont val="宋体"/>
            <charset val="134"/>
          </rPr>
          <t xml:space="preserve">
2022.1.7收29294</t>
        </r>
      </text>
    </comment>
    <comment ref="Q114" authorId="0">
      <text>
        <r>
          <rPr>
            <b/>
            <sz val="9"/>
            <rFont val="宋体"/>
            <charset val="134"/>
          </rPr>
          <t>Administrator:</t>
        </r>
        <r>
          <rPr>
            <sz val="9"/>
            <rFont val="宋体"/>
            <charset val="134"/>
          </rPr>
          <t xml:space="preserve">
2021.11.10收5758.46</t>
        </r>
      </text>
    </comment>
    <comment ref="T114" authorId="0">
      <text>
        <r>
          <rPr>
            <b/>
            <sz val="9"/>
            <rFont val="宋体"/>
            <charset val="134"/>
          </rPr>
          <t>Administrator:</t>
        </r>
        <r>
          <rPr>
            <sz val="9"/>
            <rFont val="宋体"/>
            <charset val="134"/>
          </rPr>
          <t xml:space="preserve">
2022.1.19收23026.84</t>
        </r>
      </text>
    </comment>
    <comment ref="Q115" authorId="0">
      <text>
        <r>
          <rPr>
            <b/>
            <sz val="9"/>
            <rFont val="宋体"/>
            <charset val="134"/>
          </rPr>
          <t>Administrator:</t>
        </r>
        <r>
          <rPr>
            <sz val="9"/>
            <rFont val="宋体"/>
            <charset val="134"/>
          </rPr>
          <t xml:space="preserve">
2021.11.18收9400</t>
        </r>
      </text>
    </comment>
    <comment ref="T115" authorId="0">
      <text>
        <r>
          <rPr>
            <b/>
            <sz val="9"/>
            <rFont val="宋体"/>
            <charset val="134"/>
          </rPr>
          <t>Administrator:</t>
        </r>
        <r>
          <rPr>
            <sz val="9"/>
            <rFont val="宋体"/>
            <charset val="134"/>
          </rPr>
          <t xml:space="preserve">
2022.1.25收24382.44</t>
        </r>
      </text>
    </comment>
    <comment ref="T116" authorId="0">
      <text>
        <r>
          <rPr>
            <b/>
            <sz val="9"/>
            <rFont val="宋体"/>
            <charset val="134"/>
          </rPr>
          <t>Administrator:</t>
        </r>
        <r>
          <rPr>
            <sz val="9"/>
            <rFont val="宋体"/>
            <charset val="134"/>
          </rPr>
          <t xml:space="preserve">
2022.2.11收20685</t>
        </r>
      </text>
    </comment>
    <comment ref="U116" authorId="0">
      <text>
        <r>
          <rPr>
            <b/>
            <sz val="9"/>
            <rFont val="宋体"/>
            <charset val="134"/>
          </rPr>
          <t>Administrator:</t>
        </r>
        <r>
          <rPr>
            <sz val="9"/>
            <rFont val="宋体"/>
            <charset val="134"/>
          </rPr>
          <t xml:space="preserve">
4560.62=31146.62-20735-5800-51
2990(之前多付的)+4000(固定定金)-4560.62=2429
J4127-2多付51美金 返点5800  用掉一部分固定定金和之前多付的  固定定金还剩2429</t>
        </r>
      </text>
    </comment>
    <comment ref="Q117" authorId="0">
      <text>
        <r>
          <rPr>
            <b/>
            <sz val="9"/>
            <rFont val="宋体"/>
            <charset val="134"/>
          </rPr>
          <t>Administrator:</t>
        </r>
        <r>
          <rPr>
            <sz val="9"/>
            <rFont val="宋体"/>
            <charset val="134"/>
          </rPr>
          <t xml:space="preserve">
2021.11.18收5403.15</t>
        </r>
      </text>
    </comment>
    <comment ref="T117" authorId="0">
      <text>
        <r>
          <rPr>
            <b/>
            <sz val="9"/>
            <rFont val="宋体"/>
            <charset val="134"/>
          </rPr>
          <t>Administrator:</t>
        </r>
        <r>
          <rPr>
            <sz val="9"/>
            <rFont val="宋体"/>
            <charset val="134"/>
          </rPr>
          <t xml:space="preserve">
2022.3.9收21612.5</t>
        </r>
      </text>
    </comment>
    <comment ref="T118" authorId="0">
      <text>
        <r>
          <rPr>
            <b/>
            <sz val="9"/>
            <rFont val="宋体"/>
            <charset val="134"/>
          </rPr>
          <t>Administrator:</t>
        </r>
        <r>
          <rPr>
            <sz val="9"/>
            <rFont val="宋体"/>
            <charset val="134"/>
          </rPr>
          <t xml:space="preserve">
2022.5.12收125033.17</t>
        </r>
      </text>
    </comment>
    <comment ref="T121" authorId="0">
      <text>
        <r>
          <rPr>
            <b/>
            <sz val="9"/>
            <rFont val="宋体"/>
            <charset val="134"/>
          </rPr>
          <t>Administrator:</t>
        </r>
        <r>
          <rPr>
            <sz val="9"/>
            <rFont val="宋体"/>
            <charset val="134"/>
          </rPr>
          <t xml:space="preserve">
2021.12.7收229.6</t>
        </r>
      </text>
    </comment>
    <comment ref="Q122" authorId="0">
      <text>
        <r>
          <rPr>
            <b/>
            <sz val="9"/>
            <rFont val="宋体"/>
            <charset val="134"/>
          </rPr>
          <t>Administrator:</t>
        </r>
        <r>
          <rPr>
            <sz val="9"/>
            <rFont val="宋体"/>
            <charset val="134"/>
          </rPr>
          <t xml:space="preserve">
2021.12.7收</t>
        </r>
      </text>
    </comment>
    <comment ref="T122" authorId="0">
      <text>
        <r>
          <rPr>
            <b/>
            <sz val="9"/>
            <rFont val="宋体"/>
            <charset val="134"/>
          </rPr>
          <t>Administrator:</t>
        </r>
        <r>
          <rPr>
            <sz val="9"/>
            <rFont val="宋体"/>
            <charset val="134"/>
          </rPr>
          <t xml:space="preserve">
2021.12.20收</t>
        </r>
      </text>
    </comment>
    <comment ref="Q123" authorId="0">
      <text>
        <r>
          <rPr>
            <b/>
            <sz val="9"/>
            <rFont val="宋体"/>
            <charset val="134"/>
          </rPr>
          <t>Administrator:</t>
        </r>
        <r>
          <rPr>
            <sz val="9"/>
            <rFont val="宋体"/>
            <charset val="134"/>
          </rPr>
          <t xml:space="preserve">
2021.12.9收6294.64</t>
        </r>
      </text>
    </comment>
    <comment ref="T123" authorId="0">
      <text>
        <r>
          <rPr>
            <b/>
            <sz val="9"/>
            <rFont val="宋体"/>
            <charset val="134"/>
          </rPr>
          <t>Administrator:</t>
        </r>
        <r>
          <rPr>
            <sz val="9"/>
            <rFont val="宋体"/>
            <charset val="134"/>
          </rPr>
          <t xml:space="preserve">
2022.2.23收14079.3</t>
        </r>
      </text>
    </comment>
    <comment ref="Q124" authorId="0">
      <text>
        <r>
          <rPr>
            <b/>
            <sz val="9"/>
            <rFont val="宋体"/>
            <charset val="134"/>
          </rPr>
          <t>Administrator:</t>
        </r>
        <r>
          <rPr>
            <sz val="9"/>
            <rFont val="宋体"/>
            <charset val="134"/>
          </rPr>
          <t xml:space="preserve">
2021.12.21收5356</t>
        </r>
      </text>
    </comment>
    <comment ref="T124" authorId="0">
      <text>
        <r>
          <rPr>
            <b/>
            <sz val="9"/>
            <rFont val="宋体"/>
            <charset val="134"/>
          </rPr>
          <t>Administrator:</t>
        </r>
        <r>
          <rPr>
            <sz val="9"/>
            <rFont val="宋体"/>
            <charset val="134"/>
          </rPr>
          <t xml:space="preserve">
2022.2.23收26714.23</t>
        </r>
      </text>
    </comment>
    <comment ref="P125" authorId="0">
      <text>
        <r>
          <rPr>
            <b/>
            <sz val="9"/>
            <rFont val="宋体"/>
            <charset val="134"/>
          </rPr>
          <t>Administrator:</t>
        </r>
        <r>
          <rPr>
            <sz val="9"/>
            <rFont val="宋体"/>
            <charset val="134"/>
          </rPr>
          <t xml:space="preserve">
按26333付款  多付324.8 实际发货26008.2
甩货已付</t>
        </r>
      </text>
    </comment>
    <comment ref="Q125" authorId="0">
      <text>
        <r>
          <rPr>
            <b/>
            <sz val="9"/>
            <rFont val="宋体"/>
            <charset val="134"/>
          </rPr>
          <t>Administrator:</t>
        </r>
        <r>
          <rPr>
            <sz val="9"/>
            <rFont val="宋体"/>
            <charset val="134"/>
          </rPr>
          <t xml:space="preserve">
2021.12.13收9992</t>
        </r>
      </text>
    </comment>
    <comment ref="T125" authorId="0">
      <text>
        <r>
          <rPr>
            <b/>
            <sz val="9"/>
            <rFont val="宋体"/>
            <charset val="134"/>
          </rPr>
          <t>Administrator:</t>
        </r>
        <r>
          <rPr>
            <sz val="9"/>
            <rFont val="宋体"/>
            <charset val="134"/>
          </rPr>
          <t xml:space="preserve">
2022.1.20收16319.93</t>
        </r>
      </text>
    </comment>
    <comment ref="Q126" authorId="0">
      <text>
        <r>
          <rPr>
            <b/>
            <sz val="9"/>
            <rFont val="宋体"/>
            <charset val="134"/>
          </rPr>
          <t>Administrator:</t>
        </r>
        <r>
          <rPr>
            <sz val="9"/>
            <rFont val="宋体"/>
            <charset val="134"/>
          </rPr>
          <t xml:space="preserve">
2021.12.17收19800美金作为J4195 J4196定金</t>
        </r>
      </text>
    </comment>
    <comment ref="T126" authorId="0">
      <text>
        <r>
          <rPr>
            <b/>
            <sz val="9"/>
            <rFont val="宋体"/>
            <charset val="134"/>
          </rPr>
          <t>Administrator:</t>
        </r>
        <r>
          <rPr>
            <sz val="9"/>
            <rFont val="宋体"/>
            <charset val="134"/>
          </rPr>
          <t xml:space="preserve">
2022.3.7收23780.6</t>
        </r>
      </text>
    </comment>
    <comment ref="T127" authorId="0">
      <text>
        <r>
          <rPr>
            <b/>
            <sz val="9"/>
            <rFont val="宋体"/>
            <charset val="134"/>
          </rPr>
          <t>Administrator:</t>
        </r>
        <r>
          <rPr>
            <sz val="9"/>
            <rFont val="宋体"/>
            <charset val="134"/>
          </rPr>
          <t xml:space="preserve">
2022.3.15收23685.9</t>
        </r>
      </text>
    </comment>
    <comment ref="T128" authorId="0">
      <text>
        <r>
          <rPr>
            <b/>
            <sz val="9"/>
            <rFont val="宋体"/>
            <charset val="134"/>
          </rPr>
          <t>Administrator:</t>
        </r>
        <r>
          <rPr>
            <sz val="9"/>
            <rFont val="宋体"/>
            <charset val="134"/>
          </rPr>
          <t xml:space="preserve">
2022.1.26收32545.16</t>
        </r>
      </text>
    </comment>
    <comment ref="Q129" authorId="0">
      <text>
        <r>
          <rPr>
            <b/>
            <sz val="9"/>
            <rFont val="宋体"/>
            <charset val="134"/>
          </rPr>
          <t>Administrator:</t>
        </r>
        <r>
          <rPr>
            <sz val="9"/>
            <rFont val="宋体"/>
            <charset val="134"/>
          </rPr>
          <t xml:space="preserve">
2021.12.24收9992
J4190多付324.8美金</t>
        </r>
      </text>
    </comment>
    <comment ref="T129" authorId="0">
      <text>
        <r>
          <rPr>
            <b/>
            <sz val="9"/>
            <rFont val="宋体"/>
            <charset val="134"/>
          </rPr>
          <t>Administrator:</t>
        </r>
        <r>
          <rPr>
            <sz val="9"/>
            <rFont val="宋体"/>
            <charset val="134"/>
          </rPr>
          <t xml:space="preserve">
2022.4.12收24452.67
包含J4252定金1万美金</t>
        </r>
      </text>
    </comment>
    <comment ref="Q130" authorId="0">
      <text>
        <r>
          <rPr>
            <b/>
            <sz val="9"/>
            <rFont val="宋体"/>
            <charset val="134"/>
          </rPr>
          <t>Administrator:</t>
        </r>
        <r>
          <rPr>
            <sz val="9"/>
            <rFont val="宋体"/>
            <charset val="134"/>
          </rPr>
          <t xml:space="preserve">
2021.12.29收24780
水单24780 4054.94用于J4137-2尾款
2022.1.11收5055
25780.06=24780-4054.94+5055</t>
        </r>
      </text>
    </comment>
    <comment ref="T130" authorId="0">
      <text>
        <r>
          <rPr>
            <b/>
            <sz val="9"/>
            <rFont val="宋体"/>
            <charset val="134"/>
          </rPr>
          <t>Administrator:</t>
        </r>
        <r>
          <rPr>
            <sz val="9"/>
            <rFont val="宋体"/>
            <charset val="134"/>
          </rPr>
          <t xml:space="preserve">
2022.4.1收20797.41</t>
        </r>
      </text>
    </comment>
    <comment ref="T131" authorId="0">
      <text>
        <r>
          <rPr>
            <b/>
            <sz val="9"/>
            <rFont val="宋体"/>
            <charset val="134"/>
          </rPr>
          <t>Administrator:</t>
        </r>
        <r>
          <rPr>
            <sz val="9"/>
            <rFont val="宋体"/>
            <charset val="134"/>
          </rPr>
          <t xml:space="preserve">
2022.4.26收20836.41</t>
        </r>
      </text>
    </comment>
    <comment ref="Q133" authorId="0">
      <text>
        <r>
          <rPr>
            <b/>
            <sz val="9"/>
            <rFont val="宋体"/>
            <charset val="134"/>
          </rPr>
          <t>Administrator:</t>
        </r>
        <r>
          <rPr>
            <sz val="9"/>
            <rFont val="宋体"/>
            <charset val="134"/>
          </rPr>
          <t xml:space="preserve">
2022.1.19收6500</t>
        </r>
      </text>
    </comment>
    <comment ref="T133" authorId="0">
      <text>
        <r>
          <rPr>
            <b/>
            <sz val="9"/>
            <rFont val="宋体"/>
            <charset val="134"/>
          </rPr>
          <t>Administrator:</t>
        </r>
        <r>
          <rPr>
            <sz val="9"/>
            <rFont val="宋体"/>
            <charset val="134"/>
          </rPr>
          <t xml:space="preserve">
2022.4.19收15162.8</t>
        </r>
      </text>
    </comment>
    <comment ref="Q134" authorId="0">
      <text>
        <r>
          <rPr>
            <b/>
            <sz val="9"/>
            <rFont val="宋体"/>
            <charset val="134"/>
          </rPr>
          <t>Administrator:</t>
        </r>
        <r>
          <rPr>
            <sz val="9"/>
            <rFont val="宋体"/>
            <charset val="134"/>
          </rPr>
          <t xml:space="preserve">
2022.2.11收10300</t>
        </r>
      </text>
    </comment>
    <comment ref="T134" authorId="0">
      <text>
        <r>
          <rPr>
            <b/>
            <sz val="9"/>
            <rFont val="宋体"/>
            <charset val="134"/>
          </rPr>
          <t>Administrator:</t>
        </r>
        <r>
          <rPr>
            <sz val="9"/>
            <rFont val="宋体"/>
            <charset val="134"/>
          </rPr>
          <t xml:space="preserve">
2022.4.1收9900</t>
        </r>
      </text>
    </comment>
    <comment ref="U134" authorId="0">
      <text>
        <r>
          <rPr>
            <b/>
            <sz val="9"/>
            <rFont val="宋体"/>
            <charset val="134"/>
          </rPr>
          <t>Administrator:</t>
        </r>
        <r>
          <rPr>
            <sz val="9"/>
            <rFont val="宋体"/>
            <charset val="134"/>
          </rPr>
          <t xml:space="preserve">
2022.4.1收14064.64  多一百美金转移到J4227</t>
        </r>
      </text>
    </comment>
    <comment ref="Q135" authorId="0">
      <text>
        <r>
          <rPr>
            <b/>
            <sz val="9"/>
            <rFont val="宋体"/>
            <charset val="134"/>
          </rPr>
          <t>Administrator:</t>
        </r>
        <r>
          <rPr>
            <sz val="9"/>
            <rFont val="宋体"/>
            <charset val="134"/>
          </rPr>
          <t xml:space="preserve">
2022.1.25收4995</t>
        </r>
      </text>
    </comment>
    <comment ref="Q136" authorId="0">
      <text>
        <r>
          <rPr>
            <b/>
            <sz val="9"/>
            <rFont val="宋体"/>
            <charset val="134"/>
          </rPr>
          <t>Administrator:</t>
        </r>
        <r>
          <rPr>
            <sz val="9"/>
            <rFont val="宋体"/>
            <charset val="134"/>
          </rPr>
          <t xml:space="preserve">
2022.2.14收5674.3</t>
        </r>
      </text>
    </comment>
    <comment ref="T136" authorId="0">
      <text>
        <r>
          <rPr>
            <b/>
            <sz val="9"/>
            <rFont val="宋体"/>
            <charset val="134"/>
          </rPr>
          <t>Administrator:</t>
        </r>
        <r>
          <rPr>
            <sz val="9"/>
            <rFont val="宋体"/>
            <charset val="134"/>
          </rPr>
          <t xml:space="preserve">
2022.4.20收28689.49</t>
        </r>
      </text>
    </comment>
    <comment ref="Q137" authorId="0">
      <text>
        <r>
          <rPr>
            <b/>
            <sz val="9"/>
            <rFont val="宋体"/>
            <charset val="134"/>
          </rPr>
          <t>Administrator:</t>
        </r>
        <r>
          <rPr>
            <sz val="9"/>
            <rFont val="宋体"/>
            <charset val="134"/>
          </rPr>
          <t xml:space="preserve">
2022.2.28收9951.67</t>
        </r>
      </text>
    </comment>
    <comment ref="T138" authorId="0">
      <text>
        <r>
          <rPr>
            <b/>
            <sz val="9"/>
            <rFont val="宋体"/>
            <charset val="134"/>
          </rPr>
          <t>Administrator:</t>
        </r>
        <r>
          <rPr>
            <sz val="9"/>
            <rFont val="宋体"/>
            <charset val="134"/>
          </rPr>
          <t xml:space="preserve">
2022.6.13收62667</t>
        </r>
      </text>
    </comment>
    <comment ref="Q139" authorId="0">
      <text>
        <r>
          <rPr>
            <b/>
            <sz val="9"/>
            <rFont val="宋体"/>
            <charset val="134"/>
          </rPr>
          <t>Administrator:</t>
        </r>
        <r>
          <rPr>
            <sz val="9"/>
            <rFont val="宋体"/>
            <charset val="134"/>
          </rPr>
          <t xml:space="preserve">
2022.2.10收</t>
        </r>
      </text>
    </comment>
    <comment ref="Q140" authorId="0">
      <text>
        <r>
          <rPr>
            <b/>
            <sz val="9"/>
            <rFont val="宋体"/>
            <charset val="134"/>
          </rPr>
          <t>Administrator:</t>
        </r>
        <r>
          <rPr>
            <sz val="9"/>
            <rFont val="宋体"/>
            <charset val="134"/>
          </rPr>
          <t xml:space="preserve">
2022.2.18收9419</t>
        </r>
      </text>
    </comment>
    <comment ref="Q141" authorId="0">
      <text>
        <r>
          <rPr>
            <b/>
            <sz val="9"/>
            <rFont val="宋体"/>
            <charset val="134"/>
          </rPr>
          <t>Administrator:</t>
        </r>
        <r>
          <rPr>
            <sz val="9"/>
            <rFont val="宋体"/>
            <charset val="134"/>
          </rPr>
          <t xml:space="preserve">
2022.2.16收7956</t>
        </r>
      </text>
    </comment>
    <comment ref="T142" authorId="0">
      <text>
        <r>
          <rPr>
            <b/>
            <sz val="9"/>
            <rFont val="宋体"/>
            <charset val="134"/>
          </rPr>
          <t>Administrator:</t>
        </r>
        <r>
          <rPr>
            <sz val="9"/>
            <rFont val="宋体"/>
            <charset val="134"/>
          </rPr>
          <t xml:space="preserve">
2022.5.17收28446.53
水单28480.53  多付112美金转到J4308</t>
        </r>
      </text>
    </comment>
    <comment ref="T143" authorId="0">
      <text>
        <r>
          <rPr>
            <b/>
            <sz val="9"/>
            <rFont val="宋体"/>
            <charset val="134"/>
          </rPr>
          <t>Administrator:</t>
        </r>
        <r>
          <rPr>
            <sz val="9"/>
            <rFont val="宋体"/>
            <charset val="134"/>
          </rPr>
          <t xml:space="preserve">
2022.4.29收28884</t>
        </r>
      </text>
    </comment>
    <comment ref="Q144" authorId="0">
      <text>
        <r>
          <rPr>
            <b/>
            <sz val="9"/>
            <rFont val="宋体"/>
            <charset val="134"/>
          </rPr>
          <t>Administrator:</t>
        </r>
        <r>
          <rPr>
            <sz val="9"/>
            <rFont val="宋体"/>
            <charset val="134"/>
          </rPr>
          <t xml:space="preserve">
2022.2.23收10400
100美金来自J4214
</t>
        </r>
      </text>
    </comment>
    <comment ref="T144" authorId="0">
      <text>
        <r>
          <rPr>
            <b/>
            <sz val="9"/>
            <rFont val="宋体"/>
            <charset val="134"/>
          </rPr>
          <t>Administrator:</t>
        </r>
        <r>
          <rPr>
            <sz val="9"/>
            <rFont val="宋体"/>
            <charset val="134"/>
          </rPr>
          <t xml:space="preserve">
2022.5.3收27442.17</t>
        </r>
      </text>
    </comment>
    <comment ref="Q145" authorId="0">
      <text>
        <r>
          <rPr>
            <b/>
            <sz val="9"/>
            <rFont val="宋体"/>
            <charset val="134"/>
          </rPr>
          <t>Administrator:</t>
        </r>
        <r>
          <rPr>
            <sz val="9"/>
            <rFont val="宋体"/>
            <charset val="134"/>
          </rPr>
          <t xml:space="preserve">
来自J3762</t>
        </r>
      </text>
    </comment>
    <comment ref="Q146" authorId="0">
      <text>
        <r>
          <rPr>
            <b/>
            <sz val="9"/>
            <rFont val="宋体"/>
            <charset val="134"/>
          </rPr>
          <t>Administrator:</t>
        </r>
        <r>
          <rPr>
            <sz val="9"/>
            <rFont val="宋体"/>
            <charset val="134"/>
          </rPr>
          <t xml:space="preserve">
2022.3.1收9971</t>
        </r>
      </text>
    </comment>
    <comment ref="T146" authorId="0">
      <text>
        <r>
          <rPr>
            <b/>
            <sz val="9"/>
            <rFont val="宋体"/>
            <charset val="134"/>
          </rPr>
          <t>Administrator:</t>
        </r>
        <r>
          <rPr>
            <sz val="9"/>
            <rFont val="宋体"/>
            <charset val="134"/>
          </rPr>
          <t xml:space="preserve">
2022.6.7收19557.8</t>
        </r>
      </text>
    </comment>
    <comment ref="Q147" authorId="0">
      <text>
        <r>
          <rPr>
            <b/>
            <sz val="9"/>
            <rFont val="宋体"/>
            <charset val="134"/>
          </rPr>
          <t>Administrator:</t>
        </r>
        <r>
          <rPr>
            <sz val="9"/>
            <rFont val="宋体"/>
            <charset val="134"/>
          </rPr>
          <t xml:space="preserve">
2022.2.24收</t>
        </r>
      </text>
    </comment>
    <comment ref="T147" authorId="0">
      <text>
        <r>
          <rPr>
            <b/>
            <sz val="9"/>
            <rFont val="宋体"/>
            <charset val="134"/>
          </rPr>
          <t>Administrator:</t>
        </r>
        <r>
          <rPr>
            <sz val="9"/>
            <rFont val="宋体"/>
            <charset val="134"/>
          </rPr>
          <t xml:space="preserve">
2022.5.31收24216</t>
        </r>
      </text>
    </comment>
    <comment ref="Q148" authorId="0">
      <text>
        <r>
          <rPr>
            <b/>
            <sz val="9"/>
            <rFont val="宋体"/>
            <charset val="134"/>
          </rPr>
          <t>Administrator:</t>
        </r>
        <r>
          <rPr>
            <sz val="9"/>
            <rFont val="宋体"/>
            <charset val="134"/>
          </rPr>
          <t xml:space="preserve">
2022.3.4收28260</t>
        </r>
      </text>
    </comment>
    <comment ref="T149" authorId="0">
      <text>
        <r>
          <rPr>
            <b/>
            <sz val="9"/>
            <rFont val="宋体"/>
            <charset val="134"/>
          </rPr>
          <t>Administrator:</t>
        </r>
        <r>
          <rPr>
            <sz val="9"/>
            <rFont val="宋体"/>
            <charset val="134"/>
          </rPr>
          <t xml:space="preserve">
2022.6.8收13984.8+14345.2</t>
        </r>
      </text>
    </comment>
    <comment ref="U149" authorId="0">
      <text>
        <r>
          <rPr>
            <b/>
            <sz val="9"/>
            <rFont val="宋体"/>
            <charset val="134"/>
          </rPr>
          <t>Administrator:</t>
        </r>
        <r>
          <rPr>
            <sz val="9"/>
            <rFont val="宋体"/>
            <charset val="134"/>
          </rPr>
          <t xml:space="preserve">
2022.6.8收21068</t>
        </r>
      </text>
    </comment>
    <comment ref="Q151" authorId="0">
      <text>
        <r>
          <rPr>
            <b/>
            <sz val="9"/>
            <rFont val="宋体"/>
            <charset val="134"/>
          </rPr>
          <t>Administrator:</t>
        </r>
        <r>
          <rPr>
            <sz val="9"/>
            <rFont val="宋体"/>
            <charset val="134"/>
          </rPr>
          <t xml:space="preserve">
2022.4.29收4792水单5千 1571用于J4823 3429用于J4236
</t>
        </r>
      </text>
    </comment>
    <comment ref="Q152" authorId="0">
      <text>
        <r>
          <rPr>
            <b/>
            <sz val="9"/>
            <rFont val="宋体"/>
            <charset val="134"/>
          </rPr>
          <t>Administrator:</t>
        </r>
        <r>
          <rPr>
            <sz val="9"/>
            <rFont val="宋体"/>
            <charset val="134"/>
          </rPr>
          <t xml:space="preserve">
2022.3.10收20500作为J4243 J4244定金</t>
        </r>
      </text>
    </comment>
    <comment ref="T152" authorId="0">
      <text>
        <r>
          <rPr>
            <b/>
            <sz val="9"/>
            <rFont val="宋体"/>
            <charset val="134"/>
          </rPr>
          <t>Administrator:</t>
        </r>
        <r>
          <rPr>
            <sz val="9"/>
            <rFont val="宋体"/>
            <charset val="134"/>
          </rPr>
          <t xml:space="preserve">
2022.6.9收27780.12</t>
        </r>
      </text>
    </comment>
    <comment ref="Q154" authorId="0">
      <text>
        <r>
          <rPr>
            <b/>
            <sz val="9"/>
            <rFont val="宋体"/>
            <charset val="134"/>
          </rPr>
          <t>Administrator:</t>
        </r>
        <r>
          <rPr>
            <sz val="9"/>
            <rFont val="宋体"/>
            <charset val="134"/>
          </rPr>
          <t xml:space="preserve">
2022.3.2收17953</t>
        </r>
      </text>
    </comment>
    <comment ref="Q155" authorId="0">
      <text>
        <r>
          <rPr>
            <b/>
            <sz val="9"/>
            <rFont val="宋体"/>
            <charset val="134"/>
          </rPr>
          <t>Administrator:</t>
        </r>
        <r>
          <rPr>
            <sz val="9"/>
            <rFont val="宋体"/>
            <charset val="134"/>
          </rPr>
          <t xml:space="preserve">
2022.4.12收
和J4203尾款一起付的</t>
        </r>
      </text>
    </comment>
    <comment ref="Q156" authorId="0">
      <text>
        <r>
          <rPr>
            <b/>
            <sz val="9"/>
            <rFont val="宋体"/>
            <charset val="134"/>
          </rPr>
          <t>Administrator:</t>
        </r>
        <r>
          <rPr>
            <sz val="9"/>
            <rFont val="宋体"/>
            <charset val="134"/>
          </rPr>
          <t xml:space="preserve">
2022.3.22收9981.8</t>
        </r>
      </text>
    </comment>
    <comment ref="Q157" authorId="0">
      <text>
        <r>
          <rPr>
            <b/>
            <sz val="9"/>
            <rFont val="宋体"/>
            <charset val="134"/>
          </rPr>
          <t>Administrator:</t>
        </r>
        <r>
          <rPr>
            <sz val="9"/>
            <rFont val="宋体"/>
            <charset val="134"/>
          </rPr>
          <t xml:space="preserve">
2022.3.28收10751.19</t>
        </r>
      </text>
    </comment>
    <comment ref="T157" authorId="0">
      <text>
        <r>
          <rPr>
            <b/>
            <sz val="9"/>
            <rFont val="宋体"/>
            <charset val="134"/>
          </rPr>
          <t>Administrator:</t>
        </r>
        <r>
          <rPr>
            <sz val="9"/>
            <rFont val="宋体"/>
            <charset val="134"/>
          </rPr>
          <t xml:space="preserve">
2022.5.31收77246.61</t>
        </r>
      </text>
    </comment>
    <comment ref="Q158" authorId="0">
      <text>
        <r>
          <rPr>
            <b/>
            <sz val="9"/>
            <rFont val="宋体"/>
            <charset val="134"/>
          </rPr>
          <t>Administrator:</t>
        </r>
        <r>
          <rPr>
            <sz val="9"/>
            <rFont val="宋体"/>
            <charset val="134"/>
          </rPr>
          <t xml:space="preserve">
2022.6.6收5547.98</t>
        </r>
      </text>
    </comment>
    <comment ref="Q159" authorId="0">
      <text>
        <r>
          <rPr>
            <b/>
            <sz val="9"/>
            <rFont val="宋体"/>
            <charset val="134"/>
          </rPr>
          <t>Administrator:</t>
        </r>
        <r>
          <rPr>
            <sz val="9"/>
            <rFont val="宋体"/>
            <charset val="134"/>
          </rPr>
          <t xml:space="preserve">
2022.3.28收5737</t>
        </r>
      </text>
    </comment>
    <comment ref="Q160" authorId="0">
      <text>
        <r>
          <rPr>
            <b/>
            <sz val="9"/>
            <rFont val="宋体"/>
            <charset val="134"/>
          </rPr>
          <t>Administrator:</t>
        </r>
        <r>
          <rPr>
            <sz val="9"/>
            <rFont val="宋体"/>
            <charset val="134"/>
          </rPr>
          <t xml:space="preserve">
2022.3.29收9710.28</t>
        </r>
      </text>
    </comment>
    <comment ref="Q162" authorId="0">
      <text>
        <r>
          <rPr>
            <b/>
            <sz val="9"/>
            <rFont val="宋体"/>
            <charset val="134"/>
          </rPr>
          <t>Administrator:</t>
        </r>
        <r>
          <rPr>
            <sz val="9"/>
            <rFont val="宋体"/>
            <charset val="134"/>
          </rPr>
          <t xml:space="preserve">
2022.6.6收3869.72</t>
        </r>
      </text>
    </comment>
    <comment ref="T162" authorId="0">
      <text>
        <r>
          <rPr>
            <b/>
            <sz val="9"/>
            <rFont val="宋体"/>
            <charset val="134"/>
          </rPr>
          <t>Administrator:</t>
        </r>
        <r>
          <rPr>
            <sz val="9"/>
            <rFont val="宋体"/>
            <charset val="134"/>
          </rPr>
          <t xml:space="preserve">
见J4255尾款一起付了77246</t>
        </r>
      </text>
    </comment>
    <comment ref="U162" authorId="0">
      <text>
        <r>
          <rPr>
            <b/>
            <sz val="9"/>
            <rFont val="宋体"/>
            <charset val="134"/>
          </rPr>
          <t>Administrator:</t>
        </r>
        <r>
          <rPr>
            <sz val="9"/>
            <rFont val="宋体"/>
            <charset val="134"/>
          </rPr>
          <t xml:space="preserve">
2022.6.9收1046.71
定金退回收取手续费CAD25 咱们付</t>
        </r>
      </text>
    </comment>
    <comment ref="Q163" authorId="0">
      <text>
        <r>
          <rPr>
            <b/>
            <sz val="9"/>
            <rFont val="宋体"/>
            <charset val="134"/>
          </rPr>
          <t>Administrator:</t>
        </r>
        <r>
          <rPr>
            <sz val="9"/>
            <rFont val="宋体"/>
            <charset val="134"/>
          </rPr>
          <t xml:space="preserve">
2022.4.20收14951.7
2022.4.27收14951.7
</t>
        </r>
      </text>
    </comment>
    <comment ref="T163" authorId="0">
      <text>
        <r>
          <rPr>
            <b/>
            <sz val="9"/>
            <rFont val="宋体"/>
            <charset val="134"/>
          </rPr>
          <t>Administrator:</t>
        </r>
        <r>
          <rPr>
            <sz val="9"/>
            <rFont val="宋体"/>
            <charset val="134"/>
          </rPr>
          <t xml:space="preserve">
2022.5.17收RMB251819 汇率6.715 折合$37500</t>
        </r>
      </text>
    </comment>
    <comment ref="Q164" authorId="0">
      <text>
        <r>
          <rPr>
            <b/>
            <sz val="9"/>
            <rFont val="宋体"/>
            <charset val="134"/>
          </rPr>
          <t>Administrator:</t>
        </r>
        <r>
          <rPr>
            <sz val="9"/>
            <rFont val="宋体"/>
            <charset val="134"/>
          </rPr>
          <t xml:space="preserve">
2022.4.19收24980</t>
        </r>
      </text>
    </comment>
    <comment ref="Q165" authorId="0">
      <text>
        <r>
          <rPr>
            <b/>
            <sz val="9"/>
            <rFont val="宋体"/>
            <charset val="134"/>
          </rPr>
          <t>Administrator:</t>
        </r>
        <r>
          <rPr>
            <sz val="9"/>
            <rFont val="宋体"/>
            <charset val="134"/>
          </rPr>
          <t xml:space="preserve">
2022.4.19收</t>
        </r>
      </text>
    </comment>
    <comment ref="T165" authorId="0">
      <text>
        <r>
          <rPr>
            <b/>
            <sz val="9"/>
            <rFont val="宋体"/>
            <charset val="134"/>
          </rPr>
          <t>Administrator:</t>
        </r>
        <r>
          <rPr>
            <sz val="9"/>
            <rFont val="宋体"/>
            <charset val="134"/>
          </rPr>
          <t xml:space="preserve">
2022.4.27收</t>
        </r>
      </text>
    </comment>
    <comment ref="Q166" authorId="0">
      <text>
        <r>
          <rPr>
            <b/>
            <sz val="9"/>
            <rFont val="宋体"/>
            <charset val="134"/>
          </rPr>
          <t>Administrator:</t>
        </r>
        <r>
          <rPr>
            <sz val="9"/>
            <rFont val="宋体"/>
            <charset val="134"/>
          </rPr>
          <t xml:space="preserve">
2022.4.25收11740.05 作为J4277 4278 4279定金</t>
        </r>
      </text>
    </comment>
    <comment ref="Q169" authorId="0">
      <text>
        <r>
          <rPr>
            <b/>
            <sz val="9"/>
            <rFont val="宋体"/>
            <charset val="134"/>
          </rPr>
          <t>Administrator:</t>
        </r>
        <r>
          <rPr>
            <sz val="9"/>
            <rFont val="宋体"/>
            <charset val="134"/>
          </rPr>
          <t xml:space="preserve">
2022.4.20收</t>
        </r>
      </text>
    </comment>
    <comment ref="T169" authorId="0">
      <text>
        <r>
          <rPr>
            <b/>
            <sz val="9"/>
            <rFont val="宋体"/>
            <charset val="134"/>
          </rPr>
          <t>Administrator:</t>
        </r>
        <r>
          <rPr>
            <sz val="9"/>
            <rFont val="宋体"/>
            <charset val="134"/>
          </rPr>
          <t xml:space="preserve">
2022.5.26付款
含3825运费</t>
        </r>
      </text>
    </comment>
    <comment ref="Q171" authorId="0">
      <text>
        <r>
          <rPr>
            <b/>
            <sz val="9"/>
            <rFont val="宋体"/>
            <charset val="134"/>
          </rPr>
          <t>Administrator:</t>
        </r>
        <r>
          <rPr>
            <sz val="9"/>
            <rFont val="宋体"/>
            <charset val="134"/>
          </rPr>
          <t xml:space="preserve">
2022.4.29收4792水单5千 1571用于J4823 3429用于J4236
</t>
        </r>
      </text>
    </comment>
    <comment ref="Q172" authorId="0">
      <text>
        <r>
          <rPr>
            <b/>
            <sz val="9"/>
            <rFont val="宋体"/>
            <charset val="134"/>
          </rPr>
          <t>Administrator:</t>
        </r>
        <r>
          <rPr>
            <sz val="9"/>
            <rFont val="宋体"/>
            <charset val="134"/>
          </rPr>
          <t xml:space="preserve">
2022.5.5收14200</t>
        </r>
      </text>
    </comment>
    <comment ref="Q173" authorId="0">
      <text>
        <r>
          <rPr>
            <b/>
            <sz val="9"/>
            <rFont val="宋体"/>
            <charset val="134"/>
          </rPr>
          <t>Administrator:</t>
        </r>
        <r>
          <rPr>
            <sz val="9"/>
            <rFont val="宋体"/>
            <charset val="134"/>
          </rPr>
          <t xml:space="preserve">
2022.5.5收5856.36</t>
        </r>
      </text>
    </comment>
    <comment ref="Q174" authorId="0">
      <text>
        <r>
          <rPr>
            <b/>
            <sz val="9"/>
            <rFont val="宋体"/>
            <charset val="134"/>
          </rPr>
          <t>Administrator:</t>
        </r>
        <r>
          <rPr>
            <sz val="9"/>
            <rFont val="宋体"/>
            <charset val="134"/>
          </rPr>
          <t xml:space="preserve">
2022.5.6收11172.41作为J4288 4289定金</t>
        </r>
      </text>
    </comment>
    <comment ref="Q175" authorId="0">
      <text>
        <r>
          <rPr>
            <b/>
            <sz val="9"/>
            <rFont val="宋体"/>
            <charset val="134"/>
          </rPr>
          <t>Administrator:</t>
        </r>
        <r>
          <rPr>
            <sz val="9"/>
            <rFont val="宋体"/>
            <charset val="134"/>
          </rPr>
          <t xml:space="preserve">
2022.5.6收11172.41作为J4288 4289定金</t>
        </r>
      </text>
    </comment>
    <comment ref="Q176" authorId="0">
      <text>
        <r>
          <rPr>
            <b/>
            <sz val="9"/>
            <rFont val="宋体"/>
            <charset val="134"/>
          </rPr>
          <t>Administrator:</t>
        </r>
        <r>
          <rPr>
            <sz val="9"/>
            <rFont val="宋体"/>
            <charset val="134"/>
          </rPr>
          <t xml:space="preserve">
2022.5.18收20000</t>
        </r>
      </text>
    </comment>
    <comment ref="Q178" authorId="0">
      <text>
        <r>
          <rPr>
            <b/>
            <sz val="9"/>
            <rFont val="宋体"/>
            <charset val="134"/>
          </rPr>
          <t>Administrator:</t>
        </r>
        <r>
          <rPr>
            <sz val="9"/>
            <rFont val="宋体"/>
            <charset val="134"/>
          </rPr>
          <t xml:space="preserve">
2022.5.31收36626</t>
        </r>
      </text>
    </comment>
    <comment ref="Q179" authorId="0">
      <text>
        <r>
          <rPr>
            <b/>
            <sz val="9"/>
            <rFont val="宋体"/>
            <charset val="134"/>
          </rPr>
          <t>Administrator:</t>
        </r>
        <r>
          <rPr>
            <sz val="9"/>
            <rFont val="宋体"/>
            <charset val="134"/>
          </rPr>
          <t xml:space="preserve">
2022.5.28收7993.6</t>
        </r>
      </text>
    </comment>
    <comment ref="Q183" authorId="0">
      <text>
        <r>
          <rPr>
            <b/>
            <sz val="9"/>
            <rFont val="宋体"/>
            <charset val="134"/>
          </rPr>
          <t>Administrator:</t>
        </r>
        <r>
          <rPr>
            <sz val="9"/>
            <rFont val="宋体"/>
            <charset val="134"/>
          </rPr>
          <t xml:space="preserve">
2022.6.1收9400</t>
        </r>
      </text>
    </comment>
    <comment ref="Q184" authorId="0">
      <text>
        <r>
          <rPr>
            <b/>
            <sz val="9"/>
            <rFont val="宋体"/>
            <charset val="134"/>
          </rPr>
          <t>Administrator:</t>
        </r>
        <r>
          <rPr>
            <sz val="9"/>
            <rFont val="宋体"/>
            <charset val="134"/>
          </rPr>
          <t xml:space="preserve">
2022.6.6收7525</t>
        </r>
      </text>
    </comment>
    <comment ref="P185" authorId="0">
      <text>
        <r>
          <rPr>
            <b/>
            <sz val="9"/>
            <rFont val="宋体"/>
            <charset val="134"/>
          </rPr>
          <t>Administrator:</t>
        </r>
        <r>
          <rPr>
            <sz val="9"/>
            <rFont val="宋体"/>
            <charset val="134"/>
          </rPr>
          <t xml:space="preserve">
客户J4225多付的114美元从这里面已经扣掉，折到价格里面了。 实际订单金额 USD27296 </t>
        </r>
      </text>
    </comment>
    <comment ref="Q188" authorId="0">
      <text>
        <r>
          <rPr>
            <b/>
            <sz val="9"/>
            <rFont val="宋体"/>
            <charset val="134"/>
          </rPr>
          <t>Administrator:</t>
        </r>
        <r>
          <rPr>
            <sz val="9"/>
            <rFont val="宋体"/>
            <charset val="134"/>
          </rPr>
          <t xml:space="preserve">
2021.3.4收
折合美金3542</t>
        </r>
      </text>
    </comment>
    <comment ref="T188" authorId="0">
      <text>
        <r>
          <rPr>
            <b/>
            <sz val="9"/>
            <rFont val="宋体"/>
            <charset val="134"/>
          </rPr>
          <t>Administrator:</t>
        </r>
        <r>
          <rPr>
            <sz val="9"/>
            <rFont val="宋体"/>
            <charset val="134"/>
          </rPr>
          <t xml:space="preserve">
2021.5.2收11482.1</t>
        </r>
      </text>
    </comment>
    <comment ref="Q189" authorId="0">
      <text>
        <r>
          <rPr>
            <b/>
            <sz val="9"/>
            <rFont val="宋体"/>
            <charset val="134"/>
          </rPr>
          <t>Administrator:</t>
        </r>
        <r>
          <rPr>
            <sz val="9"/>
            <rFont val="宋体"/>
            <charset val="134"/>
          </rPr>
          <t xml:space="preserve">
2021.3.11收14958</t>
        </r>
      </text>
    </comment>
    <comment ref="T189" authorId="0">
      <text>
        <r>
          <rPr>
            <b/>
            <sz val="9"/>
            <rFont val="宋体"/>
            <charset val="134"/>
          </rPr>
          <t>Administrator:</t>
        </r>
        <r>
          <rPr>
            <sz val="9"/>
            <rFont val="宋体"/>
            <charset val="134"/>
          </rPr>
          <t xml:space="preserve">
2021.5.26收36503.45</t>
        </r>
      </text>
    </comment>
    <comment ref="Q190" authorId="0">
      <text>
        <r>
          <rPr>
            <b/>
            <sz val="9"/>
            <rFont val="宋体"/>
            <charset val="134"/>
          </rPr>
          <t>Administrator:</t>
        </r>
        <r>
          <rPr>
            <sz val="9"/>
            <rFont val="宋体"/>
            <charset val="134"/>
          </rPr>
          <t xml:space="preserve">
2021.4.8收9959.64
2021.4.22收9924.86
2021.4.29收9966.62
2021.6.5收19981.61
2021.5.7收9966.62
2021.5.18收8966.62
</t>
        </r>
      </text>
    </comment>
    <comment ref="T190" authorId="0">
      <text>
        <r>
          <rPr>
            <b/>
            <sz val="9"/>
            <rFont val="宋体"/>
            <charset val="134"/>
          </rPr>
          <t>Administrator:</t>
        </r>
        <r>
          <rPr>
            <sz val="9"/>
            <rFont val="宋体"/>
            <charset val="134"/>
          </rPr>
          <t xml:space="preserve">
2021.8.20收5800  X4004+X4053尾款</t>
        </r>
      </text>
    </comment>
    <comment ref="Q191" authorId="0">
      <text>
        <r>
          <rPr>
            <b/>
            <sz val="9"/>
            <rFont val="宋体"/>
            <charset val="134"/>
          </rPr>
          <t>Administrator:</t>
        </r>
        <r>
          <rPr>
            <sz val="9"/>
            <rFont val="宋体"/>
            <charset val="134"/>
          </rPr>
          <t xml:space="preserve">
2021.4.16收17251.62</t>
        </r>
      </text>
    </comment>
    <comment ref="T191" authorId="0">
      <text>
        <r>
          <rPr>
            <b/>
            <sz val="9"/>
            <rFont val="宋体"/>
            <charset val="134"/>
          </rPr>
          <t>Administrator:</t>
        </r>
        <r>
          <rPr>
            <sz val="9"/>
            <rFont val="宋体"/>
            <charset val="134"/>
          </rPr>
          <t xml:space="preserve">
2021.6.16收40251.62</t>
        </r>
      </text>
    </comment>
    <comment ref="Q193" authorId="0">
      <text>
        <r>
          <rPr>
            <b/>
            <sz val="9"/>
            <rFont val="宋体"/>
            <charset val="134"/>
          </rPr>
          <t>Administrator:</t>
        </r>
        <r>
          <rPr>
            <sz val="9"/>
            <rFont val="宋体"/>
            <charset val="134"/>
          </rPr>
          <t xml:space="preserve">
2021.4.21收6948.62</t>
        </r>
      </text>
    </comment>
    <comment ref="T193" authorId="0">
      <text>
        <r>
          <rPr>
            <b/>
            <sz val="9"/>
            <rFont val="宋体"/>
            <charset val="134"/>
          </rPr>
          <t>Administrator:</t>
        </r>
        <r>
          <rPr>
            <sz val="9"/>
            <rFont val="宋体"/>
            <charset val="134"/>
          </rPr>
          <t xml:space="preserve">
2021.7.21收16225.62</t>
        </r>
      </text>
    </comment>
    <comment ref="T194" authorId="0">
      <text>
        <r>
          <rPr>
            <b/>
            <sz val="9"/>
            <rFont val="宋体"/>
            <charset val="134"/>
          </rPr>
          <t>Administrator:</t>
        </r>
        <r>
          <rPr>
            <sz val="9"/>
            <rFont val="宋体"/>
            <charset val="134"/>
          </rPr>
          <t xml:space="preserve">
2021.7.12收15832</t>
        </r>
      </text>
    </comment>
    <comment ref="U194" authorId="0">
      <text>
        <r>
          <rPr>
            <b/>
            <sz val="9"/>
            <rFont val="宋体"/>
            <charset val="134"/>
          </rPr>
          <t>Administrator:</t>
        </r>
        <r>
          <rPr>
            <sz val="9"/>
            <rFont val="宋体"/>
            <charset val="134"/>
          </rPr>
          <t xml:space="preserve">
2021.7.28收</t>
        </r>
      </text>
    </comment>
    <comment ref="Q195" authorId="0">
      <text>
        <r>
          <rPr>
            <b/>
            <sz val="9"/>
            <rFont val="宋体"/>
            <charset val="134"/>
          </rPr>
          <t>Administrator:</t>
        </r>
        <r>
          <rPr>
            <sz val="9"/>
            <rFont val="宋体"/>
            <charset val="134"/>
          </rPr>
          <t xml:space="preserve">
X4215尾款付一万美金 剩下5140.36</t>
        </r>
      </text>
    </comment>
    <comment ref="Q196" authorId="0">
      <text>
        <r>
          <rPr>
            <b/>
            <sz val="9"/>
            <rFont val="宋体"/>
            <charset val="134"/>
          </rPr>
          <t>Administrator:</t>
        </r>
        <r>
          <rPr>
            <sz val="9"/>
            <rFont val="宋体"/>
            <charset val="134"/>
          </rPr>
          <t xml:space="preserve">
2021.5.27收9966.62</t>
        </r>
      </text>
    </comment>
    <comment ref="T196" authorId="0">
      <text>
        <r>
          <rPr>
            <b/>
            <sz val="9"/>
            <rFont val="宋体"/>
            <charset val="134"/>
          </rPr>
          <t>Administrator:</t>
        </r>
        <r>
          <rPr>
            <sz val="9"/>
            <rFont val="宋体"/>
            <charset val="134"/>
          </rPr>
          <t xml:space="preserve">
2021.8.13收9966.64</t>
        </r>
      </text>
    </comment>
    <comment ref="U196" authorId="0">
      <text>
        <r>
          <rPr>
            <b/>
            <sz val="9"/>
            <rFont val="宋体"/>
            <charset val="134"/>
          </rPr>
          <t>Administrator:</t>
        </r>
        <r>
          <rPr>
            <sz val="9"/>
            <rFont val="宋体"/>
            <charset val="134"/>
          </rPr>
          <t xml:space="preserve">
2021.8.20收</t>
        </r>
      </text>
    </comment>
    <comment ref="T199" authorId="0">
      <text>
        <r>
          <rPr>
            <b/>
            <sz val="9"/>
            <rFont val="宋体"/>
            <charset val="134"/>
          </rPr>
          <t>Administrator:</t>
        </r>
        <r>
          <rPr>
            <sz val="9"/>
            <rFont val="宋体"/>
            <charset val="134"/>
          </rPr>
          <t xml:space="preserve">
2021.9.2收19512.77</t>
        </r>
      </text>
    </comment>
    <comment ref="Q200" authorId="0">
      <text>
        <r>
          <rPr>
            <b/>
            <sz val="9"/>
            <rFont val="宋体"/>
            <charset val="134"/>
          </rPr>
          <t>Administrator:</t>
        </r>
        <r>
          <rPr>
            <sz val="9"/>
            <rFont val="宋体"/>
            <charset val="134"/>
          </rPr>
          <t xml:space="preserve">
2021.8.25收7921.64</t>
        </r>
      </text>
    </comment>
    <comment ref="T200" authorId="0">
      <text>
        <r>
          <rPr>
            <b/>
            <sz val="9"/>
            <rFont val="宋体"/>
            <charset val="134"/>
          </rPr>
          <t>Administrator:</t>
        </r>
        <r>
          <rPr>
            <sz val="9"/>
            <rFont val="宋体"/>
            <charset val="134"/>
          </rPr>
          <t xml:space="preserve">
2021.10.19收22225.45</t>
        </r>
      </text>
    </comment>
    <comment ref="Q204" authorId="0">
      <text>
        <r>
          <rPr>
            <b/>
            <sz val="9"/>
            <rFont val="宋体"/>
            <charset val="134"/>
          </rPr>
          <t>Administrator:</t>
        </r>
        <r>
          <rPr>
            <sz val="9"/>
            <rFont val="宋体"/>
            <charset val="134"/>
          </rPr>
          <t xml:space="preserve">
2022.4.21收9455.7</t>
        </r>
      </text>
    </comment>
    <comment ref="Q205" authorId="0">
      <text>
        <r>
          <rPr>
            <b/>
            <sz val="9"/>
            <rFont val="宋体"/>
            <charset val="134"/>
          </rPr>
          <t>Administrator:</t>
        </r>
        <r>
          <rPr>
            <sz val="9"/>
            <rFont val="宋体"/>
            <charset val="134"/>
          </rPr>
          <t xml:space="preserve">
2022.4.28收9976.71</t>
        </r>
      </text>
    </comment>
    <comment ref="T205" authorId="0">
      <text>
        <r>
          <rPr>
            <b/>
            <sz val="9"/>
            <rFont val="宋体"/>
            <charset val="134"/>
          </rPr>
          <t>Administrator:</t>
        </r>
        <r>
          <rPr>
            <sz val="9"/>
            <rFont val="宋体"/>
            <charset val="134"/>
          </rPr>
          <t xml:space="preserve">
2022.5.26收9966.71</t>
        </r>
      </text>
    </comment>
    <comment ref="U205" authorId="0">
      <text>
        <r>
          <rPr>
            <b/>
            <sz val="9"/>
            <rFont val="宋体"/>
            <charset val="134"/>
          </rPr>
          <t>Administrator:</t>
        </r>
        <r>
          <rPr>
            <sz val="9"/>
            <rFont val="宋体"/>
            <charset val="134"/>
          </rPr>
          <t xml:space="preserve">
2022.6.7收9966.7</t>
        </r>
      </text>
    </comment>
    <comment ref="Q207" authorId="0">
      <text>
        <r>
          <rPr>
            <b/>
            <sz val="9"/>
            <rFont val="宋体"/>
            <charset val="134"/>
          </rPr>
          <t>Administrator:</t>
        </r>
        <r>
          <rPr>
            <sz val="9"/>
            <rFont val="宋体"/>
            <charset val="134"/>
          </rPr>
          <t xml:space="preserve">
2021.1.8收6290
J3974多付514.28美金</t>
        </r>
      </text>
    </comment>
    <comment ref="T207" authorId="0">
      <text>
        <r>
          <rPr>
            <b/>
            <sz val="9"/>
            <rFont val="宋体"/>
            <charset val="134"/>
          </rPr>
          <t>Administrator:</t>
        </r>
        <r>
          <rPr>
            <sz val="9"/>
            <rFont val="宋体"/>
            <charset val="134"/>
          </rPr>
          <t xml:space="preserve">
2021.4.13收14204.72</t>
        </r>
      </text>
    </comment>
    <comment ref="Q208" authorId="0">
      <text>
        <r>
          <rPr>
            <b/>
            <sz val="9"/>
            <rFont val="宋体"/>
            <charset val="134"/>
          </rPr>
          <t>Administrator:</t>
        </r>
        <r>
          <rPr>
            <sz val="9"/>
            <rFont val="宋体"/>
            <charset val="134"/>
          </rPr>
          <t xml:space="preserve">
2021.1.27收6368</t>
        </r>
      </text>
    </comment>
    <comment ref="T208" authorId="0">
      <text>
        <r>
          <rPr>
            <b/>
            <sz val="9"/>
            <rFont val="宋体"/>
            <charset val="134"/>
          </rPr>
          <t>Administrator:</t>
        </r>
        <r>
          <rPr>
            <sz val="9"/>
            <rFont val="宋体"/>
            <charset val="134"/>
          </rPr>
          <t xml:space="preserve">
2021.3.30收14898.64</t>
        </r>
      </text>
    </comment>
    <comment ref="Q209" authorId="0">
      <text>
        <r>
          <rPr>
            <b/>
            <sz val="9"/>
            <rFont val="宋体"/>
            <charset val="134"/>
          </rPr>
          <t>Administrator:</t>
        </r>
        <r>
          <rPr>
            <sz val="9"/>
            <rFont val="宋体"/>
            <charset val="134"/>
          </rPr>
          <t xml:space="preserve">
2021.3.12收9425</t>
        </r>
      </text>
    </comment>
    <comment ref="T209" authorId="0">
      <text>
        <r>
          <rPr>
            <b/>
            <sz val="9"/>
            <rFont val="宋体"/>
            <charset val="134"/>
          </rPr>
          <t>Administrator:</t>
        </r>
        <r>
          <rPr>
            <sz val="9"/>
            <rFont val="宋体"/>
            <charset val="134"/>
          </rPr>
          <t xml:space="preserve">
2021.5.11收44104.3
J3992+J3998一起付的</t>
        </r>
      </text>
    </comment>
    <comment ref="Q210" authorId="0">
      <text>
        <r>
          <rPr>
            <b/>
            <sz val="9"/>
            <rFont val="宋体"/>
            <charset val="134"/>
          </rPr>
          <t>Administrator:</t>
        </r>
        <r>
          <rPr>
            <sz val="9"/>
            <rFont val="宋体"/>
            <charset val="134"/>
          </rPr>
          <t xml:space="preserve">
2021.3.4收¥55000(汇率6.46，折合美金$8512.93)--冻结中
2021.4.15打款RMB219924 汇率6.52</t>
        </r>
      </text>
    </comment>
    <comment ref="T210" authorId="0">
      <text>
        <r>
          <rPr>
            <b/>
            <sz val="9"/>
            <rFont val="宋体"/>
            <charset val="134"/>
          </rPr>
          <t>Administrator:</t>
        </r>
        <r>
          <rPr>
            <sz val="9"/>
            <rFont val="宋体"/>
            <charset val="134"/>
          </rPr>
          <t xml:space="preserve">
2021.8.5收RMB20万 汇率6.46  多打人民币24233</t>
        </r>
      </text>
    </comment>
    <comment ref="Q211" authorId="0">
      <text>
        <r>
          <rPr>
            <b/>
            <sz val="9"/>
            <rFont val="宋体"/>
            <charset val="134"/>
          </rPr>
          <t>Administrator:</t>
        </r>
        <r>
          <rPr>
            <sz val="9"/>
            <rFont val="宋体"/>
            <charset val="134"/>
          </rPr>
          <t xml:space="preserve">
2021.3.17收9441</t>
        </r>
      </text>
    </comment>
    <comment ref="T211" authorId="0">
      <text>
        <r>
          <rPr>
            <b/>
            <sz val="9"/>
            <rFont val="宋体"/>
            <charset val="134"/>
          </rPr>
          <t>Administrator:</t>
        </r>
        <r>
          <rPr>
            <sz val="9"/>
            <rFont val="宋体"/>
            <charset val="134"/>
          </rPr>
          <t xml:space="preserve">
2021.5.11收44104.3
J3992+J3998一起付的</t>
        </r>
      </text>
    </comment>
    <comment ref="Q212" authorId="0">
      <text>
        <r>
          <rPr>
            <b/>
            <sz val="9"/>
            <rFont val="宋体"/>
            <charset val="134"/>
          </rPr>
          <t>Administrator:</t>
        </r>
        <r>
          <rPr>
            <sz val="9"/>
            <rFont val="宋体"/>
            <charset val="134"/>
          </rPr>
          <t xml:space="preserve">
2021.3.24收</t>
        </r>
      </text>
    </comment>
    <comment ref="T212" authorId="0">
      <text>
        <r>
          <rPr>
            <b/>
            <sz val="9"/>
            <rFont val="宋体"/>
            <charset val="134"/>
          </rPr>
          <t>Administrator:</t>
        </r>
        <r>
          <rPr>
            <sz val="9"/>
            <rFont val="宋体"/>
            <charset val="134"/>
          </rPr>
          <t xml:space="preserve">
2021.5.6收32852.6
J4005 J4006一起付的</t>
        </r>
      </text>
    </comment>
    <comment ref="Q213" authorId="0">
      <text>
        <r>
          <rPr>
            <b/>
            <sz val="9"/>
            <rFont val="宋体"/>
            <charset val="134"/>
          </rPr>
          <t>Administrator:</t>
        </r>
        <r>
          <rPr>
            <sz val="9"/>
            <rFont val="宋体"/>
            <charset val="134"/>
          </rPr>
          <t xml:space="preserve">
2021.3.24收</t>
        </r>
      </text>
    </comment>
    <comment ref="T213" authorId="0">
      <text>
        <r>
          <rPr>
            <b/>
            <sz val="9"/>
            <rFont val="宋体"/>
            <charset val="134"/>
          </rPr>
          <t>Administrator:</t>
        </r>
        <r>
          <rPr>
            <sz val="9"/>
            <rFont val="宋体"/>
            <charset val="134"/>
          </rPr>
          <t xml:space="preserve">
2021.5.6收32852.6
J4005 J4006一起付的</t>
        </r>
      </text>
    </comment>
    <comment ref="Q214" authorId="0">
      <text>
        <r>
          <rPr>
            <b/>
            <sz val="9"/>
            <rFont val="宋体"/>
            <charset val="134"/>
          </rPr>
          <t>Administrator:</t>
        </r>
        <r>
          <rPr>
            <sz val="9"/>
            <rFont val="宋体"/>
            <charset val="134"/>
          </rPr>
          <t xml:space="preserve">
2021.3.25收19988水单2万美金</t>
        </r>
      </text>
    </comment>
    <comment ref="T214" authorId="0">
      <text>
        <r>
          <rPr>
            <b/>
            <sz val="9"/>
            <rFont val="宋体"/>
            <charset val="134"/>
          </rPr>
          <t>Administrator:</t>
        </r>
        <r>
          <rPr>
            <sz val="9"/>
            <rFont val="宋体"/>
            <charset val="134"/>
          </rPr>
          <t xml:space="preserve">
2021.7.29收$19988</t>
        </r>
      </text>
    </comment>
    <comment ref="T215" authorId="0">
      <text>
        <r>
          <rPr>
            <b/>
            <sz val="9"/>
            <rFont val="宋体"/>
            <charset val="134"/>
          </rPr>
          <t>Administrator:</t>
        </r>
        <r>
          <rPr>
            <sz val="9"/>
            <rFont val="宋体"/>
            <charset val="134"/>
          </rPr>
          <t xml:space="preserve">
2021.5.6收17779.6</t>
        </r>
      </text>
    </comment>
    <comment ref="T216" authorId="0">
      <text>
        <r>
          <rPr>
            <b/>
            <sz val="9"/>
            <rFont val="宋体"/>
            <charset val="134"/>
          </rPr>
          <t>Administrator:</t>
        </r>
        <r>
          <rPr>
            <sz val="9"/>
            <rFont val="宋体"/>
            <charset val="134"/>
          </rPr>
          <t xml:space="preserve">
2021.7.13收4036.4</t>
        </r>
      </text>
    </comment>
    <comment ref="U216" authorId="0">
      <text>
        <r>
          <rPr>
            <b/>
            <sz val="9"/>
            <rFont val="宋体"/>
            <charset val="134"/>
          </rPr>
          <t>Administrator:</t>
        </r>
        <r>
          <rPr>
            <sz val="9"/>
            <rFont val="宋体"/>
            <charset val="134"/>
          </rPr>
          <t xml:space="preserve">
2021.7.13收19988</t>
        </r>
      </text>
    </comment>
    <comment ref="T217" authorId="0">
      <text>
        <r>
          <rPr>
            <b/>
            <sz val="9"/>
            <rFont val="宋体"/>
            <charset val="134"/>
          </rPr>
          <t>Administrator:</t>
        </r>
        <r>
          <rPr>
            <sz val="9"/>
            <rFont val="宋体"/>
            <charset val="134"/>
          </rPr>
          <t xml:space="preserve">
2021.6.16收19988</t>
        </r>
      </text>
    </comment>
    <comment ref="U217" authorId="0">
      <text>
        <r>
          <rPr>
            <b/>
            <sz val="9"/>
            <rFont val="宋体"/>
            <charset val="134"/>
          </rPr>
          <t>Administrator:</t>
        </r>
        <r>
          <rPr>
            <sz val="9"/>
            <rFont val="宋体"/>
            <charset val="134"/>
          </rPr>
          <t xml:space="preserve">
2021.7.26收3980.86</t>
        </r>
      </text>
    </comment>
    <comment ref="T218" authorId="0">
      <text>
        <r>
          <rPr>
            <b/>
            <sz val="9"/>
            <rFont val="宋体"/>
            <charset val="134"/>
          </rPr>
          <t>Administrator:</t>
        </r>
        <r>
          <rPr>
            <sz val="9"/>
            <rFont val="宋体"/>
            <charset val="134"/>
          </rPr>
          <t xml:space="preserve">
2021.7.26收$19988</t>
        </r>
      </text>
    </comment>
    <comment ref="U218" authorId="0">
      <text>
        <r>
          <rPr>
            <b/>
            <sz val="9"/>
            <rFont val="宋体"/>
            <charset val="134"/>
          </rPr>
          <t>Administrator:</t>
        </r>
        <r>
          <rPr>
            <sz val="9"/>
            <rFont val="宋体"/>
            <charset val="134"/>
          </rPr>
          <t xml:space="preserve">
2021.7.30收9234.74</t>
        </r>
      </text>
    </comment>
    <comment ref="Q219" authorId="0">
      <text>
        <r>
          <rPr>
            <b/>
            <sz val="9"/>
            <rFont val="宋体"/>
            <charset val="134"/>
          </rPr>
          <t>Administrator:</t>
        </r>
        <r>
          <rPr>
            <sz val="9"/>
            <rFont val="宋体"/>
            <charset val="134"/>
          </rPr>
          <t xml:space="preserve">
2021.4.1收21962.8</t>
        </r>
      </text>
    </comment>
    <comment ref="T219" authorId="0">
      <text>
        <r>
          <rPr>
            <b/>
            <sz val="9"/>
            <rFont val="宋体"/>
            <charset val="134"/>
          </rPr>
          <t>Administrator:</t>
        </r>
        <r>
          <rPr>
            <sz val="9"/>
            <rFont val="宋体"/>
            <charset val="134"/>
          </rPr>
          <t xml:space="preserve">
2021.7.28收49132</t>
        </r>
      </text>
    </comment>
    <comment ref="Q220" authorId="0">
      <text>
        <r>
          <rPr>
            <b/>
            <sz val="9"/>
            <rFont val="宋体"/>
            <charset val="134"/>
          </rPr>
          <t>Administrator:</t>
        </r>
        <r>
          <rPr>
            <sz val="9"/>
            <rFont val="宋体"/>
            <charset val="134"/>
          </rPr>
          <t xml:space="preserve">
2021.4.27收4799</t>
        </r>
      </text>
    </comment>
    <comment ref="T220" authorId="0">
      <text>
        <r>
          <rPr>
            <b/>
            <sz val="9"/>
            <rFont val="宋体"/>
            <charset val="134"/>
          </rPr>
          <t>Administrator:</t>
        </r>
        <r>
          <rPr>
            <sz val="9"/>
            <rFont val="宋体"/>
            <charset val="134"/>
          </rPr>
          <t xml:space="preserve">
2021.6.10收27306</t>
        </r>
      </text>
    </comment>
    <comment ref="Q221" authorId="0">
      <text>
        <r>
          <rPr>
            <b/>
            <sz val="9"/>
            <rFont val="宋体"/>
            <charset val="134"/>
          </rPr>
          <t>Administrator:</t>
        </r>
        <r>
          <rPr>
            <sz val="9"/>
            <rFont val="宋体"/>
            <charset val="134"/>
          </rPr>
          <t xml:space="preserve">
2021.6.2收9966</t>
        </r>
      </text>
    </comment>
    <comment ref="T221" authorId="0">
      <text>
        <r>
          <rPr>
            <b/>
            <sz val="9"/>
            <rFont val="宋体"/>
            <charset val="134"/>
          </rPr>
          <t>Administrator:</t>
        </r>
        <r>
          <rPr>
            <sz val="9"/>
            <rFont val="宋体"/>
            <charset val="134"/>
          </rPr>
          <t xml:space="preserve">
2021.9.9收26966
2021.9.10收26966</t>
        </r>
      </text>
    </comment>
    <comment ref="U221" authorId="0">
      <text>
        <r>
          <rPr>
            <b/>
            <sz val="9"/>
            <rFont val="宋体"/>
            <charset val="134"/>
          </rPr>
          <t>Administrator:</t>
        </r>
        <r>
          <rPr>
            <sz val="9"/>
            <rFont val="宋体"/>
            <charset val="134"/>
          </rPr>
          <t xml:space="preserve">
2021.9.13收9630</t>
        </r>
      </text>
    </comment>
    <comment ref="Q222" authorId="0">
      <text>
        <r>
          <rPr>
            <b/>
            <sz val="9"/>
            <rFont val="宋体"/>
            <charset val="134"/>
          </rPr>
          <t>Administrator:</t>
        </r>
        <r>
          <rPr>
            <sz val="9"/>
            <rFont val="宋体"/>
            <charset val="134"/>
          </rPr>
          <t xml:space="preserve">
2021.6.9收8147</t>
        </r>
      </text>
    </comment>
    <comment ref="T222" authorId="0">
      <text>
        <r>
          <rPr>
            <b/>
            <sz val="9"/>
            <rFont val="宋体"/>
            <charset val="134"/>
          </rPr>
          <t>Administrator:</t>
        </r>
        <r>
          <rPr>
            <sz val="9"/>
            <rFont val="宋体"/>
            <charset val="134"/>
          </rPr>
          <t xml:space="preserve">
2021.6.29收19050.76</t>
        </r>
      </text>
    </comment>
    <comment ref="Q223" authorId="0">
      <text>
        <r>
          <rPr>
            <b/>
            <sz val="9"/>
            <rFont val="宋体"/>
            <charset val="134"/>
          </rPr>
          <t>Administrator:</t>
        </r>
        <r>
          <rPr>
            <sz val="9"/>
            <rFont val="宋体"/>
            <charset val="134"/>
          </rPr>
          <t xml:space="preserve">
2021.7.28收14008</t>
        </r>
      </text>
    </comment>
    <comment ref="T223" authorId="0">
      <text>
        <r>
          <rPr>
            <b/>
            <sz val="9"/>
            <rFont val="宋体"/>
            <charset val="134"/>
          </rPr>
          <t>Administrator:</t>
        </r>
        <r>
          <rPr>
            <sz val="9"/>
            <rFont val="宋体"/>
            <charset val="134"/>
          </rPr>
          <t xml:space="preserve">
2021.10.14收57895.7</t>
        </r>
      </text>
    </comment>
    <comment ref="T224" authorId="0">
      <text>
        <r>
          <rPr>
            <b/>
            <sz val="9"/>
            <rFont val="宋体"/>
            <charset val="134"/>
          </rPr>
          <t>Administrator:</t>
        </r>
        <r>
          <rPr>
            <sz val="9"/>
            <rFont val="宋体"/>
            <charset val="134"/>
          </rPr>
          <t xml:space="preserve">
2021.11.29收109860.81</t>
        </r>
      </text>
    </comment>
    <comment ref="T225" authorId="0">
      <text>
        <r>
          <rPr>
            <b/>
            <sz val="9"/>
            <rFont val="宋体"/>
            <charset val="134"/>
          </rPr>
          <t>Administrator:</t>
        </r>
        <r>
          <rPr>
            <sz val="9"/>
            <rFont val="宋体"/>
            <charset val="134"/>
          </rPr>
          <t xml:space="preserve">
2021.11.9收104969.61</t>
        </r>
      </text>
    </comment>
    <comment ref="Q226" authorId="0">
      <text>
        <r>
          <rPr>
            <b/>
            <sz val="9"/>
            <rFont val="宋体"/>
            <charset val="134"/>
          </rPr>
          <t>Administrator:</t>
        </r>
        <r>
          <rPr>
            <sz val="9"/>
            <rFont val="宋体"/>
            <charset val="134"/>
          </rPr>
          <t xml:space="preserve">
2021.9.2收16946</t>
        </r>
      </text>
    </comment>
    <comment ref="T226" authorId="0">
      <text>
        <r>
          <rPr>
            <b/>
            <sz val="9"/>
            <rFont val="宋体"/>
            <charset val="134"/>
          </rPr>
          <t>Administrator:</t>
        </r>
        <r>
          <rPr>
            <sz val="9"/>
            <rFont val="宋体"/>
            <charset val="134"/>
          </rPr>
          <t xml:space="preserve">
2021.10.8收39581.45</t>
        </r>
      </text>
    </comment>
    <comment ref="P227" authorId="0">
      <text>
        <r>
          <rPr>
            <b/>
            <sz val="9"/>
            <rFont val="宋体"/>
            <charset val="134"/>
          </rPr>
          <t>Administrator:</t>
        </r>
        <r>
          <rPr>
            <sz val="9"/>
            <rFont val="宋体"/>
            <charset val="134"/>
          </rPr>
          <t xml:space="preserve">
客户按发票值29776.45付款的</t>
        </r>
      </text>
    </comment>
    <comment ref="T227" authorId="0">
      <text>
        <r>
          <rPr>
            <b/>
            <sz val="9"/>
            <rFont val="宋体"/>
            <charset val="134"/>
          </rPr>
          <t>Administrator:</t>
        </r>
        <r>
          <rPr>
            <sz val="9"/>
            <rFont val="宋体"/>
            <charset val="134"/>
          </rPr>
          <t xml:space="preserve">
2021.10.8收39581.45
</t>
        </r>
      </text>
    </comment>
    <comment ref="Q228" authorId="0">
      <text>
        <r>
          <rPr>
            <b/>
            <sz val="9"/>
            <rFont val="宋体"/>
            <charset val="134"/>
          </rPr>
          <t>Administrator:</t>
        </r>
        <r>
          <rPr>
            <sz val="9"/>
            <rFont val="宋体"/>
            <charset val="134"/>
          </rPr>
          <t xml:space="preserve">
2021.9.6RMB3万+J3994多付的¥24233，一共¥54233，折合美金8408，汇率6.45
2021.10.21收RMB11万</t>
        </r>
      </text>
    </comment>
    <comment ref="T228" authorId="0">
      <text>
        <r>
          <rPr>
            <b/>
            <sz val="9"/>
            <rFont val="宋体"/>
            <charset val="134"/>
          </rPr>
          <t>Administrator:</t>
        </r>
        <r>
          <rPr>
            <sz val="9"/>
            <rFont val="宋体"/>
            <charset val="134"/>
          </rPr>
          <t xml:space="preserve">
2022.1.17收RMB368667 汇率6.3636</t>
        </r>
      </text>
    </comment>
    <comment ref="Q229" authorId="0">
      <text>
        <r>
          <rPr>
            <b/>
            <sz val="9"/>
            <rFont val="宋体"/>
            <charset val="134"/>
          </rPr>
          <t>Administrator:</t>
        </r>
        <r>
          <rPr>
            <sz val="9"/>
            <rFont val="宋体"/>
            <charset val="134"/>
          </rPr>
          <t xml:space="preserve">
2021.9.9收14491</t>
        </r>
      </text>
    </comment>
    <comment ref="T229" authorId="0">
      <text>
        <r>
          <rPr>
            <b/>
            <sz val="9"/>
            <rFont val="宋体"/>
            <charset val="134"/>
          </rPr>
          <t>Administrator:</t>
        </r>
        <r>
          <rPr>
            <sz val="9"/>
            <rFont val="宋体"/>
            <charset val="134"/>
          </rPr>
          <t xml:space="preserve">
2021.12.27收29261</t>
        </r>
      </text>
    </comment>
    <comment ref="T230" authorId="0">
      <text>
        <r>
          <rPr>
            <b/>
            <sz val="9"/>
            <rFont val="宋体"/>
            <charset val="134"/>
          </rPr>
          <t>Administrator:</t>
        </r>
        <r>
          <rPr>
            <sz val="9"/>
            <rFont val="宋体"/>
            <charset val="134"/>
          </rPr>
          <t xml:space="preserve">
2021.12.30收27997</t>
        </r>
      </text>
    </comment>
    <comment ref="Q231" authorId="0">
      <text>
        <r>
          <rPr>
            <b/>
            <sz val="9"/>
            <rFont val="宋体"/>
            <charset val="134"/>
          </rPr>
          <t>Administrator:</t>
        </r>
        <r>
          <rPr>
            <sz val="9"/>
            <rFont val="宋体"/>
            <charset val="134"/>
          </rPr>
          <t xml:space="preserve">
2021.9.15收8699</t>
        </r>
      </text>
    </comment>
    <comment ref="T231" authorId="0">
      <text>
        <r>
          <rPr>
            <b/>
            <sz val="9"/>
            <rFont val="宋体"/>
            <charset val="134"/>
          </rPr>
          <t>Administrator:</t>
        </r>
        <r>
          <rPr>
            <sz val="9"/>
            <rFont val="宋体"/>
            <charset val="134"/>
          </rPr>
          <t xml:space="preserve">
2021.10.28收19703.7 水单19723.7
少付了J4117甩货的款619.2美金</t>
        </r>
      </text>
    </comment>
    <comment ref="Q232" authorId="0">
      <text>
        <r>
          <rPr>
            <b/>
            <sz val="9"/>
            <rFont val="宋体"/>
            <charset val="134"/>
          </rPr>
          <t>Administrator:</t>
        </r>
        <r>
          <rPr>
            <sz val="9"/>
            <rFont val="宋体"/>
            <charset val="134"/>
          </rPr>
          <t xml:space="preserve">
2021.9.22收18421.06</t>
        </r>
      </text>
    </comment>
    <comment ref="T232" authorId="0">
      <text>
        <r>
          <rPr>
            <b/>
            <sz val="9"/>
            <rFont val="宋体"/>
            <charset val="134"/>
          </rPr>
          <t>Administrator:</t>
        </r>
        <r>
          <rPr>
            <sz val="9"/>
            <rFont val="宋体"/>
            <charset val="134"/>
          </rPr>
          <t xml:space="preserve">
2021.11.30收44185.9
J4135-1: $33430.26
J4174: $10787.64
</t>
        </r>
      </text>
    </comment>
    <comment ref="T233" authorId="0">
      <text>
        <r>
          <rPr>
            <b/>
            <sz val="9"/>
            <rFont val="宋体"/>
            <charset val="134"/>
          </rPr>
          <t>Administrator:</t>
        </r>
        <r>
          <rPr>
            <sz val="9"/>
            <rFont val="宋体"/>
            <charset val="134"/>
          </rPr>
          <t xml:space="preserve">
2021.12.10收68766.42</t>
        </r>
      </text>
    </comment>
    <comment ref="Q234" authorId="0">
      <text>
        <r>
          <rPr>
            <b/>
            <sz val="9"/>
            <rFont val="宋体"/>
            <charset val="134"/>
          </rPr>
          <t>Administrator:</t>
        </r>
        <r>
          <rPr>
            <sz val="9"/>
            <rFont val="宋体"/>
            <charset val="134"/>
          </rPr>
          <t xml:space="preserve">
定金一共49305=24305+25000
2021.9.22收24276
2021.9.27收24981.8</t>
        </r>
      </text>
    </comment>
    <comment ref="T234" authorId="0">
      <text>
        <r>
          <rPr>
            <b/>
            <sz val="9"/>
            <rFont val="宋体"/>
            <charset val="134"/>
          </rPr>
          <t>Administrator:</t>
        </r>
        <r>
          <rPr>
            <sz val="9"/>
            <rFont val="宋体"/>
            <charset val="134"/>
          </rPr>
          <t xml:space="preserve">
2021.12.21收19981.8+19981.8
2021.12.22收19981.8</t>
        </r>
      </text>
    </comment>
    <comment ref="U234" authorId="0">
      <text>
        <r>
          <rPr>
            <b/>
            <sz val="9"/>
            <rFont val="宋体"/>
            <charset val="134"/>
          </rPr>
          <t>Administrator:</t>
        </r>
        <r>
          <rPr>
            <sz val="9"/>
            <rFont val="宋体"/>
            <charset val="134"/>
          </rPr>
          <t xml:space="preserve">
18552.49来自J4136-1
15470.51来自J4136-3</t>
        </r>
      </text>
    </comment>
    <comment ref="T235" authorId="0">
      <text>
        <r>
          <rPr>
            <b/>
            <sz val="9"/>
            <rFont val="宋体"/>
            <charset val="134"/>
          </rPr>
          <t>Administrator:</t>
        </r>
        <r>
          <rPr>
            <sz val="9"/>
            <rFont val="宋体"/>
            <charset val="134"/>
          </rPr>
          <t xml:space="preserve">
2021.12.24收19981.8
水单两万 $15470.51用于J4136-2  $4529.49用于J4136-3
2021.12.28收19971</t>
        </r>
      </text>
    </comment>
    <comment ref="U235" authorId="0">
      <text>
        <r>
          <rPr>
            <b/>
            <sz val="9"/>
            <rFont val="宋体"/>
            <charset val="134"/>
          </rPr>
          <t>Administrator:</t>
        </r>
        <r>
          <rPr>
            <sz val="9"/>
            <rFont val="宋体"/>
            <charset val="134"/>
          </rPr>
          <t xml:space="preserve">
2021.12.30收200422021.12.14收19981.8</t>
        </r>
      </text>
    </comment>
    <comment ref="T236" authorId="0">
      <text>
        <r>
          <rPr>
            <b/>
            <sz val="9"/>
            <rFont val="宋体"/>
            <charset val="134"/>
          </rPr>
          <t>Administrator:</t>
        </r>
        <r>
          <rPr>
            <sz val="9"/>
            <rFont val="宋体"/>
            <charset val="134"/>
          </rPr>
          <t xml:space="preserve">
2021.12.15收19971+19971
2021.12.15收19971
2021.12.16收19971</t>
        </r>
      </text>
    </comment>
    <comment ref="U236" authorId="0">
      <text>
        <r>
          <rPr>
            <b/>
            <sz val="9"/>
            <rFont val="宋体"/>
            <charset val="134"/>
          </rPr>
          <t>Administrator:</t>
        </r>
        <r>
          <rPr>
            <sz val="9"/>
            <rFont val="宋体"/>
            <charset val="134"/>
          </rPr>
          <t xml:space="preserve">
2021.12.20收19971
水单2万 剩18552.4用于J4136-2</t>
        </r>
      </text>
    </comment>
    <comment ref="Q237" authorId="0">
      <text>
        <r>
          <rPr>
            <b/>
            <sz val="9"/>
            <rFont val="宋体"/>
            <charset val="134"/>
          </rPr>
          <t>Administrator:</t>
        </r>
        <r>
          <rPr>
            <sz val="9"/>
            <rFont val="宋体"/>
            <charset val="134"/>
          </rPr>
          <t xml:space="preserve">
2021.11.9收8031.45</t>
        </r>
      </text>
    </comment>
    <comment ref="T237" authorId="0">
      <text>
        <r>
          <rPr>
            <b/>
            <sz val="9"/>
            <rFont val="宋体"/>
            <charset val="134"/>
          </rPr>
          <t>Administrator:</t>
        </r>
        <r>
          <rPr>
            <sz val="9"/>
            <rFont val="宋体"/>
            <charset val="134"/>
          </rPr>
          <t xml:space="preserve">
2021.12.9收18759.73</t>
        </r>
      </text>
    </comment>
    <comment ref="Q238" authorId="0">
      <text>
        <r>
          <rPr>
            <b/>
            <sz val="9"/>
            <rFont val="宋体"/>
            <charset val="134"/>
          </rPr>
          <t>Administrator:</t>
        </r>
        <r>
          <rPr>
            <sz val="9"/>
            <rFont val="宋体"/>
            <charset val="134"/>
          </rPr>
          <t xml:space="preserve">
2021.11.15收21563
水单21600</t>
        </r>
      </text>
    </comment>
    <comment ref="T238" authorId="0">
      <text>
        <r>
          <rPr>
            <b/>
            <sz val="9"/>
            <rFont val="宋体"/>
            <charset val="134"/>
          </rPr>
          <t>Administrator:</t>
        </r>
        <r>
          <rPr>
            <sz val="9"/>
            <rFont val="宋体"/>
            <charset val="134"/>
          </rPr>
          <t xml:space="preserve">
2022.2.16收59083</t>
        </r>
      </text>
    </comment>
    <comment ref="T239" authorId="0">
      <text>
        <r>
          <rPr>
            <b/>
            <sz val="9"/>
            <rFont val="宋体"/>
            <charset val="134"/>
          </rPr>
          <t>Administrator:</t>
        </r>
        <r>
          <rPr>
            <sz val="9"/>
            <rFont val="宋体"/>
            <charset val="134"/>
          </rPr>
          <t xml:space="preserve">
2022.3.10收32109</t>
        </r>
      </text>
    </comment>
    <comment ref="Q240" authorId="0">
      <text>
        <r>
          <rPr>
            <b/>
            <sz val="9"/>
            <rFont val="宋体"/>
            <charset val="134"/>
          </rPr>
          <t>Administrator:</t>
        </r>
        <r>
          <rPr>
            <sz val="9"/>
            <rFont val="宋体"/>
            <charset val="134"/>
          </rPr>
          <t xml:space="preserve">
2021.11.30收</t>
        </r>
      </text>
    </comment>
    <comment ref="T240" authorId="0">
      <text>
        <r>
          <rPr>
            <b/>
            <sz val="9"/>
            <rFont val="宋体"/>
            <charset val="134"/>
          </rPr>
          <t>Administrator:</t>
        </r>
        <r>
          <rPr>
            <sz val="9"/>
            <rFont val="宋体"/>
            <charset val="134"/>
          </rPr>
          <t xml:space="preserve">
2022.2.14收62797.96</t>
        </r>
      </text>
    </comment>
    <comment ref="T241" authorId="0">
      <text>
        <r>
          <rPr>
            <b/>
            <sz val="9"/>
            <rFont val="宋体"/>
            <charset val="134"/>
          </rPr>
          <t>Administrator:</t>
        </r>
        <r>
          <rPr>
            <sz val="9"/>
            <rFont val="宋体"/>
            <charset val="134"/>
          </rPr>
          <t xml:space="preserve">
2021.12.3收32660</t>
        </r>
      </text>
    </comment>
    <comment ref="P242" authorId="0">
      <text>
        <r>
          <rPr>
            <b/>
            <sz val="9"/>
            <rFont val="宋体"/>
            <charset val="134"/>
          </rPr>
          <t>Administrator:</t>
        </r>
        <r>
          <rPr>
            <sz val="9"/>
            <rFont val="宋体"/>
            <charset val="134"/>
          </rPr>
          <t xml:space="preserve">
实际发货34355美金
甩货已付</t>
        </r>
      </text>
    </comment>
    <comment ref="Q242" authorId="0">
      <text>
        <r>
          <rPr>
            <b/>
            <sz val="9"/>
            <rFont val="宋体"/>
            <charset val="134"/>
          </rPr>
          <t>Administrator:</t>
        </r>
        <r>
          <rPr>
            <sz val="9"/>
            <rFont val="宋体"/>
            <charset val="134"/>
          </rPr>
          <t xml:space="preserve">
2021.12.7收9498.95</t>
        </r>
      </text>
    </comment>
    <comment ref="T242" authorId="0">
      <text>
        <r>
          <rPr>
            <b/>
            <sz val="9"/>
            <rFont val="宋体"/>
            <charset val="134"/>
          </rPr>
          <t>Administrator:</t>
        </r>
        <r>
          <rPr>
            <sz val="9"/>
            <rFont val="宋体"/>
            <charset val="134"/>
          </rPr>
          <t xml:space="preserve">
2022.1.13收11537.05
2022.1.14收9463</t>
        </r>
      </text>
    </comment>
    <comment ref="U242" authorId="0">
      <text>
        <r>
          <rPr>
            <b/>
            <sz val="9"/>
            <rFont val="宋体"/>
            <charset val="134"/>
          </rPr>
          <t>Administrator:</t>
        </r>
        <r>
          <rPr>
            <sz val="9"/>
            <rFont val="宋体"/>
            <charset val="134"/>
          </rPr>
          <t xml:space="preserve">
2022.1.19收4468</t>
        </r>
      </text>
    </comment>
    <comment ref="Q243" authorId="0">
      <text>
        <r>
          <rPr>
            <b/>
            <sz val="9"/>
            <rFont val="宋体"/>
            <charset val="134"/>
          </rPr>
          <t>Administrator:</t>
        </r>
        <r>
          <rPr>
            <sz val="9"/>
            <rFont val="宋体"/>
            <charset val="134"/>
          </rPr>
          <t xml:space="preserve">
2021.12.7收19981.8
2021.12.8收18981.8
2021.12.9收19981.8
2021.12.15收21598.8
80617=20000+19000+20000+21617</t>
        </r>
      </text>
    </comment>
    <comment ref="T243" authorId="0">
      <text>
        <r>
          <rPr>
            <b/>
            <sz val="9"/>
            <rFont val="宋体"/>
            <charset val="134"/>
          </rPr>
          <t>Administrator:</t>
        </r>
        <r>
          <rPr>
            <sz val="9"/>
            <rFont val="宋体"/>
            <charset val="134"/>
          </rPr>
          <t xml:space="preserve">
2022.5.19收24981.8
水单25000
J4237  $24807.44
J4185-4  $192.56</t>
        </r>
      </text>
    </comment>
    <comment ref="U243" authorId="0">
      <text>
        <r>
          <rPr>
            <b/>
            <sz val="9"/>
            <rFont val="宋体"/>
            <charset val="134"/>
          </rPr>
          <t>Administrator:</t>
        </r>
        <r>
          <rPr>
            <sz val="9"/>
            <rFont val="宋体"/>
            <charset val="134"/>
          </rPr>
          <t xml:space="preserve">
2022.5.26收25132</t>
        </r>
      </text>
    </comment>
    <comment ref="T244" authorId="0">
      <text>
        <r>
          <rPr>
            <b/>
            <sz val="9"/>
            <rFont val="宋体"/>
            <charset val="134"/>
          </rPr>
          <t>Administrator:</t>
        </r>
        <r>
          <rPr>
            <sz val="9"/>
            <rFont val="宋体"/>
            <charset val="134"/>
          </rPr>
          <t xml:space="preserve">
2022.5.11收24971
2022.5.12收24971</t>
        </r>
      </text>
    </comment>
    <comment ref="U244" authorId="0">
      <text>
        <r>
          <rPr>
            <b/>
            <sz val="9"/>
            <rFont val="宋体"/>
            <charset val="134"/>
          </rPr>
          <t>Administrator:</t>
        </r>
        <r>
          <rPr>
            <sz val="9"/>
            <rFont val="宋体"/>
            <charset val="134"/>
          </rPr>
          <t xml:space="preserve">
2022.5.18收24981.80
J4185-3  $19058.4
J4237  $5941.6</t>
        </r>
      </text>
    </comment>
    <comment ref="T245" authorId="0">
      <text>
        <r>
          <rPr>
            <b/>
            <sz val="9"/>
            <rFont val="宋体"/>
            <charset val="134"/>
          </rPr>
          <t>Administrator:</t>
        </r>
        <r>
          <rPr>
            <sz val="9"/>
            <rFont val="宋体"/>
            <charset val="134"/>
          </rPr>
          <t xml:space="preserve">
2022.2.15收19981.8
2022.2.15收19981.8</t>
        </r>
      </text>
    </comment>
    <comment ref="U245" authorId="0">
      <text>
        <r>
          <rPr>
            <b/>
            <sz val="9"/>
            <rFont val="宋体"/>
            <charset val="134"/>
          </rPr>
          <t>Administrator:</t>
        </r>
        <r>
          <rPr>
            <sz val="9"/>
            <rFont val="宋体"/>
            <charset val="134"/>
          </rPr>
          <t xml:space="preserve">
2022.2.16收19981.8+19981.8
多付7027.4用于J4237定金</t>
        </r>
      </text>
    </comment>
    <comment ref="T246" authorId="0">
      <text>
        <r>
          <rPr>
            <b/>
            <sz val="9"/>
            <rFont val="宋体"/>
            <charset val="134"/>
          </rPr>
          <t>Administrator:</t>
        </r>
        <r>
          <rPr>
            <sz val="9"/>
            <rFont val="宋体"/>
            <charset val="134"/>
          </rPr>
          <t xml:space="preserve">
2022.4.6收24981.8</t>
        </r>
      </text>
    </comment>
    <comment ref="U246" authorId="0">
      <text>
        <r>
          <rPr>
            <b/>
            <sz val="9"/>
            <rFont val="宋体"/>
            <charset val="134"/>
          </rPr>
          <t>Administrator:</t>
        </r>
        <r>
          <rPr>
            <sz val="9"/>
            <rFont val="宋体"/>
            <charset val="134"/>
          </rPr>
          <t xml:space="preserve">
2022.4.7收18061.8
2022.4.7收24981.8</t>
        </r>
      </text>
    </comment>
    <comment ref="Q247" authorId="0">
      <text>
        <r>
          <rPr>
            <b/>
            <sz val="9"/>
            <rFont val="宋体"/>
            <charset val="134"/>
          </rPr>
          <t>Administrator:</t>
        </r>
        <r>
          <rPr>
            <sz val="9"/>
            <rFont val="宋体"/>
            <charset val="134"/>
          </rPr>
          <t xml:space="preserve">
2021.12.22收19951
2021.12.30收26971
2022.1.19收10086</t>
        </r>
      </text>
    </comment>
    <comment ref="Q248" authorId="0">
      <text>
        <r>
          <rPr>
            <b/>
            <sz val="9"/>
            <rFont val="宋体"/>
            <charset val="134"/>
          </rPr>
          <t>Administrator:</t>
        </r>
        <r>
          <rPr>
            <sz val="9"/>
            <rFont val="宋体"/>
            <charset val="134"/>
          </rPr>
          <t xml:space="preserve">
2021.12.21收124256.91 作为J4197 4198定金</t>
        </r>
      </text>
    </comment>
    <comment ref="Q249" authorId="0">
      <text>
        <r>
          <rPr>
            <b/>
            <sz val="9"/>
            <rFont val="宋体"/>
            <charset val="134"/>
          </rPr>
          <t>Administrator:</t>
        </r>
        <r>
          <rPr>
            <sz val="9"/>
            <rFont val="宋体"/>
            <charset val="134"/>
          </rPr>
          <t xml:space="preserve">
$74661.01见J4197
2021.12.24收3481.34</t>
        </r>
      </text>
    </comment>
    <comment ref="Q250" authorId="0">
      <text>
        <r>
          <rPr>
            <b/>
            <sz val="9"/>
            <rFont val="宋体"/>
            <charset val="134"/>
          </rPr>
          <t>Administrator:</t>
        </r>
        <r>
          <rPr>
            <sz val="9"/>
            <rFont val="宋体"/>
            <charset val="134"/>
          </rPr>
          <t xml:space="preserve">
2022.1.25收7981.8</t>
        </r>
      </text>
    </comment>
    <comment ref="T250" authorId="0">
      <text>
        <r>
          <rPr>
            <b/>
            <sz val="9"/>
            <rFont val="宋体"/>
            <charset val="134"/>
          </rPr>
          <t>Administrator:</t>
        </r>
        <r>
          <rPr>
            <sz val="9"/>
            <rFont val="宋体"/>
            <charset val="134"/>
          </rPr>
          <t xml:space="preserve">
2022.4.7收23438.8</t>
        </r>
      </text>
    </comment>
    <comment ref="Q251" authorId="0">
      <text>
        <r>
          <rPr>
            <b/>
            <sz val="9"/>
            <rFont val="宋体"/>
            <charset val="134"/>
          </rPr>
          <t>Administrator:</t>
        </r>
        <r>
          <rPr>
            <sz val="9"/>
            <rFont val="宋体"/>
            <charset val="134"/>
          </rPr>
          <t xml:space="preserve">
来自J4185-1</t>
        </r>
      </text>
    </comment>
    <comment ref="T251" authorId="0">
      <text>
        <r>
          <rPr>
            <b/>
            <sz val="9"/>
            <rFont val="宋体"/>
            <charset val="134"/>
          </rPr>
          <t>Administrator:</t>
        </r>
        <r>
          <rPr>
            <sz val="9"/>
            <rFont val="宋体"/>
            <charset val="134"/>
          </rPr>
          <t xml:space="preserve">
2022.5.18收24981.80
J4185-3  $19058.4
J4237  $5941.6</t>
        </r>
      </text>
    </comment>
    <comment ref="U251" authorId="0">
      <text>
        <r>
          <rPr>
            <b/>
            <sz val="9"/>
            <rFont val="宋体"/>
            <charset val="134"/>
          </rPr>
          <t>Administrator:</t>
        </r>
        <r>
          <rPr>
            <sz val="9"/>
            <rFont val="宋体"/>
            <charset val="134"/>
          </rPr>
          <t xml:space="preserve">
2022.5.19收24981.8
水单25000
J4237  $24807.44
J4185-4  $192.56</t>
        </r>
      </text>
    </comment>
    <comment ref="Q252" authorId="0">
      <text>
        <r>
          <rPr>
            <b/>
            <sz val="9"/>
            <rFont val="宋体"/>
            <charset val="134"/>
          </rPr>
          <t>Administrator:</t>
        </r>
        <r>
          <rPr>
            <sz val="9"/>
            <rFont val="宋体"/>
            <charset val="134"/>
          </rPr>
          <t xml:space="preserve">
2022.3.8收19981.07</t>
        </r>
      </text>
    </comment>
    <comment ref="T254" authorId="0">
      <text>
        <r>
          <rPr>
            <b/>
            <sz val="9"/>
            <rFont val="宋体"/>
            <charset val="134"/>
          </rPr>
          <t>Administrator:</t>
        </r>
        <r>
          <rPr>
            <sz val="9"/>
            <rFont val="宋体"/>
            <charset val="134"/>
          </rPr>
          <t xml:space="preserve">
2022.6.8收28867.55</t>
        </r>
      </text>
    </comment>
    <comment ref="Q255" authorId="0">
      <text>
        <r>
          <rPr>
            <b/>
            <sz val="9"/>
            <rFont val="宋体"/>
            <charset val="134"/>
          </rPr>
          <t>Administrator:</t>
        </r>
        <r>
          <rPr>
            <sz val="9"/>
            <rFont val="宋体"/>
            <charset val="134"/>
          </rPr>
          <t xml:space="preserve">
2022.3.8收汇率6.3061，折合美金$6343.06</t>
        </r>
      </text>
    </comment>
    <comment ref="Q256" authorId="0">
      <text>
        <r>
          <rPr>
            <b/>
            <sz val="9"/>
            <rFont val="宋体"/>
            <charset val="134"/>
          </rPr>
          <t>Administrator:</t>
        </r>
        <r>
          <rPr>
            <sz val="9"/>
            <rFont val="宋体"/>
            <charset val="134"/>
          </rPr>
          <t xml:space="preserve">
2022.3.11收9635.5</t>
        </r>
      </text>
    </comment>
    <comment ref="T256" authorId="0">
      <text>
        <r>
          <rPr>
            <b/>
            <sz val="9"/>
            <rFont val="宋体"/>
            <charset val="134"/>
          </rPr>
          <t>Administrator:</t>
        </r>
        <r>
          <rPr>
            <sz val="9"/>
            <rFont val="宋体"/>
            <charset val="134"/>
          </rPr>
          <t xml:space="preserve">
2022.5.16收51950.5</t>
        </r>
      </text>
    </comment>
    <comment ref="Q257" authorId="0">
      <text>
        <r>
          <rPr>
            <b/>
            <sz val="9"/>
            <rFont val="宋体"/>
            <charset val="134"/>
          </rPr>
          <t>Administrator:</t>
        </r>
        <r>
          <rPr>
            <sz val="9"/>
            <rFont val="宋体"/>
            <charset val="134"/>
          </rPr>
          <t xml:space="preserve">
2022.4.6收8350</t>
        </r>
      </text>
    </comment>
    <comment ref="T257" authorId="0">
      <text>
        <r>
          <rPr>
            <b/>
            <sz val="9"/>
            <rFont val="宋体"/>
            <charset val="134"/>
          </rPr>
          <t>Administrator:</t>
        </r>
        <r>
          <rPr>
            <sz val="9"/>
            <rFont val="宋体"/>
            <charset val="134"/>
          </rPr>
          <t xml:space="preserve">
2022.5.27收19410.48</t>
        </r>
      </text>
    </comment>
    <comment ref="Q258" authorId="0">
      <text>
        <r>
          <rPr>
            <b/>
            <sz val="9"/>
            <rFont val="宋体"/>
            <charset val="134"/>
          </rPr>
          <t>Administrator:</t>
        </r>
        <r>
          <rPr>
            <sz val="9"/>
            <rFont val="宋体"/>
            <charset val="134"/>
          </rPr>
          <t xml:space="preserve">
2022.4.6收8366</t>
        </r>
      </text>
    </comment>
    <comment ref="T258" authorId="0">
      <text>
        <r>
          <rPr>
            <b/>
            <sz val="9"/>
            <rFont val="宋体"/>
            <charset val="134"/>
          </rPr>
          <t>Administrator:</t>
        </r>
        <r>
          <rPr>
            <sz val="9"/>
            <rFont val="宋体"/>
            <charset val="134"/>
          </rPr>
          <t xml:space="preserve">
2022.5.26收19506.2</t>
        </r>
      </text>
    </comment>
    <comment ref="Q259" authorId="0">
      <text>
        <r>
          <rPr>
            <b/>
            <sz val="9"/>
            <rFont val="宋体"/>
            <charset val="134"/>
          </rPr>
          <t>Administrator:</t>
        </r>
        <r>
          <rPr>
            <sz val="9"/>
            <rFont val="宋体"/>
            <charset val="134"/>
          </rPr>
          <t xml:space="preserve">
2022.4.2收</t>
        </r>
      </text>
    </comment>
    <comment ref="Q260" authorId="0">
      <text>
        <r>
          <rPr>
            <b/>
            <sz val="9"/>
            <rFont val="宋体"/>
            <charset val="134"/>
          </rPr>
          <t>Administrator:</t>
        </r>
        <r>
          <rPr>
            <sz val="9"/>
            <rFont val="宋体"/>
            <charset val="134"/>
          </rPr>
          <t xml:space="preserve">
2022.4.3收5万
2022.4.5收75000</t>
        </r>
      </text>
    </comment>
    <comment ref="Q261" authorId="0">
      <text>
        <r>
          <rPr>
            <b/>
            <sz val="9"/>
            <rFont val="宋体"/>
            <charset val="134"/>
          </rPr>
          <t>Administrator:</t>
        </r>
        <r>
          <rPr>
            <sz val="9"/>
            <rFont val="宋体"/>
            <charset val="134"/>
          </rPr>
          <t xml:space="preserve">
2022.4.19收14477</t>
        </r>
      </text>
    </comment>
    <comment ref="Q262" authorId="0">
      <text>
        <r>
          <rPr>
            <b/>
            <sz val="9"/>
            <rFont val="宋体"/>
            <charset val="134"/>
          </rPr>
          <t>Administrator:</t>
        </r>
        <r>
          <rPr>
            <sz val="9"/>
            <rFont val="宋体"/>
            <charset val="134"/>
          </rPr>
          <t xml:space="preserve">
2022.4.21收15233.1</t>
        </r>
      </text>
    </comment>
    <comment ref="P263" authorId="0">
      <text>
        <r>
          <rPr>
            <b/>
            <sz val="9"/>
            <rFont val="宋体"/>
            <charset val="134"/>
          </rPr>
          <t>Administrator:</t>
        </r>
        <r>
          <rPr>
            <sz val="9"/>
            <rFont val="宋体"/>
            <charset val="134"/>
          </rPr>
          <t xml:space="preserve">
甩货之前付款了</t>
        </r>
      </text>
    </comment>
    <comment ref="Q263" authorId="0">
      <text>
        <r>
          <rPr>
            <b/>
            <sz val="9"/>
            <rFont val="宋体"/>
            <charset val="134"/>
          </rPr>
          <t>Administrator:</t>
        </r>
        <r>
          <rPr>
            <sz val="9"/>
            <rFont val="宋体"/>
            <charset val="134"/>
          </rPr>
          <t xml:space="preserve">
2022.4.29收24928</t>
        </r>
      </text>
    </comment>
    <comment ref="T263" authorId="0">
      <text>
        <r>
          <rPr>
            <b/>
            <sz val="9"/>
            <rFont val="宋体"/>
            <charset val="134"/>
          </rPr>
          <t>Administrator:</t>
        </r>
        <r>
          <rPr>
            <sz val="9"/>
            <rFont val="宋体"/>
            <charset val="134"/>
          </rPr>
          <t xml:space="preserve">
2022.5.27收57268.78</t>
        </r>
      </text>
    </comment>
    <comment ref="Q265" authorId="0">
      <text>
        <r>
          <rPr>
            <b/>
            <sz val="9"/>
            <rFont val="宋体"/>
            <charset val="134"/>
          </rPr>
          <t>Administrator:</t>
        </r>
        <r>
          <rPr>
            <sz val="9"/>
            <rFont val="宋体"/>
            <charset val="134"/>
          </rPr>
          <t xml:space="preserve">
2022.5.12收</t>
        </r>
      </text>
    </comment>
    <comment ref="Q266" authorId="0">
      <text>
        <r>
          <rPr>
            <b/>
            <sz val="9"/>
            <rFont val="宋体"/>
            <charset val="134"/>
          </rPr>
          <t>Administrator:</t>
        </r>
        <r>
          <rPr>
            <sz val="9"/>
            <rFont val="宋体"/>
            <charset val="134"/>
          </rPr>
          <t xml:space="preserve">
2022.5.16收24966+24966+24981.8
2022.5.17收 24981.8</t>
        </r>
      </text>
    </comment>
    <comment ref="Q268" authorId="0">
      <text>
        <r>
          <rPr>
            <b/>
            <sz val="9"/>
            <rFont val="宋体"/>
            <charset val="134"/>
          </rPr>
          <t>Administrator:</t>
        </r>
        <r>
          <rPr>
            <sz val="9"/>
            <rFont val="宋体"/>
            <charset val="134"/>
          </rPr>
          <t xml:space="preserve">
2022.6.6收10038</t>
        </r>
      </text>
    </comment>
    <comment ref="Q269" authorId="0">
      <text>
        <r>
          <rPr>
            <b/>
            <sz val="9"/>
            <rFont val="宋体"/>
            <charset val="134"/>
          </rPr>
          <t>Administrator:</t>
        </r>
        <r>
          <rPr>
            <sz val="9"/>
            <rFont val="宋体"/>
            <charset val="134"/>
          </rPr>
          <t xml:space="preserve">
2022.6.9收</t>
        </r>
      </text>
    </comment>
    <comment ref="Q270" authorId="0">
      <text>
        <r>
          <rPr>
            <b/>
            <sz val="9"/>
            <rFont val="宋体"/>
            <charset val="134"/>
          </rPr>
          <t>Administrator:</t>
        </r>
        <r>
          <rPr>
            <sz val="9"/>
            <rFont val="宋体"/>
            <charset val="134"/>
          </rPr>
          <t xml:space="preserve">
2021.1.15收50000人民币 汇率6.46</t>
        </r>
      </text>
    </comment>
    <comment ref="T270" authorId="0">
      <text>
        <r>
          <rPr>
            <b/>
            <sz val="9"/>
            <rFont val="宋体"/>
            <charset val="134"/>
          </rPr>
          <t>Administrator:</t>
        </r>
        <r>
          <rPr>
            <sz val="9"/>
            <rFont val="宋体"/>
            <charset val="134"/>
          </rPr>
          <t xml:space="preserve">
2021.4.21收
实际尾款20418.96USD
返J3970&amp;J3953打包带费用RMB1600
汇率6.48
应付20418.96*6.48-1600</t>
        </r>
      </text>
    </comment>
    <comment ref="Q271" authorId="0">
      <text>
        <r>
          <rPr>
            <b/>
            <sz val="9"/>
            <rFont val="宋体"/>
            <charset val="134"/>
          </rPr>
          <t>Administrator:</t>
        </r>
        <r>
          <rPr>
            <sz val="9"/>
            <rFont val="宋体"/>
            <charset val="134"/>
          </rPr>
          <t xml:space="preserve">
2021.2.26收30000
2021.3.15收10000
共四万</t>
        </r>
      </text>
    </comment>
    <comment ref="T271" authorId="0">
      <text>
        <r>
          <rPr>
            <b/>
            <sz val="9"/>
            <rFont val="宋体"/>
            <charset val="134"/>
          </rPr>
          <t>Administrator:</t>
        </r>
        <r>
          <rPr>
            <sz val="9"/>
            <rFont val="宋体"/>
            <charset val="134"/>
          </rPr>
          <t xml:space="preserve">
2021.4.25收143535</t>
        </r>
      </text>
    </comment>
    <comment ref="U272" authorId="0">
      <text>
        <r>
          <rPr>
            <b/>
            <sz val="9"/>
            <rFont val="宋体"/>
            <charset val="134"/>
          </rPr>
          <t>Administrator:</t>
        </r>
        <r>
          <rPr>
            <sz val="9"/>
            <rFont val="宋体"/>
            <charset val="134"/>
          </rPr>
          <t xml:space="preserve">
2021.6.19收2万
2021.6.21收890</t>
        </r>
      </text>
    </comment>
    <comment ref="T273" authorId="0">
      <text>
        <r>
          <rPr>
            <b/>
            <sz val="9"/>
            <rFont val="宋体"/>
            <charset val="134"/>
          </rPr>
          <t>Administrator:</t>
        </r>
        <r>
          <rPr>
            <sz val="9"/>
            <rFont val="宋体"/>
            <charset val="134"/>
          </rPr>
          <t xml:space="preserve">
2021.5.30收</t>
        </r>
      </text>
    </comment>
    <comment ref="Q274" authorId="0">
      <text>
        <r>
          <rPr>
            <b/>
            <sz val="9"/>
            <rFont val="宋体"/>
            <charset val="134"/>
          </rPr>
          <t>Administrator:</t>
        </r>
        <r>
          <rPr>
            <sz val="9"/>
            <rFont val="宋体"/>
            <charset val="134"/>
          </rPr>
          <t xml:space="preserve">
2021.3.2收6506.76</t>
        </r>
      </text>
    </comment>
    <comment ref="T274" authorId="0">
      <text>
        <r>
          <rPr>
            <b/>
            <sz val="9"/>
            <rFont val="宋体"/>
            <charset val="134"/>
          </rPr>
          <t>Administrator:</t>
        </r>
        <r>
          <rPr>
            <sz val="9"/>
            <rFont val="宋体"/>
            <charset val="134"/>
          </rPr>
          <t xml:space="preserve">
21.3.25收15229.12</t>
        </r>
      </text>
    </comment>
    <comment ref="Q275" authorId="0">
      <text>
        <r>
          <rPr>
            <b/>
            <sz val="9"/>
            <rFont val="宋体"/>
            <charset val="134"/>
          </rPr>
          <t>Administrator:</t>
        </r>
        <r>
          <rPr>
            <sz val="9"/>
            <rFont val="宋体"/>
            <charset val="134"/>
          </rPr>
          <t xml:space="preserve">
2021.3.4收</t>
        </r>
      </text>
    </comment>
    <comment ref="Q276" authorId="0">
      <text>
        <r>
          <rPr>
            <b/>
            <sz val="9"/>
            <rFont val="宋体"/>
            <charset val="134"/>
          </rPr>
          <t>Administrator:</t>
        </r>
        <r>
          <rPr>
            <sz val="9"/>
            <rFont val="宋体"/>
            <charset val="134"/>
          </rPr>
          <t xml:space="preserve">
2021.3.4收7202</t>
        </r>
      </text>
    </comment>
    <comment ref="Q277" authorId="0">
      <text>
        <r>
          <rPr>
            <b/>
            <sz val="9"/>
            <rFont val="宋体"/>
            <charset val="134"/>
          </rPr>
          <t>Administrator:</t>
        </r>
        <r>
          <rPr>
            <sz val="9"/>
            <rFont val="宋体"/>
            <charset val="134"/>
          </rPr>
          <t xml:space="preserve">
2021.3.15收7960</t>
        </r>
      </text>
    </comment>
    <comment ref="T277" authorId="0">
      <text>
        <r>
          <rPr>
            <b/>
            <sz val="9"/>
            <rFont val="宋体"/>
            <charset val="134"/>
          </rPr>
          <t>Administrator:</t>
        </r>
        <r>
          <rPr>
            <sz val="9"/>
            <rFont val="宋体"/>
            <charset val="134"/>
          </rPr>
          <t xml:space="preserve">
2021.6.9收17919.23</t>
        </r>
      </text>
    </comment>
    <comment ref="T278" authorId="0">
      <text>
        <r>
          <rPr>
            <b/>
            <sz val="9"/>
            <rFont val="宋体"/>
            <charset val="134"/>
          </rPr>
          <t>Administrator:</t>
        </r>
        <r>
          <rPr>
            <sz val="9"/>
            <rFont val="宋体"/>
            <charset val="134"/>
          </rPr>
          <t xml:space="preserve">
2021.4.23收27042.8</t>
        </r>
      </text>
    </comment>
    <comment ref="Q279" authorId="0">
      <text>
        <r>
          <rPr>
            <b/>
            <sz val="9"/>
            <rFont val="宋体"/>
            <charset val="134"/>
          </rPr>
          <t>Administrator:</t>
        </r>
        <r>
          <rPr>
            <sz val="9"/>
            <rFont val="宋体"/>
            <charset val="134"/>
          </rPr>
          <t xml:space="preserve">
2021.3.26收15596.34</t>
        </r>
      </text>
    </comment>
    <comment ref="T279" authorId="0">
      <text>
        <r>
          <rPr>
            <b/>
            <sz val="9"/>
            <rFont val="宋体"/>
            <charset val="134"/>
          </rPr>
          <t>Administrator:</t>
        </r>
        <r>
          <rPr>
            <sz val="9"/>
            <rFont val="宋体"/>
            <charset val="134"/>
          </rPr>
          <t xml:space="preserve">
2021.7.20收33774.29</t>
        </r>
      </text>
    </comment>
    <comment ref="U279" authorId="0">
      <text>
        <r>
          <rPr>
            <b/>
            <sz val="9"/>
            <rFont val="宋体"/>
            <charset val="134"/>
          </rPr>
          <t>Administrator:</t>
        </r>
        <r>
          <rPr>
            <sz val="9"/>
            <rFont val="宋体"/>
            <charset val="134"/>
          </rPr>
          <t xml:space="preserve">
2021.7.30收31815.58</t>
        </r>
      </text>
    </comment>
    <comment ref="Q280" authorId="0">
      <text>
        <r>
          <rPr>
            <b/>
            <sz val="9"/>
            <rFont val="宋体"/>
            <charset val="134"/>
          </rPr>
          <t>Administrator:</t>
        </r>
        <r>
          <rPr>
            <sz val="9"/>
            <rFont val="宋体"/>
            <charset val="134"/>
          </rPr>
          <t xml:space="preserve">
2021.3.31收8563</t>
        </r>
      </text>
    </comment>
    <comment ref="T280" authorId="0">
      <text>
        <r>
          <rPr>
            <b/>
            <sz val="9"/>
            <rFont val="宋体"/>
            <charset val="134"/>
          </rPr>
          <t>Administrator:</t>
        </r>
        <r>
          <rPr>
            <sz val="9"/>
            <rFont val="宋体"/>
            <charset val="134"/>
          </rPr>
          <t xml:space="preserve">
2021.8.10收23060.6</t>
        </r>
      </text>
    </comment>
    <comment ref="Q281" authorId="0">
      <text>
        <r>
          <rPr>
            <b/>
            <sz val="9"/>
            <rFont val="宋体"/>
            <charset val="134"/>
          </rPr>
          <t>Administrator:</t>
        </r>
        <r>
          <rPr>
            <sz val="9"/>
            <rFont val="宋体"/>
            <charset val="134"/>
          </rPr>
          <t xml:space="preserve">
2021.4.2收十万人民币 汇率6.55</t>
        </r>
      </text>
    </comment>
    <comment ref="T281" authorId="0">
      <text>
        <r>
          <rPr>
            <b/>
            <sz val="9"/>
            <rFont val="宋体"/>
            <charset val="134"/>
          </rPr>
          <t>Administrator:</t>
        </r>
        <r>
          <rPr>
            <sz val="9"/>
            <rFont val="宋体"/>
            <charset val="134"/>
          </rPr>
          <t xml:space="preserve">
2021.5.31收RMB150000</t>
        </r>
      </text>
    </comment>
    <comment ref="Q282" authorId="0">
      <text>
        <r>
          <rPr>
            <b/>
            <sz val="9"/>
            <rFont val="宋体"/>
            <charset val="134"/>
          </rPr>
          <t>Administrator:</t>
        </r>
        <r>
          <rPr>
            <sz val="9"/>
            <rFont val="宋体"/>
            <charset val="134"/>
          </rPr>
          <t xml:space="preserve">
2021.4.2收十万人民币 汇率6.55</t>
        </r>
      </text>
    </comment>
    <comment ref="T282" authorId="0">
      <text>
        <r>
          <rPr>
            <b/>
            <sz val="9"/>
            <rFont val="宋体"/>
            <charset val="134"/>
          </rPr>
          <t>Administrator:</t>
        </r>
        <r>
          <rPr>
            <sz val="9"/>
            <rFont val="宋体"/>
            <charset val="134"/>
          </rPr>
          <t xml:space="preserve">
2021.6.7收RMB3+12万</t>
        </r>
      </text>
    </comment>
    <comment ref="U282" authorId="0">
      <text>
        <r>
          <rPr>
            <b/>
            <sz val="9"/>
            <rFont val="宋体"/>
            <charset val="134"/>
          </rPr>
          <t>Administrator:</t>
        </r>
        <r>
          <rPr>
            <sz val="9"/>
            <rFont val="宋体"/>
            <charset val="134"/>
          </rPr>
          <t xml:space="preserve">
2021.6.16收24970.5</t>
        </r>
      </text>
    </comment>
    <comment ref="P283" authorId="0">
      <text>
        <r>
          <rPr>
            <b/>
            <sz val="9"/>
            <rFont val="宋体"/>
            <charset val="134"/>
          </rPr>
          <t>Administrator:</t>
        </r>
        <r>
          <rPr>
            <sz val="9"/>
            <rFont val="宋体"/>
            <charset val="134"/>
          </rPr>
          <t xml:space="preserve">
发票值24445.4 甩13件也付款了</t>
        </r>
      </text>
    </comment>
    <comment ref="Q283" authorId="0">
      <text>
        <r>
          <rPr>
            <b/>
            <sz val="9"/>
            <rFont val="宋体"/>
            <charset val="134"/>
          </rPr>
          <t>Administrator:</t>
        </r>
        <r>
          <rPr>
            <sz val="9"/>
            <rFont val="宋体"/>
            <charset val="134"/>
          </rPr>
          <t xml:space="preserve">
2021.4.12收7363.8</t>
        </r>
      </text>
    </comment>
    <comment ref="T283" authorId="0">
      <text>
        <r>
          <rPr>
            <b/>
            <sz val="9"/>
            <rFont val="宋体"/>
            <charset val="134"/>
          </rPr>
          <t>Administrator:</t>
        </r>
        <r>
          <rPr>
            <sz val="9"/>
            <rFont val="宋体"/>
            <charset val="134"/>
          </rPr>
          <t xml:space="preserve">
2021.6.18收17217.33</t>
        </r>
      </text>
    </comment>
    <comment ref="T284" authorId="0">
      <text>
        <r>
          <rPr>
            <b/>
            <sz val="9"/>
            <rFont val="宋体"/>
            <charset val="134"/>
          </rPr>
          <t>Administrator:</t>
        </r>
        <r>
          <rPr>
            <sz val="9"/>
            <rFont val="宋体"/>
            <charset val="134"/>
          </rPr>
          <t xml:space="preserve">
2021.5.18收29007</t>
        </r>
      </text>
    </comment>
    <comment ref="Q285" authorId="0">
      <text>
        <r>
          <rPr>
            <b/>
            <sz val="9"/>
            <rFont val="宋体"/>
            <charset val="134"/>
          </rPr>
          <t>Administrator:</t>
        </r>
        <r>
          <rPr>
            <sz val="9"/>
            <rFont val="宋体"/>
            <charset val="134"/>
          </rPr>
          <t xml:space="preserve">
2021.4.17收5万人民币
J4032-2+J4043-1用掉4万
剩一万移到J4043-2</t>
        </r>
      </text>
    </comment>
    <comment ref="T285" authorId="0">
      <text>
        <r>
          <rPr>
            <b/>
            <sz val="9"/>
            <rFont val="宋体"/>
            <charset val="134"/>
          </rPr>
          <t>Administrator:</t>
        </r>
        <r>
          <rPr>
            <sz val="9"/>
            <rFont val="宋体"/>
            <charset val="134"/>
          </rPr>
          <t xml:space="preserve">
2021.6.8收51631.22 J4032-2+J4043-1</t>
        </r>
      </text>
    </comment>
    <comment ref="Q287" authorId="0">
      <text>
        <r>
          <rPr>
            <b/>
            <sz val="9"/>
            <rFont val="宋体"/>
            <charset val="134"/>
          </rPr>
          <t>Administrator:</t>
        </r>
        <r>
          <rPr>
            <sz val="9"/>
            <rFont val="宋体"/>
            <charset val="134"/>
          </rPr>
          <t xml:space="preserve">
2021.3.17收2万人民币
J4003定金
2021.5.3收4万人民币J4043定金
一万来自J4032
一共7万 5万用于J4043-2 2万用于J4071</t>
        </r>
      </text>
    </comment>
    <comment ref="T287" authorId="0">
      <text>
        <r>
          <rPr>
            <b/>
            <sz val="9"/>
            <rFont val="宋体"/>
            <charset val="134"/>
          </rPr>
          <t>Administrator:</t>
        </r>
        <r>
          <rPr>
            <sz val="9"/>
            <rFont val="宋体"/>
            <charset val="134"/>
          </rPr>
          <t xml:space="preserve">
2021.6.25收48036</t>
        </r>
      </text>
    </comment>
    <comment ref="U287" authorId="0">
      <text>
        <r>
          <rPr>
            <b/>
            <sz val="9"/>
            <rFont val="宋体"/>
            <charset val="134"/>
          </rPr>
          <t>Administrator:</t>
        </r>
        <r>
          <rPr>
            <sz val="9"/>
            <rFont val="宋体"/>
            <charset val="134"/>
          </rPr>
          <t xml:space="preserve">
2021.6.28收</t>
        </r>
      </text>
    </comment>
    <comment ref="Q289" authorId="0">
      <text>
        <r>
          <rPr>
            <b/>
            <sz val="9"/>
            <rFont val="宋体"/>
            <charset val="134"/>
          </rPr>
          <t>Administrator:</t>
        </r>
        <r>
          <rPr>
            <sz val="9"/>
            <rFont val="宋体"/>
            <charset val="134"/>
          </rPr>
          <t xml:space="preserve">
2021.5.26收10130.2</t>
        </r>
      </text>
    </comment>
    <comment ref="T289" authorId="0">
      <text>
        <r>
          <rPr>
            <b/>
            <sz val="9"/>
            <rFont val="宋体"/>
            <charset val="134"/>
          </rPr>
          <t>Administrator:</t>
        </r>
        <r>
          <rPr>
            <sz val="9"/>
            <rFont val="宋体"/>
            <charset val="134"/>
          </rPr>
          <t xml:space="preserve">
2021.8.5收20220.41</t>
        </r>
      </text>
    </comment>
    <comment ref="Q290" authorId="0">
      <text>
        <r>
          <rPr>
            <b/>
            <sz val="9"/>
            <rFont val="宋体"/>
            <charset val="134"/>
          </rPr>
          <t>Administrator:</t>
        </r>
        <r>
          <rPr>
            <sz val="9"/>
            <rFont val="宋体"/>
            <charset val="134"/>
          </rPr>
          <t xml:space="preserve">
2021.5.27收</t>
        </r>
      </text>
    </comment>
    <comment ref="T290" authorId="0">
      <text>
        <r>
          <rPr>
            <b/>
            <sz val="9"/>
            <rFont val="宋体"/>
            <charset val="134"/>
          </rPr>
          <t>Administrator:</t>
        </r>
        <r>
          <rPr>
            <sz val="9"/>
            <rFont val="宋体"/>
            <charset val="134"/>
          </rPr>
          <t xml:space="preserve">
2021.8.2收</t>
        </r>
      </text>
    </comment>
    <comment ref="Q291" authorId="0">
      <text>
        <r>
          <rPr>
            <b/>
            <sz val="9"/>
            <rFont val="宋体"/>
            <charset val="134"/>
          </rPr>
          <t>Administrator:</t>
        </r>
        <r>
          <rPr>
            <sz val="9"/>
            <rFont val="宋体"/>
            <charset val="134"/>
          </rPr>
          <t xml:space="preserve">
2021.6.9收RMB60000
汇率6.38</t>
        </r>
      </text>
    </comment>
    <comment ref="T291" authorId="0">
      <text>
        <r>
          <rPr>
            <b/>
            <sz val="9"/>
            <rFont val="宋体"/>
            <charset val="134"/>
          </rPr>
          <t>Administrator:</t>
        </r>
        <r>
          <rPr>
            <sz val="9"/>
            <rFont val="宋体"/>
            <charset val="134"/>
          </rPr>
          <t xml:space="preserve">
2021.7.20收30989.5</t>
        </r>
      </text>
    </comment>
    <comment ref="Q292" authorId="0">
      <text>
        <r>
          <rPr>
            <b/>
            <sz val="9"/>
            <rFont val="宋体"/>
            <charset val="134"/>
          </rPr>
          <t>Administrator:</t>
        </r>
        <r>
          <rPr>
            <sz val="9"/>
            <rFont val="宋体"/>
            <charset val="134"/>
          </rPr>
          <t xml:space="preserve">
2021.6.9收RMB40000
10000</t>
        </r>
      </text>
    </comment>
    <comment ref="T292" authorId="0">
      <text>
        <r>
          <rPr>
            <b/>
            <sz val="9"/>
            <rFont val="宋体"/>
            <charset val="134"/>
          </rPr>
          <t>Administrator:</t>
        </r>
        <r>
          <rPr>
            <sz val="9"/>
            <rFont val="宋体"/>
            <charset val="134"/>
          </rPr>
          <t xml:space="preserve">
J4066多付的</t>
        </r>
      </text>
    </comment>
    <comment ref="U292" authorId="0">
      <text>
        <r>
          <rPr>
            <b/>
            <sz val="9"/>
            <rFont val="宋体"/>
            <charset val="134"/>
          </rPr>
          <t>Administrator:</t>
        </r>
        <r>
          <rPr>
            <sz val="9"/>
            <rFont val="宋体"/>
            <charset val="134"/>
          </rPr>
          <t xml:space="preserve">
2021.8.6收19973 水单2万美金
J4066-J4067客户佣金 1981.2美金
客户多付23.8美金</t>
        </r>
      </text>
    </comment>
    <comment ref="T293" authorId="0">
      <text>
        <r>
          <rPr>
            <b/>
            <sz val="9"/>
            <rFont val="宋体"/>
            <charset val="134"/>
          </rPr>
          <t>Administrator:</t>
        </r>
        <r>
          <rPr>
            <sz val="9"/>
            <rFont val="宋体"/>
            <charset val="134"/>
          </rPr>
          <t xml:space="preserve">
2021.7.23收27941.5</t>
        </r>
      </text>
    </comment>
    <comment ref="T294" authorId="0">
      <text>
        <r>
          <rPr>
            <b/>
            <sz val="9"/>
            <rFont val="宋体"/>
            <charset val="134"/>
          </rPr>
          <t>Administrator:</t>
        </r>
        <r>
          <rPr>
            <sz val="9"/>
            <rFont val="宋体"/>
            <charset val="134"/>
          </rPr>
          <t xml:space="preserve">
2021.6.29收</t>
        </r>
      </text>
    </comment>
    <comment ref="T295" authorId="0">
      <text>
        <r>
          <rPr>
            <b/>
            <sz val="9"/>
            <rFont val="宋体"/>
            <charset val="134"/>
          </rPr>
          <t>Administrator:</t>
        </r>
        <r>
          <rPr>
            <sz val="9"/>
            <rFont val="宋体"/>
            <charset val="134"/>
          </rPr>
          <t xml:space="preserve">
2021.11.17收19904.58</t>
        </r>
      </text>
    </comment>
    <comment ref="Q296" authorId="0">
      <text>
        <r>
          <rPr>
            <b/>
            <sz val="9"/>
            <rFont val="宋体"/>
            <charset val="134"/>
          </rPr>
          <t>Administrator:</t>
        </r>
        <r>
          <rPr>
            <sz val="9"/>
            <rFont val="宋体"/>
            <charset val="134"/>
          </rPr>
          <t xml:space="preserve">
2021.7.2收
55573人民币
汇率6.45</t>
        </r>
      </text>
    </comment>
    <comment ref="T296" authorId="0">
      <text>
        <r>
          <rPr>
            <b/>
            <sz val="9"/>
            <rFont val="宋体"/>
            <charset val="134"/>
          </rPr>
          <t>Administrator:</t>
        </r>
        <r>
          <rPr>
            <sz val="9"/>
            <rFont val="宋体"/>
            <charset val="134"/>
          </rPr>
          <t xml:space="preserve">
2021.8.18收</t>
        </r>
      </text>
    </comment>
    <comment ref="Q297" authorId="0">
      <text>
        <r>
          <rPr>
            <b/>
            <sz val="9"/>
            <rFont val="宋体"/>
            <charset val="134"/>
          </rPr>
          <t>Administrator:</t>
        </r>
        <r>
          <rPr>
            <sz val="9"/>
            <rFont val="宋体"/>
            <charset val="134"/>
          </rPr>
          <t xml:space="preserve">
2021.7.2收4万人民币</t>
        </r>
      </text>
    </comment>
    <comment ref="T297" authorId="0">
      <text>
        <r>
          <rPr>
            <b/>
            <sz val="9"/>
            <rFont val="宋体"/>
            <charset val="134"/>
          </rPr>
          <t>Administrator:</t>
        </r>
        <r>
          <rPr>
            <sz val="9"/>
            <rFont val="宋体"/>
            <charset val="134"/>
          </rPr>
          <t xml:space="preserve">
2021.8.13收</t>
        </r>
      </text>
    </comment>
    <comment ref="Q298" authorId="0">
      <text>
        <r>
          <rPr>
            <b/>
            <sz val="9"/>
            <rFont val="宋体"/>
            <charset val="134"/>
          </rPr>
          <t>Administrator:</t>
        </r>
        <r>
          <rPr>
            <sz val="9"/>
            <rFont val="宋体"/>
            <charset val="134"/>
          </rPr>
          <t xml:space="preserve">
2021.7.5收16854.79</t>
        </r>
      </text>
    </comment>
    <comment ref="T298" authorId="0">
      <text>
        <r>
          <rPr>
            <b/>
            <sz val="9"/>
            <rFont val="宋体"/>
            <charset val="134"/>
          </rPr>
          <t>Administrator:</t>
        </r>
        <r>
          <rPr>
            <sz val="9"/>
            <rFont val="宋体"/>
            <charset val="134"/>
          </rPr>
          <t xml:space="preserve">
2021.9.24收39089.19</t>
        </r>
      </text>
    </comment>
    <comment ref="Q299" authorId="0">
      <text>
        <r>
          <rPr>
            <b/>
            <sz val="9"/>
            <rFont val="宋体"/>
            <charset val="134"/>
          </rPr>
          <t>Administrator:</t>
        </r>
        <r>
          <rPr>
            <sz val="9"/>
            <rFont val="宋体"/>
            <charset val="134"/>
          </rPr>
          <t xml:space="preserve">
2021.7.23收8426.38</t>
        </r>
      </text>
    </comment>
    <comment ref="T299" authorId="0">
      <text>
        <r>
          <rPr>
            <b/>
            <sz val="9"/>
            <rFont val="宋体"/>
            <charset val="134"/>
          </rPr>
          <t>Administrator:</t>
        </r>
        <r>
          <rPr>
            <sz val="9"/>
            <rFont val="宋体"/>
            <charset val="134"/>
          </rPr>
          <t xml:space="preserve">
2021.9.23收19782.87</t>
        </r>
      </text>
    </comment>
    <comment ref="T300" authorId="0">
      <text>
        <r>
          <rPr>
            <b/>
            <sz val="9"/>
            <rFont val="宋体"/>
            <charset val="134"/>
          </rPr>
          <t>Administrator:</t>
        </r>
        <r>
          <rPr>
            <sz val="9"/>
            <rFont val="宋体"/>
            <charset val="134"/>
          </rPr>
          <t xml:space="preserve">
2021.8.24收29871.3</t>
        </r>
      </text>
    </comment>
    <comment ref="P301" authorId="0">
      <text>
        <r>
          <rPr>
            <b/>
            <sz val="9"/>
            <rFont val="宋体"/>
            <charset val="134"/>
          </rPr>
          <t>Administrator:</t>
        </r>
        <r>
          <rPr>
            <sz val="9"/>
            <rFont val="宋体"/>
            <charset val="134"/>
          </rPr>
          <t xml:space="preserve">
与印尼客户发票值33896.8
与中冶
实际发货32349.7
含甩货是33557.2</t>
        </r>
      </text>
    </comment>
    <comment ref="Q301" authorId="0">
      <text>
        <r>
          <rPr>
            <b/>
            <sz val="9"/>
            <rFont val="宋体"/>
            <charset val="134"/>
          </rPr>
          <t>Administrator:</t>
        </r>
        <r>
          <rPr>
            <sz val="9"/>
            <rFont val="宋体"/>
            <charset val="134"/>
          </rPr>
          <t xml:space="preserve">
2021.8.5收RMB5万</t>
        </r>
      </text>
    </comment>
    <comment ref="T301" authorId="0">
      <text>
        <r>
          <rPr>
            <b/>
            <sz val="9"/>
            <rFont val="宋体"/>
            <charset val="134"/>
          </rPr>
          <t>Administrator:</t>
        </r>
        <r>
          <rPr>
            <sz val="9"/>
            <rFont val="宋体"/>
            <charset val="134"/>
          </rPr>
          <t xml:space="preserve">
2021.8.23收15081.5</t>
        </r>
      </text>
    </comment>
    <comment ref="U301" authorId="0">
      <text>
        <r>
          <rPr>
            <b/>
            <sz val="9"/>
            <rFont val="宋体"/>
            <charset val="134"/>
          </rPr>
          <t>Administrator:</t>
        </r>
        <r>
          <rPr>
            <sz val="9"/>
            <rFont val="宋体"/>
            <charset val="134"/>
          </rPr>
          <t xml:space="preserve">
2021.9.2收35108</t>
        </r>
      </text>
    </comment>
    <comment ref="Q302" authorId="0">
      <text>
        <r>
          <rPr>
            <b/>
            <sz val="9"/>
            <rFont val="宋体"/>
            <charset val="134"/>
          </rPr>
          <t>Administrator:</t>
        </r>
        <r>
          <rPr>
            <sz val="9"/>
            <rFont val="宋体"/>
            <charset val="134"/>
          </rPr>
          <t xml:space="preserve">
2021.8.16收6965</t>
        </r>
      </text>
    </comment>
    <comment ref="T302" authorId="0">
      <text>
        <r>
          <rPr>
            <b/>
            <sz val="9"/>
            <rFont val="宋体"/>
            <charset val="134"/>
          </rPr>
          <t>Administrator:</t>
        </r>
        <r>
          <rPr>
            <sz val="9"/>
            <rFont val="宋体"/>
            <charset val="134"/>
          </rPr>
          <t xml:space="preserve">
2021.9.27收27475</t>
        </r>
      </text>
    </comment>
    <comment ref="U302" authorId="0">
      <text>
        <r>
          <rPr>
            <b/>
            <sz val="9"/>
            <rFont val="宋体"/>
            <charset val="134"/>
          </rPr>
          <t>Administrator:</t>
        </r>
        <r>
          <rPr>
            <sz val="9"/>
            <rFont val="宋体"/>
            <charset val="134"/>
          </rPr>
          <t xml:space="preserve">
2021.11.15收11784.9</t>
        </r>
      </text>
    </comment>
    <comment ref="T303" authorId="0">
      <text>
        <r>
          <rPr>
            <b/>
            <sz val="9"/>
            <rFont val="宋体"/>
            <charset val="134"/>
          </rPr>
          <t>Administrator:</t>
        </r>
        <r>
          <rPr>
            <sz val="9"/>
            <rFont val="宋体"/>
            <charset val="134"/>
          </rPr>
          <t xml:space="preserve">
2021.8.18收9611.25</t>
        </r>
      </text>
    </comment>
    <comment ref="T304" authorId="0">
      <text>
        <r>
          <rPr>
            <b/>
            <sz val="9"/>
            <rFont val="宋体"/>
            <charset val="134"/>
          </rPr>
          <t>Administrator:</t>
        </r>
        <r>
          <rPr>
            <sz val="9"/>
            <rFont val="宋体"/>
            <charset val="134"/>
          </rPr>
          <t xml:space="preserve">
2021.9.17收29133.64</t>
        </r>
      </text>
    </comment>
    <comment ref="Q305" authorId="0">
      <text>
        <r>
          <rPr>
            <b/>
            <sz val="9"/>
            <rFont val="宋体"/>
            <charset val="134"/>
          </rPr>
          <t>Administrator:</t>
        </r>
        <r>
          <rPr>
            <sz val="9"/>
            <rFont val="宋体"/>
            <charset val="134"/>
          </rPr>
          <t xml:space="preserve">
2021.8.25收4万
2万来自J4043-2
共6万人民币 于2021.11.2退回</t>
        </r>
      </text>
    </comment>
    <comment ref="T305" authorId="0">
      <text>
        <r>
          <rPr>
            <b/>
            <sz val="9"/>
            <rFont val="宋体"/>
            <charset val="134"/>
          </rPr>
          <t>Administrator:</t>
        </r>
        <r>
          <rPr>
            <sz val="9"/>
            <rFont val="宋体"/>
            <charset val="134"/>
          </rPr>
          <t xml:space="preserve">
2021.10.11收57973.14</t>
        </r>
      </text>
    </comment>
    <comment ref="U307" authorId="0">
      <text>
        <r>
          <rPr>
            <b/>
            <sz val="9"/>
            <rFont val="宋体"/>
            <charset val="134"/>
          </rPr>
          <t>Administrator:</t>
        </r>
        <r>
          <rPr>
            <sz val="9"/>
            <rFont val="宋体"/>
            <charset val="134"/>
          </rPr>
          <t xml:space="preserve">
2021.9.30收</t>
        </r>
      </text>
    </comment>
    <comment ref="T308" authorId="0">
      <text>
        <r>
          <rPr>
            <b/>
            <sz val="9"/>
            <rFont val="宋体"/>
            <charset val="134"/>
          </rPr>
          <t>Administrator:</t>
        </r>
        <r>
          <rPr>
            <sz val="9"/>
            <rFont val="宋体"/>
            <charset val="134"/>
          </rPr>
          <t xml:space="preserve">
2021.9.22收7218含运费</t>
        </r>
      </text>
    </comment>
    <comment ref="Q309" authorId="0">
      <text>
        <r>
          <rPr>
            <b/>
            <sz val="9"/>
            <rFont val="宋体"/>
            <charset val="134"/>
          </rPr>
          <t>Administrator:</t>
        </r>
        <r>
          <rPr>
            <sz val="9"/>
            <rFont val="宋体"/>
            <charset val="134"/>
          </rPr>
          <t xml:space="preserve">
见J4097收款备注
多付24095.12  4095返给客户了 两万美金作为J4120和J4123定金</t>
        </r>
      </text>
    </comment>
    <comment ref="T309" authorId="0">
      <text>
        <r>
          <rPr>
            <b/>
            <sz val="9"/>
            <rFont val="宋体"/>
            <charset val="134"/>
          </rPr>
          <t>Administrator:</t>
        </r>
        <r>
          <rPr>
            <sz val="9"/>
            <rFont val="宋体"/>
            <charset val="134"/>
          </rPr>
          <t xml:space="preserve">
2021.10.13收34526.5</t>
        </r>
      </text>
    </comment>
    <comment ref="Q310" authorId="0">
      <text>
        <r>
          <rPr>
            <b/>
            <sz val="9"/>
            <rFont val="宋体"/>
            <charset val="134"/>
          </rPr>
          <t>Administrator:</t>
        </r>
        <r>
          <rPr>
            <sz val="9"/>
            <rFont val="宋体"/>
            <charset val="134"/>
          </rPr>
          <t xml:space="preserve">
见J4097和J4120收款备注</t>
        </r>
      </text>
    </comment>
    <comment ref="T310" authorId="0">
      <text>
        <r>
          <rPr>
            <b/>
            <sz val="9"/>
            <rFont val="宋体"/>
            <charset val="134"/>
          </rPr>
          <t>Administrator:</t>
        </r>
        <r>
          <rPr>
            <sz val="9"/>
            <rFont val="宋体"/>
            <charset val="134"/>
          </rPr>
          <t xml:space="preserve">
2021.11.12收35033</t>
        </r>
      </text>
    </comment>
    <comment ref="P311" authorId="0">
      <text>
        <r>
          <rPr>
            <b/>
            <sz val="9"/>
            <rFont val="宋体"/>
            <charset val="134"/>
          </rPr>
          <t>Administrator:</t>
        </r>
        <r>
          <rPr>
            <sz val="9"/>
            <rFont val="宋体"/>
            <charset val="134"/>
          </rPr>
          <t xml:space="preserve">
含5120运费</t>
        </r>
      </text>
    </comment>
    <comment ref="Q311" authorId="0">
      <text>
        <r>
          <rPr>
            <b/>
            <sz val="9"/>
            <rFont val="宋体"/>
            <charset val="134"/>
          </rPr>
          <t>Administrator:</t>
        </r>
        <r>
          <rPr>
            <sz val="9"/>
            <rFont val="宋体"/>
            <charset val="134"/>
          </rPr>
          <t xml:space="preserve">
2021.9.7收</t>
        </r>
      </text>
    </comment>
    <comment ref="T311" authorId="0">
      <text>
        <r>
          <rPr>
            <b/>
            <sz val="9"/>
            <rFont val="宋体"/>
            <charset val="134"/>
          </rPr>
          <t>Administrator:</t>
        </r>
        <r>
          <rPr>
            <sz val="9"/>
            <rFont val="宋体"/>
            <charset val="134"/>
          </rPr>
          <t xml:space="preserve">
2021.10.13收</t>
        </r>
      </text>
    </comment>
    <comment ref="P312" authorId="0">
      <text>
        <r>
          <rPr>
            <b/>
            <sz val="9"/>
            <rFont val="宋体"/>
            <charset val="134"/>
          </rPr>
          <t>Administrator:</t>
        </r>
        <r>
          <rPr>
            <sz val="9"/>
            <rFont val="宋体"/>
            <charset val="134"/>
          </rPr>
          <t xml:space="preserve">
减掉清关赔偿270美金</t>
        </r>
      </text>
    </comment>
    <comment ref="T312" authorId="0">
      <text>
        <r>
          <rPr>
            <b/>
            <sz val="9"/>
            <rFont val="宋体"/>
            <charset val="134"/>
          </rPr>
          <t>Administrator:</t>
        </r>
        <r>
          <rPr>
            <sz val="9"/>
            <rFont val="宋体"/>
            <charset val="134"/>
          </rPr>
          <t xml:space="preserve">
2021.10.28收26841.63</t>
        </r>
      </text>
    </comment>
    <comment ref="P313" authorId="0">
      <text>
        <r>
          <rPr>
            <b/>
            <sz val="9"/>
            <rFont val="宋体"/>
            <charset val="134"/>
          </rPr>
          <t>Administrator:</t>
        </r>
        <r>
          <rPr>
            <sz val="9"/>
            <rFont val="宋体"/>
            <charset val="134"/>
          </rPr>
          <t xml:space="preserve">
清关赔偿减掉了最后的388美金</t>
        </r>
      </text>
    </comment>
    <comment ref="T313" authorId="0">
      <text>
        <r>
          <rPr>
            <b/>
            <sz val="9"/>
            <rFont val="宋体"/>
            <charset val="134"/>
          </rPr>
          <t>Administrator:</t>
        </r>
        <r>
          <rPr>
            <sz val="9"/>
            <rFont val="宋体"/>
            <charset val="134"/>
          </rPr>
          <t xml:space="preserve">
2021.11.12收56770</t>
        </r>
      </text>
    </comment>
    <comment ref="Q314" authorId="0">
      <text>
        <r>
          <rPr>
            <b/>
            <sz val="9"/>
            <rFont val="宋体"/>
            <charset val="134"/>
          </rPr>
          <t>Administrator:</t>
        </r>
        <r>
          <rPr>
            <sz val="9"/>
            <rFont val="宋体"/>
            <charset val="134"/>
          </rPr>
          <t xml:space="preserve">
2021.10.14收990.09
2021.10.20收16475</t>
        </r>
      </text>
    </comment>
    <comment ref="T314" authorId="0">
      <text>
        <r>
          <rPr>
            <b/>
            <sz val="9"/>
            <rFont val="宋体"/>
            <charset val="134"/>
          </rPr>
          <t>Administrator:</t>
        </r>
        <r>
          <rPr>
            <sz val="9"/>
            <rFont val="宋体"/>
            <charset val="134"/>
          </rPr>
          <t xml:space="preserve">
2022.1.14收25540.63
2022.1.20收25540.63
2022.1.20收25540.63</t>
        </r>
      </text>
    </comment>
    <comment ref="Q315" authorId="0">
      <text>
        <r>
          <rPr>
            <b/>
            <sz val="9"/>
            <rFont val="宋体"/>
            <charset val="134"/>
          </rPr>
          <t>Administrator:</t>
        </r>
        <r>
          <rPr>
            <sz val="9"/>
            <rFont val="宋体"/>
            <charset val="134"/>
          </rPr>
          <t xml:space="preserve">
来源于J4120备注</t>
        </r>
      </text>
    </comment>
    <comment ref="T315" authorId="0">
      <text>
        <r>
          <rPr>
            <b/>
            <sz val="9"/>
            <rFont val="宋体"/>
            <charset val="134"/>
          </rPr>
          <t>Administrator:</t>
        </r>
        <r>
          <rPr>
            <sz val="9"/>
            <rFont val="宋体"/>
            <charset val="134"/>
          </rPr>
          <t xml:space="preserve">
2021.12.10收36406.5</t>
        </r>
      </text>
    </comment>
    <comment ref="Q316" authorId="0">
      <text>
        <r>
          <rPr>
            <b/>
            <sz val="9"/>
            <rFont val="宋体"/>
            <charset val="134"/>
          </rPr>
          <t>Administrator:</t>
        </r>
        <r>
          <rPr>
            <sz val="9"/>
            <rFont val="宋体"/>
            <charset val="134"/>
          </rPr>
          <t xml:space="preserve">
2021.10.20收9599.58</t>
        </r>
      </text>
    </comment>
    <comment ref="T316" authorId="0">
      <text>
        <r>
          <rPr>
            <b/>
            <sz val="9"/>
            <rFont val="宋体"/>
            <charset val="134"/>
          </rPr>
          <t>Administrator:</t>
        </r>
        <r>
          <rPr>
            <sz val="9"/>
            <rFont val="宋体"/>
            <charset val="134"/>
          </rPr>
          <t xml:space="preserve">
2021.12.30
水单50836.02 实收50836.02</t>
        </r>
      </text>
    </comment>
    <comment ref="T317" authorId="0">
      <text>
        <r>
          <rPr>
            <b/>
            <sz val="9"/>
            <rFont val="宋体"/>
            <charset val="134"/>
          </rPr>
          <t>Administrator:</t>
        </r>
        <r>
          <rPr>
            <sz val="9"/>
            <rFont val="宋体"/>
            <charset val="134"/>
          </rPr>
          <t xml:space="preserve">
2021.12.19水单$37611实收37584</t>
        </r>
      </text>
    </comment>
    <comment ref="Q318" authorId="0">
      <text>
        <r>
          <rPr>
            <b/>
            <sz val="9"/>
            <rFont val="宋体"/>
            <charset val="134"/>
          </rPr>
          <t>Administrator:</t>
        </r>
        <r>
          <rPr>
            <sz val="9"/>
            <rFont val="宋体"/>
            <charset val="134"/>
          </rPr>
          <t xml:space="preserve">
2021.10.27收</t>
        </r>
      </text>
    </comment>
    <comment ref="T318" authorId="0">
      <text>
        <r>
          <rPr>
            <b/>
            <sz val="9"/>
            <rFont val="宋体"/>
            <charset val="134"/>
          </rPr>
          <t>Administrator:</t>
        </r>
        <r>
          <rPr>
            <sz val="9"/>
            <rFont val="宋体"/>
            <charset val="134"/>
          </rPr>
          <t xml:space="preserve">
2021.12.2收20175.12</t>
        </r>
      </text>
    </comment>
    <comment ref="U318" authorId="0">
      <text>
        <r>
          <rPr>
            <b/>
            <sz val="9"/>
            <rFont val="宋体"/>
            <charset val="134"/>
          </rPr>
          <t>Administrator:</t>
        </r>
        <r>
          <rPr>
            <sz val="9"/>
            <rFont val="宋体"/>
            <charset val="134"/>
          </rPr>
          <t xml:space="preserve">
2021.12.22收1238.1</t>
        </r>
      </text>
    </comment>
    <comment ref="T319" authorId="0">
      <text>
        <r>
          <rPr>
            <b/>
            <sz val="9"/>
            <rFont val="宋体"/>
            <charset val="134"/>
          </rPr>
          <t>Administrator:</t>
        </r>
        <r>
          <rPr>
            <sz val="9"/>
            <rFont val="宋体"/>
            <charset val="134"/>
          </rPr>
          <t xml:space="preserve">
2021.12.16收56167</t>
        </r>
      </text>
    </comment>
    <comment ref="Q320" authorId="0">
      <text>
        <r>
          <rPr>
            <b/>
            <sz val="9"/>
            <rFont val="宋体"/>
            <charset val="134"/>
          </rPr>
          <t>Administrator:</t>
        </r>
        <r>
          <rPr>
            <sz val="9"/>
            <rFont val="宋体"/>
            <charset val="134"/>
          </rPr>
          <t xml:space="preserve">
2021.9.10收16652
来自J4129定金  转移到这单</t>
        </r>
      </text>
    </comment>
    <comment ref="T320" authorId="0">
      <text>
        <r>
          <rPr>
            <b/>
            <sz val="9"/>
            <rFont val="宋体"/>
            <charset val="134"/>
          </rPr>
          <t>Administrator:</t>
        </r>
        <r>
          <rPr>
            <sz val="9"/>
            <rFont val="宋体"/>
            <charset val="134"/>
          </rPr>
          <t xml:space="preserve">
2022.1.10收7371
925美金来自J4129-2
42美金来自J4163-1</t>
        </r>
      </text>
    </comment>
    <comment ref="U320" authorId="0">
      <text>
        <r>
          <rPr>
            <b/>
            <sz val="9"/>
            <rFont val="宋体"/>
            <charset val="134"/>
          </rPr>
          <t>Administrator:</t>
        </r>
        <r>
          <rPr>
            <sz val="9"/>
            <rFont val="宋体"/>
            <charset val="134"/>
          </rPr>
          <t xml:space="preserve">
2022.1.26收
来自J4217</t>
        </r>
      </text>
    </comment>
    <comment ref="Q321" authorId="0">
      <text>
        <r>
          <rPr>
            <b/>
            <sz val="9"/>
            <rFont val="宋体"/>
            <charset val="134"/>
          </rPr>
          <t>Administrator:</t>
        </r>
        <r>
          <rPr>
            <sz val="9"/>
            <rFont val="宋体"/>
            <charset val="134"/>
          </rPr>
          <t xml:space="preserve">
2021.11.25收19000人民币</t>
        </r>
      </text>
    </comment>
    <comment ref="T321" authorId="0">
      <text>
        <r>
          <rPr>
            <b/>
            <sz val="9"/>
            <rFont val="宋体"/>
            <charset val="134"/>
          </rPr>
          <t>Administrator:</t>
        </r>
        <r>
          <rPr>
            <sz val="9"/>
            <rFont val="宋体"/>
            <charset val="134"/>
          </rPr>
          <t xml:space="preserve">
2022.1.6收45481</t>
        </r>
      </text>
    </comment>
    <comment ref="P322" authorId="0">
      <text>
        <r>
          <rPr>
            <b/>
            <sz val="9"/>
            <rFont val="宋体"/>
            <charset val="134"/>
          </rPr>
          <t>Administrator:</t>
        </r>
        <r>
          <rPr>
            <sz val="9"/>
            <rFont val="宋体"/>
            <charset val="134"/>
          </rPr>
          <t xml:space="preserve">
含客户承担的海运费153美金</t>
        </r>
      </text>
    </comment>
    <comment ref="T322" authorId="0">
      <text>
        <r>
          <rPr>
            <b/>
            <sz val="9"/>
            <rFont val="宋体"/>
            <charset val="134"/>
          </rPr>
          <t>Administrator:</t>
        </r>
        <r>
          <rPr>
            <sz val="9"/>
            <rFont val="宋体"/>
            <charset val="134"/>
          </rPr>
          <t xml:space="preserve">
2022.1.20收150000人民币 汇率6.32</t>
        </r>
      </text>
    </comment>
    <comment ref="U322" authorId="0">
      <text>
        <r>
          <rPr>
            <b/>
            <sz val="9"/>
            <rFont val="宋体"/>
            <charset val="134"/>
          </rPr>
          <t>Administrator:</t>
        </r>
        <r>
          <rPr>
            <sz val="9"/>
            <rFont val="宋体"/>
            <charset val="134"/>
          </rPr>
          <t xml:space="preserve">
2022.2.7收13137</t>
        </r>
      </text>
    </comment>
    <comment ref="T323" authorId="0">
      <text>
        <r>
          <rPr>
            <b/>
            <sz val="9"/>
            <rFont val="宋体"/>
            <charset val="134"/>
          </rPr>
          <t>Administrator:</t>
        </r>
        <r>
          <rPr>
            <sz val="9"/>
            <rFont val="宋体"/>
            <charset val="134"/>
          </rPr>
          <t xml:space="preserve">
2022.1.28收24213</t>
        </r>
      </text>
    </comment>
    <comment ref="Q324" authorId="0">
      <text>
        <r>
          <rPr>
            <b/>
            <sz val="9"/>
            <rFont val="宋体"/>
            <charset val="134"/>
          </rPr>
          <t>Administrator:</t>
        </r>
        <r>
          <rPr>
            <sz val="9"/>
            <rFont val="宋体"/>
            <charset val="134"/>
          </rPr>
          <t xml:space="preserve">
2021.12.1收</t>
        </r>
      </text>
    </comment>
    <comment ref="T324" authorId="0">
      <text>
        <r>
          <rPr>
            <b/>
            <sz val="9"/>
            <rFont val="宋体"/>
            <charset val="134"/>
          </rPr>
          <t>Administrator:</t>
        </r>
        <r>
          <rPr>
            <sz val="9"/>
            <rFont val="宋体"/>
            <charset val="134"/>
          </rPr>
          <t xml:space="preserve">
2021.12.29收</t>
        </r>
      </text>
    </comment>
    <comment ref="U324" authorId="0">
      <text>
        <r>
          <rPr>
            <b/>
            <sz val="9"/>
            <rFont val="宋体"/>
            <charset val="134"/>
          </rPr>
          <t>Administrator:</t>
        </r>
        <r>
          <rPr>
            <sz val="9"/>
            <rFont val="宋体"/>
            <charset val="134"/>
          </rPr>
          <t xml:space="preserve">
2022.1.17收</t>
        </r>
      </text>
    </comment>
    <comment ref="Q325" authorId="0">
      <text>
        <r>
          <rPr>
            <b/>
            <sz val="9"/>
            <rFont val="宋体"/>
            <charset val="134"/>
          </rPr>
          <t>Administrator:</t>
        </r>
        <r>
          <rPr>
            <sz val="9"/>
            <rFont val="宋体"/>
            <charset val="134"/>
          </rPr>
          <t xml:space="preserve">
2021.12.1收25189</t>
        </r>
      </text>
    </comment>
    <comment ref="T325" authorId="0">
      <text>
        <r>
          <rPr>
            <b/>
            <sz val="9"/>
            <rFont val="宋体"/>
            <charset val="134"/>
          </rPr>
          <t>Administrator:</t>
        </r>
        <r>
          <rPr>
            <sz val="9"/>
            <rFont val="宋体"/>
            <charset val="134"/>
          </rPr>
          <t xml:space="preserve">
2022.3.4收72305</t>
        </r>
      </text>
    </comment>
    <comment ref="Q326" authorId="0">
      <text>
        <r>
          <rPr>
            <b/>
            <sz val="9"/>
            <rFont val="宋体"/>
            <charset val="134"/>
          </rPr>
          <t>Administrator:</t>
        </r>
        <r>
          <rPr>
            <sz val="9"/>
            <rFont val="宋体"/>
            <charset val="134"/>
          </rPr>
          <t xml:space="preserve">
2021.12.3收7435.03</t>
        </r>
      </text>
    </comment>
    <comment ref="T326" authorId="0">
      <text>
        <r>
          <rPr>
            <b/>
            <sz val="9"/>
            <rFont val="宋体"/>
            <charset val="134"/>
          </rPr>
          <t>Administrator:</t>
        </r>
        <r>
          <rPr>
            <sz val="9"/>
            <rFont val="宋体"/>
            <charset val="134"/>
          </rPr>
          <t xml:space="preserve">
2022.1.19收17376.72</t>
        </r>
      </text>
    </comment>
    <comment ref="Q327" authorId="0">
      <text>
        <r>
          <rPr>
            <b/>
            <sz val="9"/>
            <rFont val="宋体"/>
            <charset val="134"/>
          </rPr>
          <t>Administrator:</t>
        </r>
        <r>
          <rPr>
            <sz val="9"/>
            <rFont val="宋体"/>
            <charset val="134"/>
          </rPr>
          <t xml:space="preserve">
2021.12.3收8575.58</t>
        </r>
      </text>
    </comment>
    <comment ref="T327" authorId="0">
      <text>
        <r>
          <rPr>
            <b/>
            <sz val="9"/>
            <rFont val="宋体"/>
            <charset val="134"/>
          </rPr>
          <t>Administrator:</t>
        </r>
        <r>
          <rPr>
            <sz val="9"/>
            <rFont val="宋体"/>
            <charset val="134"/>
          </rPr>
          <t xml:space="preserve">
2022.1.12收20009.67</t>
        </r>
      </text>
    </comment>
    <comment ref="Q328" authorId="0">
      <text>
        <r>
          <rPr>
            <b/>
            <sz val="9"/>
            <rFont val="宋体"/>
            <charset val="134"/>
          </rPr>
          <t>Administrator:</t>
        </r>
        <r>
          <rPr>
            <sz val="9"/>
            <rFont val="宋体"/>
            <charset val="134"/>
          </rPr>
          <t xml:space="preserve">
2021.12.9收25206</t>
        </r>
      </text>
    </comment>
    <comment ref="T328" authorId="0">
      <text>
        <r>
          <rPr>
            <b/>
            <sz val="9"/>
            <rFont val="宋体"/>
            <charset val="134"/>
          </rPr>
          <t>Administrator:</t>
        </r>
        <r>
          <rPr>
            <sz val="9"/>
            <rFont val="宋体"/>
            <charset val="134"/>
          </rPr>
          <t xml:space="preserve">
2022.3.1收84447</t>
        </r>
      </text>
    </comment>
    <comment ref="Q330" authorId="0">
      <text>
        <r>
          <rPr>
            <b/>
            <sz val="9"/>
            <rFont val="宋体"/>
            <charset val="134"/>
          </rPr>
          <t>Administrator:</t>
        </r>
        <r>
          <rPr>
            <sz val="9"/>
            <rFont val="宋体"/>
            <charset val="134"/>
          </rPr>
          <t xml:space="preserve">
2021.12.14收9898</t>
        </r>
      </text>
    </comment>
    <comment ref="T330" authorId="0">
      <text>
        <r>
          <rPr>
            <b/>
            <sz val="9"/>
            <rFont val="宋体"/>
            <charset val="134"/>
          </rPr>
          <t>Administrator:</t>
        </r>
        <r>
          <rPr>
            <sz val="9"/>
            <rFont val="宋体"/>
            <charset val="134"/>
          </rPr>
          <t xml:space="preserve">
2021.12.30收36390.8</t>
        </r>
      </text>
    </comment>
    <comment ref="Q331" authorId="0">
      <text>
        <r>
          <rPr>
            <b/>
            <sz val="9"/>
            <rFont val="宋体"/>
            <charset val="134"/>
          </rPr>
          <t>Administrator:</t>
        </r>
        <r>
          <rPr>
            <sz val="9"/>
            <rFont val="宋体"/>
            <charset val="134"/>
          </rPr>
          <t xml:space="preserve">
2021.12.22收</t>
        </r>
      </text>
    </comment>
    <comment ref="T331" authorId="0">
      <text>
        <r>
          <rPr>
            <b/>
            <sz val="9"/>
            <rFont val="宋体"/>
            <charset val="134"/>
          </rPr>
          <t>Administrator:</t>
        </r>
        <r>
          <rPr>
            <sz val="9"/>
            <rFont val="宋体"/>
            <charset val="134"/>
          </rPr>
          <t xml:space="preserve">
2021.12.29收1910 含250运费</t>
        </r>
      </text>
    </comment>
    <comment ref="Q332" authorId="0">
      <text>
        <r>
          <rPr>
            <b/>
            <sz val="9"/>
            <rFont val="宋体"/>
            <charset val="134"/>
          </rPr>
          <t>Administrator:</t>
        </r>
        <r>
          <rPr>
            <sz val="9"/>
            <rFont val="宋体"/>
            <charset val="134"/>
          </rPr>
          <t xml:space="preserve">
2022.3.10收34333.74
12214.34美金 之前剩的定金</t>
        </r>
      </text>
    </comment>
    <comment ref="T332" authorId="0">
      <text>
        <r>
          <rPr>
            <b/>
            <sz val="9"/>
            <rFont val="宋体"/>
            <charset val="134"/>
          </rPr>
          <t>Administrator:</t>
        </r>
        <r>
          <rPr>
            <sz val="9"/>
            <rFont val="宋体"/>
            <charset val="134"/>
          </rPr>
          <t xml:space="preserve">
2022.4.21收14968</t>
        </r>
      </text>
    </comment>
    <comment ref="Q333" authorId="0">
      <text>
        <r>
          <rPr>
            <b/>
            <sz val="9"/>
            <rFont val="宋体"/>
            <charset val="134"/>
          </rPr>
          <t>Administrator:</t>
        </r>
        <r>
          <rPr>
            <sz val="9"/>
            <rFont val="宋体"/>
            <charset val="134"/>
          </rPr>
          <t xml:space="preserve">
2021.12.29</t>
        </r>
      </text>
    </comment>
    <comment ref="T333" authorId="0">
      <text>
        <r>
          <rPr>
            <b/>
            <sz val="9"/>
            <rFont val="宋体"/>
            <charset val="134"/>
          </rPr>
          <t>Administrator:</t>
        </r>
        <r>
          <rPr>
            <sz val="9"/>
            <rFont val="宋体"/>
            <charset val="134"/>
          </rPr>
          <t xml:space="preserve">
2022.1.15收</t>
        </r>
      </text>
    </comment>
    <comment ref="Q334" authorId="0">
      <text>
        <r>
          <rPr>
            <b/>
            <sz val="9"/>
            <rFont val="宋体"/>
            <charset val="134"/>
          </rPr>
          <t>Administrator:</t>
        </r>
        <r>
          <rPr>
            <sz val="9"/>
            <rFont val="宋体"/>
            <charset val="134"/>
          </rPr>
          <t xml:space="preserve">
2022.1.26收12120.20
水单12135.2
1836用于J4163-2尾款</t>
        </r>
      </text>
    </comment>
    <comment ref="T334" authorId="0">
      <text>
        <r>
          <rPr>
            <b/>
            <sz val="9"/>
            <rFont val="宋体"/>
            <charset val="134"/>
          </rPr>
          <t>Administrator:</t>
        </r>
        <r>
          <rPr>
            <sz val="9"/>
            <rFont val="宋体"/>
            <charset val="134"/>
          </rPr>
          <t xml:space="preserve">
2022.4.19收16669.8水单16695.8  134美金来自J4217-1</t>
        </r>
      </text>
    </comment>
    <comment ref="Q335" authorId="0">
      <text>
        <r>
          <rPr>
            <b/>
            <sz val="9"/>
            <rFont val="宋体"/>
            <charset val="134"/>
          </rPr>
          <t>Administrator:</t>
        </r>
        <r>
          <rPr>
            <sz val="9"/>
            <rFont val="宋体"/>
            <charset val="134"/>
          </rPr>
          <t xml:space="preserve">
2022.3.15收39974
J4217-1定金24367
剩下用于J4239</t>
        </r>
      </text>
    </comment>
    <comment ref="P336" authorId="0">
      <text>
        <r>
          <rPr>
            <b/>
            <sz val="9"/>
            <rFont val="宋体"/>
            <charset val="134"/>
          </rPr>
          <t>Administrator:</t>
        </r>
        <r>
          <rPr>
            <sz val="9"/>
            <rFont val="宋体"/>
            <charset val="134"/>
          </rPr>
          <t xml:space="preserve">
甩货已付 按163053付款的</t>
        </r>
      </text>
    </comment>
    <comment ref="Q336" authorId="0">
      <text>
        <r>
          <rPr>
            <b/>
            <sz val="9"/>
            <rFont val="宋体"/>
            <charset val="134"/>
          </rPr>
          <t>Administrator:</t>
        </r>
        <r>
          <rPr>
            <sz val="9"/>
            <rFont val="宋体"/>
            <charset val="134"/>
          </rPr>
          <t xml:space="preserve">
2022.1.26收
2022.1.28收38915.9</t>
        </r>
      </text>
    </comment>
    <comment ref="T336" authorId="0">
      <text>
        <r>
          <rPr>
            <b/>
            <sz val="9"/>
            <rFont val="宋体"/>
            <charset val="134"/>
          </rPr>
          <t>Administrator:</t>
        </r>
        <r>
          <rPr>
            <sz val="9"/>
            <rFont val="宋体"/>
            <charset val="134"/>
          </rPr>
          <t xml:space="preserve">
2022.4.20收</t>
        </r>
      </text>
    </comment>
    <comment ref="U336" authorId="0">
      <text>
        <r>
          <rPr>
            <b/>
            <sz val="9"/>
            <rFont val="宋体"/>
            <charset val="134"/>
          </rPr>
          <t>Administrator:</t>
        </r>
        <r>
          <rPr>
            <sz val="9"/>
            <rFont val="宋体"/>
            <charset val="134"/>
          </rPr>
          <t xml:space="preserve">
2022.4.28收J4218 尾款 54137.1
J4275 补定金 43966.4</t>
        </r>
      </text>
    </comment>
    <comment ref="Q337" authorId="0">
      <text>
        <r>
          <rPr>
            <b/>
            <sz val="9"/>
            <rFont val="宋体"/>
            <charset val="134"/>
          </rPr>
          <t>Administrator:</t>
        </r>
        <r>
          <rPr>
            <sz val="9"/>
            <rFont val="宋体"/>
            <charset val="134"/>
          </rPr>
          <t xml:space="preserve">
2022.2.25收</t>
        </r>
      </text>
    </comment>
    <comment ref="T337" authorId="0">
      <text>
        <r>
          <rPr>
            <b/>
            <sz val="9"/>
            <rFont val="宋体"/>
            <charset val="134"/>
          </rPr>
          <t>Administrator:</t>
        </r>
        <r>
          <rPr>
            <sz val="9"/>
            <rFont val="宋体"/>
            <charset val="134"/>
          </rPr>
          <t xml:space="preserve">
2022.4.2收4541.5 含海运费</t>
        </r>
      </text>
    </comment>
    <comment ref="Q338" authorId="0">
      <text>
        <r>
          <rPr>
            <b/>
            <sz val="9"/>
            <rFont val="宋体"/>
            <charset val="134"/>
          </rPr>
          <t>Administrator:</t>
        </r>
        <r>
          <rPr>
            <sz val="9"/>
            <rFont val="宋体"/>
            <charset val="134"/>
          </rPr>
          <t xml:space="preserve">
2022.2.23收9993.42</t>
        </r>
      </text>
    </comment>
    <comment ref="T338" authorId="0">
      <text>
        <r>
          <rPr>
            <b/>
            <sz val="9"/>
            <rFont val="宋体"/>
            <charset val="134"/>
          </rPr>
          <t>Administrator:</t>
        </r>
        <r>
          <rPr>
            <sz val="9"/>
            <rFont val="宋体"/>
            <charset val="134"/>
          </rPr>
          <t xml:space="preserve">
2022.6.1收23981.8
付了J4235 600美金退仓费</t>
        </r>
      </text>
    </comment>
    <comment ref="Q339" authorId="0">
      <text>
        <r>
          <rPr>
            <b/>
            <sz val="9"/>
            <rFont val="宋体"/>
            <charset val="134"/>
          </rPr>
          <t>Administrator:</t>
        </r>
        <r>
          <rPr>
            <sz val="9"/>
            <rFont val="宋体"/>
            <charset val="134"/>
          </rPr>
          <t xml:space="preserve">
2022.3.3收9974</t>
        </r>
      </text>
    </comment>
    <comment ref="T340" authorId="0">
      <text>
        <r>
          <rPr>
            <b/>
            <sz val="9"/>
            <rFont val="宋体"/>
            <charset val="134"/>
          </rPr>
          <t>Administrator:</t>
        </r>
        <r>
          <rPr>
            <sz val="9"/>
            <rFont val="宋体"/>
            <charset val="134"/>
          </rPr>
          <t xml:space="preserve">
2022.5.16收39532.5  20001是J4233-1的
19557.5是J4285-2尾款</t>
        </r>
      </text>
    </comment>
    <comment ref="Q341" authorId="0">
      <text>
        <r>
          <rPr>
            <b/>
            <sz val="9"/>
            <rFont val="宋体"/>
            <charset val="134"/>
          </rPr>
          <t>Administrator:</t>
        </r>
        <r>
          <rPr>
            <sz val="9"/>
            <rFont val="宋体"/>
            <charset val="134"/>
          </rPr>
          <t xml:space="preserve">
2022.3.1收</t>
        </r>
      </text>
    </comment>
    <comment ref="Q342" authorId="0">
      <text>
        <r>
          <rPr>
            <b/>
            <sz val="9"/>
            <rFont val="宋体"/>
            <charset val="134"/>
          </rPr>
          <t>Administrator:</t>
        </r>
        <r>
          <rPr>
            <sz val="9"/>
            <rFont val="宋体"/>
            <charset val="134"/>
          </rPr>
          <t xml:space="preserve">
2022.3.3收10368.46</t>
        </r>
      </text>
    </comment>
    <comment ref="Q343" authorId="0">
      <text>
        <r>
          <rPr>
            <b/>
            <sz val="9"/>
            <rFont val="宋体"/>
            <charset val="134"/>
          </rPr>
          <t>Administrator:</t>
        </r>
        <r>
          <rPr>
            <sz val="9"/>
            <rFont val="宋体"/>
            <charset val="134"/>
          </rPr>
          <t xml:space="preserve">
2022.3.8收11360
2022.3.10收6219.85</t>
        </r>
      </text>
    </comment>
    <comment ref="Q344" authorId="0">
      <text>
        <r>
          <rPr>
            <b/>
            <sz val="9"/>
            <rFont val="宋体"/>
            <charset val="134"/>
          </rPr>
          <t>Administrator:</t>
        </r>
        <r>
          <rPr>
            <sz val="9"/>
            <rFont val="宋体"/>
            <charset val="134"/>
          </rPr>
          <t xml:space="preserve">
2022.3.11收16320.45</t>
        </r>
      </text>
    </comment>
    <comment ref="Q345" authorId="0">
      <text>
        <r>
          <rPr>
            <b/>
            <sz val="9"/>
            <rFont val="宋体"/>
            <charset val="134"/>
          </rPr>
          <t>Administrator:见J4205备注
2022.4.28收21166</t>
        </r>
      </text>
    </comment>
    <comment ref="T345" authorId="0">
      <text>
        <r>
          <rPr>
            <b/>
            <sz val="9"/>
            <rFont val="宋体"/>
            <charset val="134"/>
          </rPr>
          <t>Administrator:</t>
        </r>
        <r>
          <rPr>
            <sz val="9"/>
            <rFont val="宋体"/>
            <charset val="134"/>
          </rPr>
          <t xml:space="preserve">
2022.5.28收33099.58</t>
        </r>
      </text>
    </comment>
    <comment ref="Q347" authorId="0">
      <text>
        <r>
          <rPr>
            <b/>
            <sz val="9"/>
            <rFont val="宋体"/>
            <charset val="134"/>
          </rPr>
          <t>Administrator:</t>
        </r>
        <r>
          <rPr>
            <sz val="9"/>
            <rFont val="宋体"/>
            <charset val="134"/>
          </rPr>
          <t xml:space="preserve">
2022.3.9</t>
        </r>
      </text>
    </comment>
    <comment ref="T347" authorId="0">
      <text>
        <r>
          <rPr>
            <b/>
            <sz val="9"/>
            <rFont val="宋体"/>
            <charset val="134"/>
          </rPr>
          <t>Administrator:</t>
        </r>
        <r>
          <rPr>
            <sz val="9"/>
            <rFont val="宋体"/>
            <charset val="134"/>
          </rPr>
          <t xml:space="preserve">
2022.6.16收</t>
        </r>
      </text>
    </comment>
    <comment ref="Q348" authorId="0">
      <text>
        <r>
          <rPr>
            <b/>
            <sz val="9"/>
            <rFont val="宋体"/>
            <charset val="134"/>
          </rPr>
          <t>Administrator:</t>
        </r>
        <r>
          <rPr>
            <sz val="9"/>
            <rFont val="宋体"/>
            <charset val="134"/>
          </rPr>
          <t xml:space="preserve">
2022.3.15收39974
J4239定金15633
剩下用于J4217-1</t>
        </r>
      </text>
    </comment>
    <comment ref="T349" authorId="0">
      <text>
        <r>
          <rPr>
            <b/>
            <sz val="9"/>
            <rFont val="宋体"/>
            <charset val="134"/>
          </rPr>
          <t>Administrator:</t>
        </r>
        <r>
          <rPr>
            <sz val="9"/>
            <rFont val="宋体"/>
            <charset val="134"/>
          </rPr>
          <t xml:space="preserve">
2022.5.26收22866</t>
        </r>
      </text>
    </comment>
    <comment ref="Q350" authorId="0">
      <text>
        <r>
          <rPr>
            <b/>
            <sz val="9"/>
            <rFont val="宋体"/>
            <charset val="134"/>
          </rPr>
          <t>Administrator:</t>
        </r>
        <r>
          <rPr>
            <sz val="9"/>
            <rFont val="宋体"/>
            <charset val="134"/>
          </rPr>
          <t xml:space="preserve">
2022.4.6收7990</t>
        </r>
      </text>
    </comment>
    <comment ref="Q351" authorId="0">
      <text>
        <r>
          <rPr>
            <b/>
            <sz val="9"/>
            <rFont val="宋体"/>
            <charset val="134"/>
          </rPr>
          <t>Administrator:</t>
        </r>
        <r>
          <rPr>
            <sz val="9"/>
            <rFont val="宋体"/>
            <charset val="134"/>
          </rPr>
          <t xml:space="preserve">
2022.4.12收11156.01</t>
        </r>
      </text>
    </comment>
    <comment ref="T351" authorId="0">
      <text>
        <r>
          <rPr>
            <b/>
            <sz val="9"/>
            <rFont val="宋体"/>
            <charset val="134"/>
          </rPr>
          <t>Administrator:</t>
        </r>
        <r>
          <rPr>
            <sz val="9"/>
            <rFont val="宋体"/>
            <charset val="134"/>
          </rPr>
          <t xml:space="preserve">
2022.5.26收26050.69</t>
        </r>
      </text>
    </comment>
    <comment ref="Q352" authorId="0">
      <text>
        <r>
          <rPr>
            <b/>
            <sz val="9"/>
            <rFont val="宋体"/>
            <charset val="134"/>
          </rPr>
          <t>Administrator:</t>
        </r>
        <r>
          <rPr>
            <sz val="9"/>
            <rFont val="宋体"/>
            <charset val="134"/>
          </rPr>
          <t xml:space="preserve">
2022.4.8收34225.68
水单34375.68  17000是J4268定金  17375.68美金是J4273定金</t>
        </r>
      </text>
    </comment>
    <comment ref="T352" authorId="0">
      <text>
        <r>
          <rPr>
            <b/>
            <sz val="9"/>
            <rFont val="宋体"/>
            <charset val="134"/>
          </rPr>
          <t>Administrator:</t>
        </r>
        <r>
          <rPr>
            <sz val="9"/>
            <rFont val="宋体"/>
            <charset val="134"/>
          </rPr>
          <t xml:space="preserve">
2022.5.26收87112.12</t>
        </r>
      </text>
    </comment>
    <comment ref="Q353" authorId="0">
      <text>
        <r>
          <rPr>
            <b/>
            <sz val="9"/>
            <rFont val="宋体"/>
            <charset val="134"/>
          </rPr>
          <t>Administrator:</t>
        </r>
        <r>
          <rPr>
            <sz val="9"/>
            <rFont val="宋体"/>
            <charset val="134"/>
          </rPr>
          <t xml:space="preserve">
2022.4.15收</t>
        </r>
      </text>
    </comment>
    <comment ref="Q354" authorId="0">
      <text>
        <r>
          <rPr>
            <b/>
            <sz val="9"/>
            <rFont val="宋体"/>
            <charset val="134"/>
          </rPr>
          <t>Administrator:</t>
        </r>
        <r>
          <rPr>
            <sz val="9"/>
            <rFont val="宋体"/>
            <charset val="134"/>
          </rPr>
          <t xml:space="preserve">
2022.4.19收
2022.4.28收J4275 补定金 43966.4</t>
        </r>
      </text>
    </comment>
    <comment ref="Q355" authorId="0">
      <text>
        <r>
          <rPr>
            <b/>
            <sz val="9"/>
            <rFont val="宋体"/>
            <charset val="134"/>
          </rPr>
          <t>Administrator:</t>
        </r>
        <r>
          <rPr>
            <sz val="9"/>
            <rFont val="宋体"/>
            <charset val="134"/>
          </rPr>
          <t xml:space="preserve">
2022.4.8收</t>
        </r>
      </text>
    </comment>
    <comment ref="Q356" authorId="0">
      <text>
        <r>
          <rPr>
            <b/>
            <sz val="9"/>
            <rFont val="宋体"/>
            <charset val="134"/>
          </rPr>
          <t>Administrator:</t>
        </r>
        <r>
          <rPr>
            <sz val="9"/>
            <rFont val="宋体"/>
            <charset val="134"/>
          </rPr>
          <t xml:space="preserve">
2022.4.29收16974</t>
        </r>
      </text>
    </comment>
    <comment ref="T356" authorId="0">
      <text>
        <r>
          <rPr>
            <b/>
            <sz val="9"/>
            <rFont val="宋体"/>
            <charset val="134"/>
          </rPr>
          <t>Administrator:</t>
        </r>
        <r>
          <rPr>
            <sz val="9"/>
            <rFont val="宋体"/>
            <charset val="134"/>
          </rPr>
          <t xml:space="preserve">
2022.5.9收19853</t>
        </r>
      </text>
    </comment>
    <comment ref="T357" authorId="0">
      <text>
        <r>
          <rPr>
            <b/>
            <sz val="9"/>
            <rFont val="宋体"/>
            <charset val="134"/>
          </rPr>
          <t>Administrator:</t>
        </r>
        <r>
          <rPr>
            <sz val="9"/>
            <rFont val="宋体"/>
            <charset val="134"/>
          </rPr>
          <t xml:space="preserve">
2022.5.16收39532.5  20001是J4233-1的
19557.5是J4285-2尾款
</t>
        </r>
      </text>
    </comment>
    <comment ref="Q358" authorId="0">
      <text>
        <r>
          <rPr>
            <b/>
            <sz val="9"/>
            <rFont val="宋体"/>
            <charset val="134"/>
          </rPr>
          <t>Administrator:</t>
        </r>
        <r>
          <rPr>
            <sz val="9"/>
            <rFont val="宋体"/>
            <charset val="134"/>
          </rPr>
          <t xml:space="preserve">
2022.5.10收9462.96</t>
        </r>
      </text>
    </comment>
    <comment ref="Q359" authorId="0">
      <text>
        <r>
          <rPr>
            <b/>
            <sz val="9"/>
            <rFont val="宋体"/>
            <charset val="134"/>
          </rPr>
          <t>Administrator:</t>
        </r>
        <r>
          <rPr>
            <sz val="9"/>
            <rFont val="宋体"/>
            <charset val="134"/>
          </rPr>
          <t xml:space="preserve">
2022.5.17收</t>
        </r>
      </text>
    </comment>
    <comment ref="Q362" authorId="0">
      <text>
        <r>
          <rPr>
            <b/>
            <sz val="9"/>
            <rFont val="宋体"/>
            <charset val="134"/>
          </rPr>
          <t>Administrator:</t>
        </r>
        <r>
          <rPr>
            <sz val="9"/>
            <rFont val="宋体"/>
            <charset val="134"/>
          </rPr>
          <t xml:space="preserve">
2022.6.13</t>
        </r>
      </text>
    </comment>
    <comment ref="Q363" authorId="0">
      <text>
        <r>
          <rPr>
            <b/>
            <sz val="9"/>
            <rFont val="宋体"/>
            <charset val="134"/>
          </rPr>
          <t>Administrator:</t>
        </r>
        <r>
          <rPr>
            <sz val="9"/>
            <rFont val="宋体"/>
            <charset val="134"/>
          </rPr>
          <t xml:space="preserve">
2021.1.26收6216.88</t>
        </r>
      </text>
    </comment>
    <comment ref="T363" authorId="0">
      <text>
        <r>
          <rPr>
            <b/>
            <sz val="9"/>
            <rFont val="宋体"/>
            <charset val="134"/>
          </rPr>
          <t>Administrator:</t>
        </r>
        <r>
          <rPr>
            <sz val="9"/>
            <rFont val="宋体"/>
            <charset val="134"/>
          </rPr>
          <t xml:space="preserve">
2021.3.29收11944.76</t>
        </r>
      </text>
    </comment>
    <comment ref="Q364" authorId="0">
      <text>
        <r>
          <rPr>
            <b/>
            <sz val="9"/>
            <rFont val="宋体"/>
            <charset val="134"/>
          </rPr>
          <t>Administrator:</t>
        </r>
        <r>
          <rPr>
            <sz val="9"/>
            <rFont val="宋体"/>
            <charset val="134"/>
          </rPr>
          <t xml:space="preserve">
2021.12.16收6321.9</t>
        </r>
      </text>
    </comment>
    <comment ref="T364" authorId="0">
      <text>
        <r>
          <rPr>
            <b/>
            <sz val="9"/>
            <rFont val="宋体"/>
            <charset val="134"/>
          </rPr>
          <t>Administrator:</t>
        </r>
        <r>
          <rPr>
            <sz val="9"/>
            <rFont val="宋体"/>
            <charset val="134"/>
          </rPr>
          <t xml:space="preserve">
来自M4151</t>
        </r>
      </text>
    </comment>
    <comment ref="T365" authorId="0">
      <text>
        <r>
          <rPr>
            <b/>
            <sz val="9"/>
            <rFont val="宋体"/>
            <charset val="134"/>
          </rPr>
          <t>Administrator:</t>
        </r>
        <r>
          <rPr>
            <sz val="9"/>
            <rFont val="宋体"/>
            <charset val="134"/>
          </rPr>
          <t xml:space="preserve">
2022.1.13收</t>
        </r>
      </text>
    </comment>
  </commentList>
</comments>
</file>

<file path=xl/sharedStrings.xml><?xml version="1.0" encoding="utf-8"?>
<sst xmlns="http://schemas.openxmlformats.org/spreadsheetml/2006/main" count="2563">
  <si>
    <t>日期</t>
  </si>
  <si>
    <t>Index</t>
  </si>
  <si>
    <t>项目</t>
  </si>
  <si>
    <t>对方单位</t>
  </si>
  <si>
    <t>支出</t>
  </si>
  <si>
    <t>收入</t>
  </si>
  <si>
    <t>实际到账</t>
  </si>
  <si>
    <t>备注</t>
  </si>
  <si>
    <t>汇率</t>
  </si>
  <si>
    <t>分配款项</t>
  </si>
  <si>
    <t>客户打款</t>
  </si>
  <si>
    <t>收款编码</t>
  </si>
  <si>
    <t>记录编号</t>
  </si>
  <si>
    <t>提成 2021年第二季度</t>
  </si>
  <si>
    <t>崔艳红 工行 622202 0410022015318 廊坊开发区支行</t>
  </si>
  <si>
    <t>王雪姣 工行 0924</t>
  </si>
  <si>
    <t xml:space="preserve">李新伟  工行 2437 </t>
  </si>
  <si>
    <t xml:space="preserve">收汇  D4094 埃及Goma  Rachel 盐城霞林 </t>
  </si>
  <si>
    <r>
      <rPr>
        <sz val="11"/>
        <rFont val="苹方-简"/>
        <charset val="134"/>
      </rPr>
      <t>埃及</t>
    </r>
    <r>
      <rPr>
        <sz val="10"/>
        <rFont val="Arial"/>
        <charset val="134"/>
      </rPr>
      <t xml:space="preserve"> Goma  Decorama </t>
    </r>
    <r>
      <rPr>
        <sz val="10"/>
        <rFont val="方正书宋_GBK"/>
        <charset val="134"/>
      </rPr>
      <t>东亚</t>
    </r>
    <r>
      <rPr>
        <sz val="10"/>
        <rFont val="Arial"/>
        <charset val="134"/>
      </rPr>
      <t xml:space="preserve"> </t>
    </r>
    <r>
      <rPr>
        <sz val="10"/>
        <rFont val="方正书宋_GBK"/>
        <charset val="134"/>
      </rPr>
      <t>（</t>
    </r>
    <r>
      <rPr>
        <sz val="10"/>
        <rFont val="Arial"/>
        <charset val="134"/>
      </rPr>
      <t xml:space="preserve">First Whale Co. Ltd.     )   </t>
    </r>
  </si>
  <si>
    <t xml:space="preserve">从USD36857 287195 HKD </t>
  </si>
  <si>
    <t xml:space="preserve">转付  D4094 埃及Goma  Rachel 盐城霞林 </t>
  </si>
  <si>
    <r>
      <rPr>
        <sz val="11"/>
        <rFont val="苹方-简"/>
        <charset val="134"/>
      </rPr>
      <t>盐城</t>
    </r>
    <r>
      <rPr>
        <sz val="10"/>
        <rFont val="Arial"/>
        <charset val="134"/>
      </rPr>
      <t xml:space="preserve"> YANCHENG SHINING WINDOWARE CO., LTD. </t>
    </r>
    <r>
      <rPr>
        <sz val="10"/>
        <rFont val="方正书宋_GBK"/>
        <charset val="134"/>
      </rPr>
      <t>中行美元</t>
    </r>
    <r>
      <rPr>
        <sz val="10"/>
        <rFont val="Arial"/>
        <charset val="134"/>
      </rPr>
      <t xml:space="preserve"> 5092 6041 4016  </t>
    </r>
    <r>
      <rPr>
        <sz val="10"/>
        <rFont val="苹方-简"/>
        <charset val="134"/>
      </rPr>
      <t>从东亚</t>
    </r>
  </si>
  <si>
    <t>加手续费85RMB</t>
  </si>
  <si>
    <t>收汇 M4149  Echo 马耳他 A.P.T.C. LIMITED.</t>
  </si>
  <si>
    <t>马耳他 APTC Limited 稠州 NRA</t>
  </si>
  <si>
    <t>转付 M4149  Echo 马耳他 A.P.T.C. LIMITED.</t>
  </si>
  <si>
    <t>王鹏赫 稠州银行 1265  从稠州银行</t>
  </si>
  <si>
    <t>采购 M4149 Echo 马耳他 APTC 玻璃棉</t>
  </si>
  <si>
    <t>河北优耐德  刘晓明 交通银行  从邮储银行</t>
  </si>
  <si>
    <t>收汇 M4151 Echo 也门 Waleed</t>
  </si>
  <si>
    <r>
      <rPr>
        <sz val="11"/>
        <rFont val="苹方-简"/>
        <charset val="134"/>
      </rPr>
      <t>也门</t>
    </r>
    <r>
      <rPr>
        <sz val="10"/>
        <rFont val="Arial"/>
        <charset val="134"/>
      </rPr>
      <t xml:space="preserve"> WALEED BAGUNAID FOUNDATION.   </t>
    </r>
    <r>
      <rPr>
        <sz val="10"/>
        <rFont val="方正书宋_GBK"/>
        <charset val="134"/>
      </rPr>
      <t>稠州银行NRA</t>
    </r>
  </si>
  <si>
    <t>转付 M4151 Echo 也门 Waleed</t>
  </si>
  <si>
    <t>王鹏赫 稠州银行 1265  从稠州NRA</t>
  </si>
  <si>
    <t>采购 M4151 Echo 也门 Waleed</t>
  </si>
  <si>
    <t>天津农商银行 程炳玲</t>
  </si>
  <si>
    <t>收入 M4131 cindy 比利时 垫付钉子款</t>
  </si>
  <si>
    <t>王敏花- 马燕莉 北京银行</t>
  </si>
  <si>
    <t xml:space="preserve">装箱陆运港杂分担 M4131 Cindy 钉子 </t>
  </si>
  <si>
    <t>金凯建材  冲账</t>
  </si>
  <si>
    <t>收汇 J4129-1 唐山海港</t>
  </si>
  <si>
    <t>唐山海港贸易公司（EPIG Co. 东亚）</t>
  </si>
  <si>
    <t>收汇 D4099 埃及Goma  无锡Eric</t>
  </si>
  <si>
    <t xml:space="preserve">埃及 Goma  Decorama 东亚    </t>
  </si>
  <si>
    <t xml:space="preserve"> 141512 HKD</t>
  </si>
  <si>
    <t>转付 J4129-1 唐山海港</t>
  </si>
  <si>
    <t>王鹏赫 稠州银行 1265  从东亚</t>
  </si>
  <si>
    <t>外加华悦$1900</t>
  </si>
  <si>
    <t>采购  D4099 埃及Goma  无锡Eric</t>
  </si>
  <si>
    <t>无锡 Wuxi Cube Textile Technology Co.,Ltd  东亚-交行 322000656141000000303</t>
  </si>
  <si>
    <t>应付16631</t>
  </si>
  <si>
    <t>收汇 J4112-2  印尼 Darman</t>
  </si>
  <si>
    <t>印尼 Darman Jono    稠州NRA</t>
  </si>
  <si>
    <t>转付 J4112-2  印尼 Darman</t>
  </si>
  <si>
    <t>保留USD2000在NRA账户</t>
  </si>
  <si>
    <t xml:space="preserve">垫付 发报费用 J4092 cindy 卡塔尔 </t>
  </si>
  <si>
    <t>广发银行 北京分行  NRA</t>
  </si>
  <si>
    <t>收汇 J4109 澳大利亚 Studwork</t>
  </si>
  <si>
    <t xml:space="preserve">澳大利亚 Studworks   东亚  </t>
  </si>
  <si>
    <t>转付 J4109 澳大利亚 Studwork</t>
  </si>
  <si>
    <t xml:space="preserve">保定长航商贸有限公司 </t>
  </si>
  <si>
    <t>扣银行手续费 13USD</t>
  </si>
  <si>
    <t>收汇 J4016-3 J3976 迪拜 Manoj</t>
  </si>
  <si>
    <t>迪拜 Gemini Trading   稠州 NRA</t>
  </si>
  <si>
    <t>转付 J4016-3 J3976 迪拜 Manoj</t>
  </si>
  <si>
    <t>佣金 J4016-3 J3976 迪拜 Manoj</t>
  </si>
  <si>
    <t xml:space="preserve">迪拜 Manoj K P  </t>
  </si>
  <si>
    <t>J4158 印尼</t>
  </si>
  <si>
    <t>J4153 印尼</t>
  </si>
  <si>
    <t>收汇 D4094 埃及 Goma</t>
  </si>
  <si>
    <t>埃及 Goma Decorama  稠州银行</t>
  </si>
  <si>
    <t xml:space="preserve">J4160 Cindy 比利时  </t>
  </si>
  <si>
    <t>埃及 Goma Decorama  东亚银行</t>
  </si>
  <si>
    <t>HKD114165</t>
  </si>
  <si>
    <t xml:space="preserve">收汇 J4092-1 Cindy 卡塔尔 </t>
  </si>
  <si>
    <t>卡塔尔 Unitech QATAR 广发NRA 信用证</t>
  </si>
  <si>
    <t xml:space="preserve">转付 J4092-1  Cindy 卡塔尔 </t>
  </si>
  <si>
    <t>转付 J4092-1 Cindy 卡塔尔  信保订单</t>
  </si>
  <si>
    <t>金凯建材 一达通   东亚</t>
  </si>
  <si>
    <t>之前写的14600，实际付12000</t>
  </si>
  <si>
    <t>信保服务费 1259039-59</t>
  </si>
  <si>
    <t xml:space="preserve">金凯建材 一达通   </t>
  </si>
  <si>
    <t xml:space="preserve">金凯建材 一达通   广发 </t>
  </si>
  <si>
    <t>中间行50USD手续费</t>
  </si>
  <si>
    <t xml:space="preserve">转付 J4092-1 Cindy 卡塔尔 </t>
  </si>
  <si>
    <t>王鹏赫 稠州银行 1265  从广发NRA</t>
  </si>
  <si>
    <t>托收电报费40USD</t>
  </si>
  <si>
    <t xml:space="preserve">收入 发报费用 J4092 cindy 卡塔尔 </t>
  </si>
  <si>
    <t>金凯建材 冲账</t>
  </si>
  <si>
    <t>收汇 J4161  阿曼 Al Liwan</t>
  </si>
  <si>
    <t>收汇 J4159  澳大利亚 SA Contract</t>
  </si>
  <si>
    <t>转付 D4094 埃及 Goma</t>
  </si>
  <si>
    <t>盐城 YANCHENG SHINING WINDOWARE CO., LTD. 中行美元 5092 6041 4016  从东亚</t>
  </si>
  <si>
    <t>快递费 DHL 廊坊</t>
  </si>
  <si>
    <t xml:space="preserve">王龙 廊坊  622848 1002406335419 </t>
  </si>
  <si>
    <t>收汇 J4123 印尼  Echo</t>
  </si>
  <si>
    <t>印尼 PT INDO TUNAS BERJAYA.</t>
  </si>
  <si>
    <t>收汇 J4129-2   唐山海港 EPIG</t>
  </si>
  <si>
    <t>转付 J4129-2  Echo 唐山海港 EPIG</t>
  </si>
  <si>
    <t>转付 J4123 印尼  Echo</t>
  </si>
  <si>
    <t>收汇 J4102  Echo 牙买加</t>
  </si>
  <si>
    <t>牙买加 CHINA WORLDWIDE TRADING 稠州NRA</t>
  </si>
  <si>
    <t xml:space="preserve">收汇 J4164  卡塔尔 Advance Design </t>
  </si>
  <si>
    <t>卡塔尔 Advance Design</t>
  </si>
  <si>
    <t>转付 J4102  Echo 牙买加</t>
  </si>
  <si>
    <t xml:space="preserve">转付 J4164  卡塔尔 Advance Design </t>
  </si>
  <si>
    <t xml:space="preserve">收汇 J4076 Echo 斯里兰卡  PRIME LANDS RESIDENCIES  </t>
  </si>
  <si>
    <t>斯里兰卡  PRIME LANDS RESIDENCIES  信用证广发NRA</t>
  </si>
  <si>
    <t xml:space="preserve">转付 J4076 Echo 斯里兰卡  PRIME LANDS RESIDENCIES  </t>
  </si>
  <si>
    <t>广发银行NRA 转王鹏赫稠州</t>
  </si>
  <si>
    <t>补上周少转的2600USD的一部分</t>
  </si>
  <si>
    <t>廊坊立昌五金 - 王敏花 建行卡</t>
  </si>
  <si>
    <t xml:space="preserve">收汇 J4166 澳大利亚 </t>
  </si>
  <si>
    <t xml:space="preserve">转付 J4166 澳大利亚 </t>
  </si>
  <si>
    <t>东亚银行 转王鹏赫稠州</t>
  </si>
  <si>
    <t>扣13USD转款手续费</t>
  </si>
  <si>
    <t>补齐上周少转的2600USD</t>
  </si>
  <si>
    <t>收汇  J4016-4 迪拜Manoj</t>
  </si>
  <si>
    <t>转付  J4016-4 迪拜Manoj</t>
  </si>
  <si>
    <t>收汇 J4092-2 Cindy  卡塔尔</t>
  </si>
  <si>
    <t>卡塔尔 Unitech QATAR</t>
  </si>
  <si>
    <t>手续费 J4092-2 Cindy 卡塔尔</t>
  </si>
  <si>
    <t>广发银行北京分行</t>
  </si>
  <si>
    <t>转付 J4092-2 Cindy  卡塔尔</t>
  </si>
  <si>
    <t>扣银行手续费实转97718</t>
  </si>
  <si>
    <t>广发银行NRA 转金凯建材一达通账户</t>
  </si>
  <si>
    <t>扣银行手续费46USD</t>
  </si>
  <si>
    <t>收入垫付 阿里服务费 1259039-58</t>
  </si>
  <si>
    <t>收入 垫付阿里服务费 1259039-60</t>
  </si>
  <si>
    <t>阿里巴巴一达通</t>
  </si>
  <si>
    <t>收入 垫付出口报关费 1259039-59 信保订单</t>
  </si>
  <si>
    <t>收入 垫付出口报关费 1259039-58 信保订单</t>
  </si>
  <si>
    <t>信用证手续费 J4092-2 Cindy  卡塔尔</t>
  </si>
  <si>
    <t>收汇 J4146-1  印尼 darman jono</t>
  </si>
  <si>
    <t>印尼 Darman Jono   东亚Joy</t>
  </si>
  <si>
    <t>转付 J4146-1  印尼 darman jono</t>
  </si>
  <si>
    <t>银行扣13USD</t>
  </si>
  <si>
    <t>金凯建材 记账 （走老迪拜佣金 J4016-4 ）</t>
  </si>
  <si>
    <t xml:space="preserve">收入佣金 J4016-4  J3976 迪拜Manoj </t>
  </si>
  <si>
    <t>金凯建材 记账 （从J4146-1)</t>
  </si>
  <si>
    <t xml:space="preserve">垫付佣金 J4016-4  J3976 迪拜Manoj </t>
  </si>
  <si>
    <t>实际佣金1645，多付155，下单扣回</t>
  </si>
  <si>
    <t>垫付 阿里服务费 1259039-58</t>
  </si>
  <si>
    <t>垫付 阿里服务费 1259039-60</t>
  </si>
  <si>
    <t>出口报关费 1259039-59 信保订单</t>
  </si>
  <si>
    <t>出口报关费 1259039-58 信保订单</t>
  </si>
  <si>
    <t>收汇 J4174  Cindy 卡塔尔 Unitech</t>
  </si>
  <si>
    <t>卡塔尔 Unitech QATAR 稠州NRA</t>
  </si>
  <si>
    <t>从USD 44185</t>
  </si>
  <si>
    <t>收汇 J4135-1  Cindy 卡塔尔 Unitech</t>
  </si>
  <si>
    <t>转付 J4174  Cindy 卡塔尔 Unitech</t>
  </si>
  <si>
    <t>转付 J4135-1  Cindy 卡塔尔 Unitech</t>
  </si>
  <si>
    <t>收汇 J4154  Echo 马耳他 Evolve</t>
  </si>
  <si>
    <t>马耳他 EVOLVE  稠州NRA</t>
  </si>
  <si>
    <t>转付 J4154  Echo 马耳他 Evolve</t>
  </si>
  <si>
    <t>收汇 J4177 Echo  马耳他 Evolve</t>
  </si>
  <si>
    <t>收汇 J4179 Cindy 也门</t>
  </si>
  <si>
    <t xml:space="preserve">也门 </t>
  </si>
  <si>
    <t>转付 J4179 Cindy 也门</t>
  </si>
  <si>
    <t>王鹏赫 稠州银行 1265  从稠州银行NRA</t>
  </si>
  <si>
    <t>转付 J4177 Echo  马耳他 Evolve</t>
  </si>
  <si>
    <t>转付 J4179 Cindy 也门  信保</t>
  </si>
  <si>
    <t>金凯建材一达通  从稠州银行NRA</t>
  </si>
  <si>
    <t>提成 2021年第三季度</t>
  </si>
  <si>
    <t>王雪姣 廊坊工商银行峰尚支行卡号：621226 0410016140924</t>
  </si>
  <si>
    <t>李新伟 工行廊坊峰尚支行  6212260410016022437</t>
  </si>
  <si>
    <t xml:space="preserve">程炳玲 天津农商银行天津西青溪华苑分理处  账号：6231039919013374724 </t>
  </si>
  <si>
    <t>采购 M4180 Echo 也门 Waleed</t>
  </si>
  <si>
    <t>滦县茂森钉业有限公司  李印来 中国邮政储蓄银行迁安市沙河驿支行 账号：6217991240001061149</t>
  </si>
  <si>
    <t>收汇 M4182 Cindy 马来西亚 干壁钉和龙骨</t>
  </si>
  <si>
    <t>马来西亚 CHEE KIM HONG.  稠州NRA</t>
  </si>
  <si>
    <t>转付 M4182 Cindy 马来西亚 干壁钉和龙骨</t>
  </si>
  <si>
    <t xml:space="preserve">收汇 D4094 埃及Goma Rachel </t>
  </si>
  <si>
    <t>埃及Goma to 东亚Joy</t>
  </si>
  <si>
    <t>HKD114374</t>
  </si>
  <si>
    <t>收汇 J4185 Cindy  卡塔尔 Total Design</t>
  </si>
  <si>
    <t>卡塔尔 total Deisgn 稠州 NRA</t>
  </si>
  <si>
    <t>转付 J4185 Cindy  卡塔尔 Total Design</t>
  </si>
  <si>
    <t xml:space="preserve">转付 D4094 埃及Goma Rachel </t>
  </si>
  <si>
    <t>客户说D4094盐城同意实际发票55500USD  Rachel说是57500  汇率 6.36</t>
  </si>
  <si>
    <t>收汇 J4160  Cindy 比利时  ASE</t>
  </si>
  <si>
    <t>比利时 ASE EUROPE NV</t>
  </si>
  <si>
    <t>转付 J4160  Cindy 比利时  ASE</t>
  </si>
  <si>
    <t xml:space="preserve">采购 M4182  Cindy 比利时 钉子   30%定金  </t>
  </si>
  <si>
    <t xml:space="preserve">农行卡号：622848 00201 2832 7614  娄凤芝 </t>
  </si>
  <si>
    <t>收汇 J4134  巴林 al tawasel</t>
  </si>
  <si>
    <t>巴林 Al Tawasel  稠州</t>
  </si>
  <si>
    <t>收汇 J4135-2  Cindy  卡塔尔 Unitech</t>
  </si>
  <si>
    <t>转付 J4134  巴林 al tawasel</t>
  </si>
  <si>
    <t>转付 J4135-2  Cindy  卡塔尔 Unitech</t>
  </si>
  <si>
    <t xml:space="preserve">垫付 1688 推广费用 首位展示  </t>
  </si>
  <si>
    <t xml:space="preserve">1688平台 （支付宝） </t>
  </si>
  <si>
    <t xml:space="preserve">收入 垫付 1688 推广费用 首位展示  </t>
  </si>
  <si>
    <t xml:space="preserve">微信 王姐 </t>
  </si>
  <si>
    <t>收汇 J4150 Echo 天津中冶</t>
  </si>
  <si>
    <t xml:space="preserve">印尼 PT SINAR ANEKA </t>
  </si>
  <si>
    <t>转付 J4150  Echo 天津中冶</t>
  </si>
  <si>
    <t>直接转 迪斯泰海运费</t>
  </si>
  <si>
    <t>手续费：付方</t>
  </si>
  <si>
    <t>产地证 D4094 埃及Goma</t>
  </si>
  <si>
    <t>深圳明辉达 中国银行:6013 8220 0054 4978 250户名:张翠锦深圳市罗湖区新秀支行</t>
  </si>
  <si>
    <t>CargoX充值 D4094</t>
  </si>
  <si>
    <t>CargoX网站用广发信用卡</t>
  </si>
  <si>
    <t>收汇 埃及  Goma   金额待分配</t>
  </si>
  <si>
    <t>埃及Goma CO ABRAJ ALALM LETJA 花旗银行</t>
  </si>
  <si>
    <t>垫付风驰达快递费 2021.11</t>
  </si>
  <si>
    <t>北京风驰达快递服务有限公司 北京银行</t>
  </si>
  <si>
    <t>收入 垫付风驰达快递费 2021.11</t>
  </si>
  <si>
    <t xml:space="preserve">金凯建材  马燕莉北京 银行卡 </t>
  </si>
  <si>
    <t>运费 M4151 Echo 钉子费用</t>
  </si>
  <si>
    <t>微信 王禹暄</t>
  </si>
  <si>
    <t xml:space="preserve">收汇  J4137-1  印尼 INDO PRATAMA James    </t>
  </si>
  <si>
    <t>印尼 James PT INDO MAKMUR BERDIKARI.</t>
  </si>
  <si>
    <t>印尼 James PT INDO PT INDO TUNAS BERJAYA.</t>
  </si>
  <si>
    <t xml:space="preserve">转付  J4137-1  印尼 INDO PRATAMA James    </t>
  </si>
  <si>
    <t>收汇 J4191  Echo 唐山海港</t>
  </si>
  <si>
    <t>唐山海港贸易公司（EPIG Co. 稠州NRA）</t>
  </si>
  <si>
    <t>转付 J4191  Echo 唐山海港</t>
  </si>
  <si>
    <t>收汇 J4136-1  Cindy  卡塔尔 Total Design</t>
  </si>
  <si>
    <t>转付 J4136-1  Cindy  卡塔尔 Total Design</t>
  </si>
  <si>
    <t>收汇  J4127-1   印度K Danny</t>
  </si>
  <si>
    <t>印度K danny  东亚</t>
  </si>
  <si>
    <t>转付  J4127-1   印度K Danny</t>
  </si>
  <si>
    <t>手续费13USD</t>
  </si>
  <si>
    <t>收汇 X4180  Echo 也门 铁丝</t>
  </si>
  <si>
    <t>也门 WALEED BAGUNAID FOUNDATION.   稠州银行NRA</t>
  </si>
  <si>
    <t>转付 X4180  Echo 也门 铁丝</t>
  </si>
  <si>
    <t xml:space="preserve">需要转马燕莉卡，已收 </t>
  </si>
  <si>
    <t>收转 X4180  Echo 也门 铁丝</t>
  </si>
  <si>
    <t xml:space="preserve">王敏花 -  马燕莉北京银行卡  </t>
  </si>
  <si>
    <t xml:space="preserve">收汇 J4163-1  Echo 唐山 EPIG </t>
  </si>
  <si>
    <t xml:space="preserve">转付 J4163-1  Echo 唐山 EPIG </t>
  </si>
  <si>
    <t xml:space="preserve">快递费 DHL 廊坊2021.10-11  </t>
  </si>
  <si>
    <t xml:space="preserve">采购 M4182 Cindy 钉子 </t>
  </si>
  <si>
    <t xml:space="preserve">尾款含运费478  </t>
  </si>
  <si>
    <t>收汇 J4195 澳大利亚Studwork</t>
  </si>
  <si>
    <t>从USD19800</t>
  </si>
  <si>
    <t>收汇 J4196 澳大利亚Studwork</t>
  </si>
  <si>
    <t>转付 J4195 澳大利亚Studwork</t>
  </si>
  <si>
    <t>扣13USD手续费</t>
  </si>
  <si>
    <t>转付 J4196 澳大利亚Studwork</t>
  </si>
  <si>
    <t>收汇 J4146-2   印尼darman</t>
  </si>
  <si>
    <t>收汇 J4136 Cindy  卡塔尔 Total Design</t>
  </si>
  <si>
    <t>转付 J4146-2   印尼darman</t>
  </si>
  <si>
    <t>转付 J4136-2  Cindy  卡塔尔 Total Design</t>
  </si>
  <si>
    <t>收汇 M4151  Echo 也门</t>
  </si>
  <si>
    <t xml:space="preserve">从 USD50836  </t>
  </si>
  <si>
    <t>从 USD50836</t>
  </si>
  <si>
    <t>转付 M4151  Echo 也门 轻钢+钉子</t>
  </si>
  <si>
    <t xml:space="preserve">华悦部分暂存账上  </t>
  </si>
  <si>
    <t>转付 D4199  埃及Goma  无锡Eric   D41871</t>
  </si>
  <si>
    <t>无锡 Wuxi Cube Textile Technology Co.,Ltd  花旗-交行 322000656141000000303</t>
  </si>
  <si>
    <t>收汇  J4197 Cindy 比利时ASE</t>
  </si>
  <si>
    <t>比利时 ASE EUROPE NV  稠州NRA</t>
  </si>
  <si>
    <t>从 USD124256</t>
  </si>
  <si>
    <t>收汇  J4198 Cindy 比利时ASE</t>
  </si>
  <si>
    <t>转付  J4197 Cindy 比利时ASE</t>
  </si>
  <si>
    <t>转付  J4198 Cindy 比利时ASE</t>
  </si>
  <si>
    <t>收汇 J4136-2  Cindy  卡塔尔 Total Design</t>
  </si>
  <si>
    <t>海运费 迪斯泰  从 J4136-2  Cindy  卡塔尔 Total Design</t>
  </si>
  <si>
    <t>天津迪斯泰国际货运代理有限公司 从稠州NRA</t>
  </si>
  <si>
    <t>手续费 56.77USD</t>
  </si>
  <si>
    <t>收汇 M4193  Cindy 卡塔尔 Al  JAMAL</t>
  </si>
  <si>
    <t>卡塔尔 ALJAMAL TRADING COMPANY</t>
  </si>
  <si>
    <t>转付 M4193  Cindy 卡塔尔 Al  JAMAL</t>
  </si>
  <si>
    <t xml:space="preserve">转付 华悦部分  </t>
  </si>
  <si>
    <t>华悦</t>
  </si>
  <si>
    <t>程炳玲  农业银行 天津分行</t>
  </si>
  <si>
    <t>月底前退这8000元</t>
  </si>
  <si>
    <t xml:space="preserve">收入 华悦部分  </t>
  </si>
  <si>
    <t xml:space="preserve">收汇 J4198 Cindy  比利时 ASE EUROPE NV </t>
  </si>
  <si>
    <t>从 USD19981</t>
  </si>
  <si>
    <t>收汇 J4136-3  Cindy  卡塔尔 Total Design</t>
  </si>
  <si>
    <t>转付 J4136-3  Cindy  卡塔尔 Total Design</t>
  </si>
  <si>
    <t xml:space="preserve">转付 J4198 Cindy  比利时 ASE EUROPE NV </t>
  </si>
  <si>
    <t xml:space="preserve">收汇 J4130-1 Cindy  卡塔尔ADVANCED SOLUTIONS </t>
  </si>
  <si>
    <t>卡塔尔 ADVANCED SOLUTIONS 稠州 NRA</t>
  </si>
  <si>
    <t xml:space="preserve">转付 J4130-1 Cindy  卡塔尔ADVANCED SOLUTIONS </t>
  </si>
  <si>
    <t>收汇 J4139-1  阿曼 Al Liwan</t>
  </si>
  <si>
    <t xml:space="preserve">阿曼 JISR Trading  稠州 </t>
  </si>
  <si>
    <t>转付 J4139-1  阿曼 Al Liwan</t>
  </si>
  <si>
    <t>转收 X4180  Echo 也门 铁丝</t>
  </si>
  <si>
    <t xml:space="preserve">金凯账户 记账  </t>
  </si>
  <si>
    <t xml:space="preserve">27.02吨  </t>
  </si>
  <si>
    <t>金凯王卫国- 滦县茂森钉业有限公司 李印来 开户银行：中国邮政储蓄银行迁安市沙河驿支行 账号：6217991240001061149</t>
  </si>
  <si>
    <t xml:space="preserve">收汇 埃及  Goma  金额待分配 </t>
  </si>
  <si>
    <t>收汇 J4144  菲律宾 Lexus</t>
  </si>
  <si>
    <t>菲律宾 Lexus Industrial Ent</t>
  </si>
  <si>
    <t>收汇 J4138-1 迪拜Gemini</t>
  </si>
  <si>
    <t>佣金 J4138-1 迪拜Gemini</t>
  </si>
  <si>
    <t>迪拜Manoj  KP  Federal Bank</t>
  </si>
  <si>
    <t xml:space="preserve">佣金1347 扣减上次多付155 </t>
  </si>
  <si>
    <t>转付 J4144  菲律宾 Lexus</t>
  </si>
  <si>
    <t>王鹏赫 稠州银行 1265  从东亚银行</t>
  </si>
  <si>
    <t>银行手续费USD13</t>
  </si>
  <si>
    <t>转付 J4138-1 迪拜Gemini</t>
  </si>
  <si>
    <t>已扣佣金1192</t>
  </si>
  <si>
    <t>收汇  J4150 尾款 Echo 印尼陈生</t>
  </si>
  <si>
    <t>印尼 陈生  TAN TIN  PIN</t>
  </si>
  <si>
    <t>收汇 J4204 定金 印尼 James</t>
  </si>
  <si>
    <t>转付  J4150 尾款 Echo 印尼陈生</t>
  </si>
  <si>
    <t>转付 J4204 定金 印尼 James</t>
  </si>
  <si>
    <t>采购 D4209 埃及Goma  盐城Rachel</t>
  </si>
  <si>
    <t>盐城 YANCHENG SHINING WINDOWARE CO., LTD. 中行美元 5092 6041 4016  从Xtransfer</t>
  </si>
  <si>
    <t>收转 M4151 Echo 干壁钉</t>
  </si>
  <si>
    <t>金凯建材 记账</t>
  </si>
  <si>
    <t>采购 M4151 Echo 干壁钉</t>
  </si>
  <si>
    <t>天津华天工贸  卞庆海 天津市西青区王稳庄农业银行分理处  6228450028036067772</t>
  </si>
  <si>
    <t>收汇 M4193  Cindy 卡塔尔.   ALJAMAL TRADING COMPANY.</t>
  </si>
  <si>
    <t>卡塔尔 ALJAMAL TRADING COMPANY 稠州NRA</t>
  </si>
  <si>
    <t xml:space="preserve">收汇  J4137-2 印尼 INDO PRATAMA James  尾款   </t>
  </si>
  <si>
    <t>转付 M4193  Cindy 卡塔尔.   ALJAMAL TRADING COMPANY.</t>
  </si>
  <si>
    <t xml:space="preserve">转付  J4137-2 印尼 INDO PRATAMA James  尾款   </t>
  </si>
  <si>
    <t>收汇 J4133 澳大利亚 Studworks</t>
  </si>
  <si>
    <t>转付 J4133 澳大利亚 Studworks</t>
  </si>
  <si>
    <t>金凯建材 一达通   从东亚</t>
  </si>
  <si>
    <t>银行手续费13+36USD</t>
  </si>
  <si>
    <t>阿里服务费 1259039-60-64 五笔</t>
  </si>
  <si>
    <t>阿里报关费  1259039-61-64 四笔</t>
  </si>
  <si>
    <t>垫付 阿里服务费 1259039-60-64 五笔</t>
  </si>
  <si>
    <t>垫付 阿里报关费  1259039-61-64 四笔</t>
  </si>
  <si>
    <t xml:space="preserve">收入 Echo 科威特客户快递费 </t>
  </si>
  <si>
    <t xml:space="preserve">科威特客户西联汇款 </t>
  </si>
  <si>
    <t>转付 Echo 科威特客户快递费</t>
  </si>
  <si>
    <t xml:space="preserve">金凯建材 王敏花 建行卡 </t>
  </si>
  <si>
    <t>收汇 J4130-2 Cindy 卡塔尔 Advance Solutions</t>
  </si>
  <si>
    <t>卡塔尔 ADVANCED SOLUTIONS</t>
  </si>
  <si>
    <t>收汇 J4191 Echo 唐山海港 尾款 EPIG CO., LTD.</t>
  </si>
  <si>
    <t>转付 J4130-2 Cindy 卡塔尔 Advance Solutions</t>
  </si>
  <si>
    <t>转付 J4191 Echo 唐山海港 尾款 EPIG CO., LTD.</t>
  </si>
  <si>
    <t xml:space="preserve">转付 J4191 Echo ( 付汇昌海运费 ）  </t>
  </si>
  <si>
    <t>天津市汇昌国际货运代理有限公司 美元</t>
  </si>
  <si>
    <t xml:space="preserve">收汇 J4136-3   Cindy 卡塔尔 Total Design </t>
  </si>
  <si>
    <t>卡塔尔 TOTAL DESIGN TRADING.</t>
  </si>
  <si>
    <t xml:space="preserve">转付 J4136-3   Cindy 卡塔尔 Total Design </t>
  </si>
  <si>
    <t>退款 M4151 Echo 也门 Waleed</t>
  </si>
  <si>
    <t xml:space="preserve">程炳玲  农业银行 天津分行  邮储银行  </t>
  </si>
  <si>
    <t>收汇 J4139-2  阿曼 Al Liwan Zayan</t>
  </si>
  <si>
    <t>卡塔尔 Al Liwan JISR ALDOHA TRADING CONTRACTING.</t>
  </si>
  <si>
    <t>转付 J4139-2  阿曼 Al Liwan Zayan</t>
  </si>
  <si>
    <t xml:space="preserve">收汇 J4153-1  印尼 PT Abadi  Darman </t>
  </si>
  <si>
    <t xml:space="preserve">转付 J4153-1  印尼 PT Abadi  Darman </t>
  </si>
  <si>
    <t>采购 D4187  埃及Goma 绍兴联登</t>
  </si>
  <si>
    <t xml:space="preserve">绍兴联登纺织有限公司 Shaoxing Liandeng Textile Co. Ltd   Agricultural Bank of China,Head Office SHAOXING KEQIAO Branch 19514414040030068  Xtransfer </t>
  </si>
  <si>
    <t>快递费 X4026 DHL 廊坊 阿根廷 2021.11</t>
  </si>
  <si>
    <t>快递费 DHL 廊坊 埃及goma  2021.11</t>
  </si>
  <si>
    <t>收汇 J4163-2 Echo 唐山海港 EPIG CO., LTD.</t>
  </si>
  <si>
    <t>转付 J4163-2 Echo 唐山海港 EPIG CO., LTD.</t>
  </si>
  <si>
    <t xml:space="preserve">收汇 J4177  Echo 马耳他 EVOLVE RS GROUP LTD.  </t>
  </si>
  <si>
    <t xml:space="preserve">转付 J4177  Echo 马耳他  </t>
  </si>
  <si>
    <t>转付J4145海运费  天津惠禾国际物流有限公司</t>
  </si>
  <si>
    <t xml:space="preserve">收汇 埃及Goma （华悦）  </t>
  </si>
  <si>
    <t xml:space="preserve">稠州NRA账户余额  </t>
  </si>
  <si>
    <t xml:space="preserve">转付 埃及Goma （华悦）  </t>
  </si>
  <si>
    <t xml:space="preserve">收汇 M4182  Cindy 马来西亚 </t>
  </si>
  <si>
    <t>收汇 M4149  Echo 马耳他 APTC</t>
  </si>
  <si>
    <t>马耳他 APTC Limited 稠州 NRA 留账上余额</t>
  </si>
  <si>
    <t xml:space="preserve">转付 M4182  Cindy 马来西亚 </t>
  </si>
  <si>
    <t>转付 M4149  Echo 马耳他 APTC</t>
  </si>
  <si>
    <t xml:space="preserve">收汇 J4153-2  印尼 PT Abadi  Darman </t>
  </si>
  <si>
    <t xml:space="preserve">转付 J4153-2  印尼 PT Abadi  Darman </t>
  </si>
  <si>
    <t xml:space="preserve">收汇 J4140  阿曼  Zayan Al Liwan </t>
  </si>
  <si>
    <t xml:space="preserve">转付 J4140  阿曼  Zayan Al Liwan </t>
  </si>
  <si>
    <t xml:space="preserve">澳大利亚 SA Contract </t>
  </si>
  <si>
    <t>转付 J4159  澳大利亚 SA Contract</t>
  </si>
  <si>
    <t>收汇 M4193 Cindy 卡塔尔 ALJAMAL TRADING COMPANY.</t>
  </si>
  <si>
    <t>转付 M4193 Cindy 卡塔尔 ALJAMAL TRADING COMPANY.</t>
  </si>
  <si>
    <t xml:space="preserve">收入 M4182 华悦垫付款 Cindy 马来西亚 </t>
  </si>
  <si>
    <t>金凯建材 刘用  - 北京银行</t>
  </si>
  <si>
    <t>收入 M4193 Cindy 卡塔尔 Al Jamal</t>
  </si>
  <si>
    <t>垫付 阿里巴巴直通车充值</t>
  </si>
  <si>
    <t>阿里巴巴国际站   支付宝</t>
  </si>
  <si>
    <t>收入 阿里巴巴直通车充值</t>
  </si>
  <si>
    <t>收汇 J4158 印尼 Chris</t>
  </si>
  <si>
    <t xml:space="preserve">印尼 Chris PT DASAPRAKARSA </t>
  </si>
  <si>
    <t>转付 J4158 印尼 Chris</t>
  </si>
  <si>
    <t xml:space="preserve">收入 X4180 Echo 也门 铁丝 </t>
  </si>
  <si>
    <t>王敏花 -  王勇邮储银行</t>
  </si>
  <si>
    <t>港杂陆运海运费合计 46544</t>
  </si>
  <si>
    <t>收汇 J4166 澳大利亚 Studworks</t>
  </si>
  <si>
    <t>埃及Goma EST BASIM 花旗银行</t>
  </si>
  <si>
    <t>转付 D4199  埃及Goma  无锡Eric   D4199</t>
  </si>
  <si>
    <t>转付 J4161  阿曼 Al Liwan</t>
  </si>
  <si>
    <t>收汇 J4143-1 迪拜Manoj</t>
  </si>
  <si>
    <t xml:space="preserve">转付 J4143-1 迪拜Manoj  </t>
  </si>
  <si>
    <t>转付 J4143-1 迪拜Manoj  付迪斯泰海运费</t>
  </si>
  <si>
    <t>佣金 J4143-1  迪拜Manoj</t>
  </si>
  <si>
    <t>收汇 J4210 Cindy 卡塔尔 Total Design</t>
  </si>
  <si>
    <t>转付 J4210 Cindy 卡塔尔 Total Design</t>
  </si>
  <si>
    <t>会计费用 华悦远洋 2021-9-12月</t>
  </si>
  <si>
    <t>刘家窑 路宝菊 支付宝对支付宝</t>
  </si>
  <si>
    <t>收汇 J4200 印尼 Darman</t>
  </si>
  <si>
    <t>转付 J4166 澳大利亚 Studworks</t>
  </si>
  <si>
    <t>金凯建材一达通</t>
  </si>
  <si>
    <t>转付 J4200 印尼 Darman</t>
  </si>
  <si>
    <t>银行手续费13 中间行扣款23</t>
  </si>
  <si>
    <t xml:space="preserve">收入 阿里报关费  1259039-65 一笔 </t>
  </si>
  <si>
    <t xml:space="preserve"> 阿里报关费  1259039-65 一笔 </t>
  </si>
  <si>
    <t>埃及 D4199 埃及Goma  无锡Cube</t>
  </si>
  <si>
    <t>埃及 Goma Decorama  广发NRA</t>
  </si>
  <si>
    <t>收汇  J4217 Echo 唐山海港 EPIG CO., LTD.</t>
  </si>
  <si>
    <t>从 USD12120</t>
  </si>
  <si>
    <t>转付  J4217 Echo 唐山海港 EPIG CO., LTD.</t>
  </si>
  <si>
    <t xml:space="preserve">转付 D4199  埃及Goma  无锡Eric </t>
  </si>
  <si>
    <t>无锡 Wuxi Cube Textile Technology Co.,Ltd  广发-交行 322000656141000000303</t>
  </si>
  <si>
    <t>发货金额 76517USD  工厂同意放单</t>
  </si>
  <si>
    <t>转付 埃及Goma  盐城 Rachel</t>
  </si>
  <si>
    <t>盐城 YANCHENG SHINING WINDOWARE CO., LTD. 中行 5092 6041 4016  从广发</t>
  </si>
  <si>
    <t>收入  M4149  Echo 马耳他 APTC</t>
  </si>
  <si>
    <t xml:space="preserve">王卫国 - 王勇 邮储银行  </t>
  </si>
  <si>
    <t xml:space="preserve"> </t>
  </si>
  <si>
    <t>收入 M4149  Echo  马耳他 APTC</t>
  </si>
  <si>
    <t xml:space="preserve">金凯建材 记账 （走代付） </t>
  </si>
  <si>
    <t>河北优耐德  刘晓明 交通银行  王姐代付</t>
  </si>
  <si>
    <t xml:space="preserve">收汇 俄罗斯客户 萱萱  </t>
  </si>
  <si>
    <t>俄罗斯 Dal IMPEX  广发</t>
  </si>
  <si>
    <t xml:space="preserve">转付 俄罗斯客户 萱萱 </t>
  </si>
  <si>
    <t xml:space="preserve">转保定长航商贸有限公司 </t>
  </si>
  <si>
    <t xml:space="preserve">扣手续费52 </t>
  </si>
  <si>
    <t>提成 2021年第四季度（华悦）</t>
  </si>
  <si>
    <t>收汇 J4172  Echo 印尼中冶（待最终确认）</t>
  </si>
  <si>
    <t>印尼 陈生  CHUA JIE YING</t>
  </si>
  <si>
    <t>转付 J4172  Echo 印尼中冶</t>
  </si>
  <si>
    <t>收汇 J4171  Echo 印尼中冶</t>
  </si>
  <si>
    <t>印尼 陈生  TAN CHOON BOON.</t>
  </si>
  <si>
    <t>转付 J4171  Echo 印尼中冶</t>
  </si>
  <si>
    <t>产地证 D4199 埃及Goma</t>
  </si>
  <si>
    <t>收汇 J4214  澳大利亚 Studworks</t>
  </si>
  <si>
    <t>转付 J4214  澳大利亚 Studworks 信保</t>
  </si>
  <si>
    <t>扣银行手续费13+36USD</t>
  </si>
  <si>
    <t>收入 阿里服务费 1259039-65</t>
  </si>
  <si>
    <t>垫付 阿里服务费 1259039-65</t>
  </si>
  <si>
    <t>采购 D4199 埃及Goma  无锡Eric</t>
  </si>
  <si>
    <t>从USD10000.  佣金1530未扣 发货金额 76517USD  工厂同意放单</t>
  </si>
  <si>
    <t>采购 D4238 埃及Goma  无锡Eric</t>
  </si>
  <si>
    <t xml:space="preserve">收汇 J4174 Cindy 卡塔尔  UNITECH QATAR   </t>
  </si>
  <si>
    <t>收汇 J4220  澳大利亚 Jarrad SA CONSTRUCT PTY LTD.</t>
  </si>
  <si>
    <t>澳大利亚 SA Contract  稠州银行</t>
  </si>
  <si>
    <t xml:space="preserve">转付 J4174 Cindy 卡塔尔  UNITECH QATAR   </t>
  </si>
  <si>
    <t>转付 J4220  澳大利亚 Jarrad SA CONSTRUCT PTY LTD.</t>
  </si>
  <si>
    <t xml:space="preserve">收汇 J4185-1 Cindy 卡塔尔 TOTAL DESIGN  </t>
  </si>
  <si>
    <t xml:space="preserve">转付 J4185-1 Cindy 卡塔尔 TOTAL DESIGN  </t>
  </si>
  <si>
    <t xml:space="preserve">谷歌充值 </t>
  </si>
  <si>
    <t>谷歌ads网站用广发信用卡 blackapples</t>
  </si>
  <si>
    <t xml:space="preserve">收入 谷歌充值 </t>
  </si>
  <si>
    <t xml:space="preserve">金凯建材  王勇邮储银行北京 </t>
  </si>
  <si>
    <t>15日第二笔</t>
  </si>
  <si>
    <t xml:space="preserve">收汇 J4164-1   Cindy 卡塔尔 Advance Solution </t>
  </si>
  <si>
    <t xml:space="preserve">转付 J4164-1   Cindy 卡塔尔 Advance Solution </t>
  </si>
  <si>
    <t>今日第一笔</t>
  </si>
  <si>
    <t xml:space="preserve">从19981今日第二笔  </t>
  </si>
  <si>
    <t xml:space="preserve">收汇 J4185-2 Cindy 卡塔尔 TOTAL DESIGN  </t>
  </si>
  <si>
    <t>认证费用 D4199 CargoX</t>
  </si>
  <si>
    <t xml:space="preserve">汇率 </t>
  </si>
  <si>
    <t>收汇 J4143-2 迪拜 Gemini</t>
  </si>
  <si>
    <t>转付 J4143-2 迪拜 Gemini</t>
  </si>
  <si>
    <t xml:space="preserve">转付  J4185-2 Cindy 卡塔尔 TOTAL DESIGN  </t>
  </si>
  <si>
    <t>收汇 J4138-2   迪拜 Gemini Manoj</t>
  </si>
  <si>
    <t>迪拜 Gemini Trading  Sohar 稠州 NRA</t>
  </si>
  <si>
    <t>收汇 J4224   印尼 James</t>
  </si>
  <si>
    <t>印尼 James PT INDO PRATAMA MANDIRI.</t>
  </si>
  <si>
    <t>转付 J4138-2   迪拜 Gemini Manoj</t>
  </si>
  <si>
    <t>转付 J4224   印尼 James</t>
  </si>
  <si>
    <t>转付 J4138-2   迪拜 Gemini Manoj 海运费</t>
  </si>
  <si>
    <t>佣金 J4143-2  迪拜Manoj</t>
  </si>
  <si>
    <t>佣金 J4138-2 迪拜Gemini</t>
  </si>
  <si>
    <t xml:space="preserve">临时给王总转2万  还生意贷 </t>
  </si>
  <si>
    <t>支付宝-支付宝 （</t>
  </si>
  <si>
    <t xml:space="preserve">收入 临时给王总转2万  还生意贷 </t>
  </si>
  <si>
    <t>收汇 J4227  澳大利亚 Studworks</t>
  </si>
  <si>
    <t>扣银行手续费 13USD+中间行扣款23</t>
  </si>
  <si>
    <t xml:space="preserve">转付 J4227  澳大利亚 Studworks 信保 </t>
  </si>
  <si>
    <t xml:space="preserve">收汇 J4230 Echo 斯里兰卡 </t>
  </si>
  <si>
    <t xml:space="preserve">斯里兰卡 GLOBAL SOURCES HK </t>
  </si>
  <si>
    <t xml:space="preserve">转付 J4230 Echo 斯里兰卡 </t>
  </si>
  <si>
    <t>收汇 J4221  印尼 Darman Jono</t>
  </si>
  <si>
    <t>银行扣款13USD+中间行扣款23</t>
  </si>
  <si>
    <t>转付 J4221  印尼 Darman Jono</t>
  </si>
  <si>
    <t>收汇 J4228  阿曼 Al Liwan</t>
  </si>
  <si>
    <t>转付 J4228  阿曼 Al Liwan</t>
  </si>
  <si>
    <t>垫付 1688推广费用</t>
  </si>
  <si>
    <t>1688网销宝</t>
  </si>
  <si>
    <t>收入 垫付 1688推广费用</t>
  </si>
  <si>
    <t xml:space="preserve">收汇 J4235 Echo 斯里兰卡 </t>
  </si>
  <si>
    <t>斯里兰卡 GLOBAL SOURCES HK 稠州</t>
  </si>
  <si>
    <t xml:space="preserve">转付 J4235 Echo 斯里兰卡 </t>
  </si>
  <si>
    <t xml:space="preserve">收汇 J4233 Echo 唐山海港 </t>
  </si>
  <si>
    <t>唐山海港贸易公司（EPIG Co. 广发NRA）</t>
  </si>
  <si>
    <t xml:space="preserve">转付 J4233 Echo 唐山海港 </t>
  </si>
  <si>
    <t xml:space="preserve">保定长航商贸有限公司  建行  </t>
  </si>
  <si>
    <t>已转白沟</t>
  </si>
  <si>
    <t>采购  D4209 埃及Goma  盐城 Rachel</t>
  </si>
  <si>
    <t>收汇 J4231 印尼James</t>
  </si>
  <si>
    <t>印尼 James PT INDO PRATAMA MANDIRI. 稠州</t>
  </si>
  <si>
    <t>转付 J4231 印尼James</t>
  </si>
  <si>
    <t>转付 J4195 澳大利亚 studwork  转海运费</t>
  </si>
  <si>
    <t>转付 J4195 澳大利亚 studwork 手续费</t>
  </si>
  <si>
    <t xml:space="preserve">东亚银行 </t>
  </si>
  <si>
    <t xml:space="preserve">收汇 J4242  Cindy 亿希纳国际贸易有限公司  </t>
  </si>
  <si>
    <t>亿希纳国际贸易有限公司   广发</t>
  </si>
  <si>
    <t xml:space="preserve">收汇 J4240 Echo 唐山海港 EPIG </t>
  </si>
  <si>
    <t xml:space="preserve">唐山海港 EPIG 广发  </t>
  </si>
  <si>
    <t xml:space="preserve">转付 J4242  Cindy 亿希纳国际贸易有限公司  </t>
  </si>
  <si>
    <t xml:space="preserve">转付 J4240 Echo 唐山海港 APTC   </t>
  </si>
  <si>
    <t xml:space="preserve">收汇 J4243 澳大利亚 studwork </t>
  </si>
  <si>
    <t>从USD20500</t>
  </si>
  <si>
    <t xml:space="preserve">收汇 J4244 澳大利亚 studwork </t>
  </si>
  <si>
    <t>转付 J4195 澳大利亚 studwork 中间行费用</t>
  </si>
  <si>
    <t>中间行</t>
  </si>
  <si>
    <t xml:space="preserve">转付 J4195 澳大利亚 studwork </t>
  </si>
  <si>
    <t xml:space="preserve">转付 J4243 澳大利亚 studwork </t>
  </si>
  <si>
    <t>扣中间行35USD</t>
  </si>
  <si>
    <t xml:space="preserve">转付 J4244 澳大利亚 studwork </t>
  </si>
  <si>
    <t>收汇 J4164-2 卡塔尔 Advance Solution</t>
  </si>
  <si>
    <t>转付 J4164-2 卡塔尔 Advance Solution</t>
  </si>
  <si>
    <t>收汇 J4248 J4249 Echo 印尼中冶</t>
  </si>
  <si>
    <t>印尼 PT LINTAS BERKAH PASIFIK.</t>
  </si>
  <si>
    <t>转付 J4248 J4249 Echo 印尼中冶</t>
  </si>
  <si>
    <t xml:space="preserve">采购 J4240  Echo 马耳他 </t>
  </si>
  <si>
    <t xml:space="preserve">有华悦外采 </t>
  </si>
  <si>
    <t>收汇 J4241 Echo 唐山海港 EPIG</t>
  </si>
  <si>
    <t xml:space="preserve">收汇  J4250 Cindy 卡塔尔 Unitech </t>
  </si>
  <si>
    <t>转付 J4241 Echo 唐山海港 APTC</t>
  </si>
  <si>
    <t>收汇 J4143-3   迪拜 Gemini</t>
  </si>
  <si>
    <t>转付 J4143-3  迪拜 Gemini</t>
  </si>
  <si>
    <t xml:space="preserve">转付  J4250 Cindy 卡塔尔 Unitech </t>
  </si>
  <si>
    <t>收汇 J4196  澳大利亚 Studwork</t>
  </si>
  <si>
    <t>收汇 J4217-1 Echo 唐山海港 货款</t>
  </si>
  <si>
    <t>从 USD39974</t>
  </si>
  <si>
    <t xml:space="preserve">收汇 J4239 Echo 唐山海港 定金 </t>
  </si>
  <si>
    <t>转付 J4196  澳大利亚 Studwork</t>
  </si>
  <si>
    <t>中间行费用 USD36</t>
  </si>
  <si>
    <t>转付 J4217-1 Echo 唐山海港 货款</t>
  </si>
  <si>
    <t xml:space="preserve">转付 J4239 Echo 唐山海港 定金 </t>
  </si>
  <si>
    <t>采购 X4253 沙特 Oxygen Muhammad 空调支架</t>
  </si>
  <si>
    <t>文安钧发五金制品有限公司 6227 0002 1047 0425 941 刘洪娟 建行</t>
  </si>
  <si>
    <t>收汇 J4254  阿曼 JISR Zayan 烤漆</t>
  </si>
  <si>
    <t>收汇 J4251  迪拜  Frames  Sunil</t>
  </si>
  <si>
    <t>迪拜 Frames BUILDING MATERIALS 广发</t>
  </si>
  <si>
    <t>收汇 J4255 加拿大 Pacific Jerry</t>
  </si>
  <si>
    <t>加拿大  Evergreen Pacific  花旗银行</t>
  </si>
  <si>
    <t>加拿大元 10751 手续费118元</t>
  </si>
  <si>
    <t>华悦 阿里巴巴出口通+直通车 2022-2023</t>
  </si>
  <si>
    <t xml:space="preserve">阿里巴巴 北京  北京贸贸科技 </t>
  </si>
  <si>
    <t>转付 J4255 加拿大 Pacific Jerry 结汇</t>
  </si>
  <si>
    <t>金凯建材 王卫国 中行    结汇</t>
  </si>
  <si>
    <t xml:space="preserve">收汇 J4259 巴林 ALTAWASEL GATE BUILDING MATERI   </t>
  </si>
  <si>
    <t>巴林 Al Tawasel   广发NRA</t>
  </si>
  <si>
    <t>转付 J4251  迪拜  Frames  Sunil</t>
  </si>
  <si>
    <t>天津迪斯泰国际货运代理有限公司 从广发NRA</t>
  </si>
  <si>
    <t xml:space="preserve">转付 J4259 巴林 ALTAWASEL GATE BUILDING MATERI   </t>
  </si>
  <si>
    <t xml:space="preserve">收汇 J4257 加拿大 Pacific Jerry </t>
  </si>
  <si>
    <t xml:space="preserve">转付 J4257 加拿大 Pacific Jerry </t>
  </si>
  <si>
    <t xml:space="preserve">扣98手续费 </t>
  </si>
  <si>
    <t>收汇 J4204-1 印尼 James</t>
  </si>
  <si>
    <t>要分100到J4227</t>
  </si>
  <si>
    <t>转付 J4254  阿曼 JISR Zayan 烤漆</t>
  </si>
  <si>
    <t>天津迪斯泰国际货运代理有限公司 从东亚</t>
  </si>
  <si>
    <t>转付 J4204-1 印尼 James</t>
  </si>
  <si>
    <t>转付 J4214  澳大利亚 Studworks</t>
  </si>
  <si>
    <t>扣手续费13</t>
  </si>
  <si>
    <t xml:space="preserve">收汇 J4266 印度 MDG IMPEX Poonam </t>
  </si>
  <si>
    <t xml:space="preserve">印度 MDG Impex  广发 </t>
  </si>
  <si>
    <t>收汇 J4261 Cindy 比利时ASE</t>
  </si>
  <si>
    <t>收汇  M4262 Cindy 比利时ASE</t>
  </si>
  <si>
    <t>转付 J4261 Cindy 比利时ASE</t>
  </si>
  <si>
    <t>转付  M4262 Cindy 比利时ASE</t>
  </si>
  <si>
    <t>迪斯泰海运费72569</t>
  </si>
  <si>
    <t>收汇 J4185-2 Cindy 卡塔尔 Total Design</t>
  </si>
  <si>
    <t>收汇 J4210  Cindy 卡塔尔 Total Design</t>
  </si>
  <si>
    <t>转付 J4185-2  Cindy 卡塔尔 Total Design</t>
  </si>
  <si>
    <t>保定长航商贸有限公司  建行  从稠州</t>
  </si>
  <si>
    <t>转付 J4210  Cindy 卡塔尔 Total Design</t>
  </si>
  <si>
    <t>收入 垫付阿里巴巴直通车充值</t>
  </si>
  <si>
    <t>金凯建材 王勇 邮储银行</t>
  </si>
  <si>
    <t>收汇 X4273  钉子 Echo 也门 Waleed Bagunaid</t>
  </si>
  <si>
    <t>也门 WALEED BAGUNAID 广发NRA</t>
  </si>
  <si>
    <t>从 USD34225</t>
  </si>
  <si>
    <t>收汇  J4268  Echo 也门 Waleed Bagunaid</t>
  </si>
  <si>
    <t>收汇 J4185-2  Cindy 卡塔尔 Total Design</t>
  </si>
  <si>
    <t>收汇 J4267 Echo 天津 Wing Chong</t>
  </si>
  <si>
    <t>天津 WING CHONG</t>
  </si>
  <si>
    <t xml:space="preserve">转付 J4266 印度 MDG IMPEX Poonam </t>
  </si>
  <si>
    <t>保定长航商贸有限公司  建行  从广发</t>
  </si>
  <si>
    <t>转付 J4267 Echo 天津 Wing Chong</t>
  </si>
  <si>
    <t xml:space="preserve">收汇 J4260 加拿大 Pacific Jerry </t>
  </si>
  <si>
    <t xml:space="preserve">转付 J4260 加拿大 Pacific Jerry </t>
  </si>
  <si>
    <t>金凯建材 王卫国 中行    结汇提现</t>
  </si>
  <si>
    <t>扣79手续费</t>
  </si>
  <si>
    <t>转付 J4268  Echo 也门 Waleed Bagunaid</t>
  </si>
  <si>
    <t>转付 X4273  钉子 Echo 也门 Waleed Bagunaid</t>
  </si>
  <si>
    <t>收到请转华悦  从 USD34225</t>
  </si>
  <si>
    <t xml:space="preserve">J4274  垫付美国ABC 海运费  </t>
  </si>
  <si>
    <t xml:space="preserve">收入 J4274  垫付美国ABC 海运费  </t>
  </si>
  <si>
    <t xml:space="preserve">收入 风驰达快递费 </t>
  </si>
  <si>
    <t xml:space="preserve">采购 X4273  Echo 也门钉子 1x20  定金  </t>
  </si>
  <si>
    <t xml:space="preserve">建德市顺通电器工具制造有限公司    开户银行:建德农商银行梅城支行 账号201000004810630  华悦 </t>
  </si>
  <si>
    <t xml:space="preserve">收汇 J4269   印尼darman  </t>
  </si>
  <si>
    <t>收汇 J4217-2 Echo 唐山海港    EPIG</t>
  </si>
  <si>
    <t xml:space="preserve">收汇 J4276  Cindy 卡塔尔 ADVANCE </t>
  </si>
  <si>
    <t>卡塔尔 ADVANCED SOLUTIONS 广发</t>
  </si>
  <si>
    <t xml:space="preserve">转付 J4269   印尼darman  </t>
  </si>
  <si>
    <t>转付 J4269   印尼darman  中间行手续费</t>
  </si>
  <si>
    <t xml:space="preserve">银行费USD36 </t>
  </si>
  <si>
    <t>转付 J4217-2 Echo 唐山海港    EPIG</t>
  </si>
  <si>
    <t xml:space="preserve">转付 J4276  Cindy 卡塔尔 ADVANCE </t>
  </si>
  <si>
    <t>收转 X4273  钉子 Echo 也门 Waleed Bagunaid</t>
  </si>
  <si>
    <t xml:space="preserve">保定长航  王勇邮储   </t>
  </si>
  <si>
    <t xml:space="preserve">快递费 DHL 廊坊 埃及Goma  </t>
  </si>
  <si>
    <t>收汇 J4205   CHEW BENG HUAT</t>
  </si>
  <si>
    <t>印尼 中冶  CHEW BENG HUAT</t>
  </si>
  <si>
    <t>转付 J4205   CHEW BENG HUAT</t>
  </si>
  <si>
    <t>天津市华天工贸有限公司 天津市农商银行王稳庄支行9030301000010000251338</t>
  </si>
  <si>
    <t xml:space="preserve">收汇 X4245 阿根廷 Ressia </t>
  </si>
  <si>
    <t>阿根廷 Ressia Maximiliano Damian 东亚Joy</t>
  </si>
  <si>
    <t>收汇 J4281 Cindy 卡塔尔 Unitech</t>
  </si>
  <si>
    <t>卡塔尔 Unitech QATAR 广发NRA</t>
  </si>
  <si>
    <t>收汇 俄罗斯客户 萱萱  DAL IMPEX</t>
  </si>
  <si>
    <t>转付 J4281 Cindy 卡塔尔 Unitech</t>
  </si>
  <si>
    <t>转付 俄罗斯客户 萱萱  DAL IMPEX</t>
  </si>
  <si>
    <t>采购  X4245 阿根廷 Ressia 烤漆龙骨</t>
  </si>
  <si>
    <t>梦牌新材料有限公司  开户银行：工商银行平邑银花路支行 账号1610 0467 1910 0030 786</t>
  </si>
  <si>
    <t>采购  X4245 阿根廷 Ressia  石膏板</t>
  </si>
  <si>
    <t>梦牌新材料（平邑）有限公司 开户银行：中国农业银行临沂市分行平邑县支行账号：15891101040030403</t>
  </si>
  <si>
    <t xml:space="preserve">垫付额度费用6万 </t>
  </si>
  <si>
    <t>义乌绝影</t>
  </si>
  <si>
    <t xml:space="preserve">收入 垫付额度费用6万 </t>
  </si>
  <si>
    <t>收汇  J4277 加拿大 Pacific</t>
  </si>
  <si>
    <t xml:space="preserve">从 CAD 11740 </t>
  </si>
  <si>
    <t>收汇  J4278 加拿大 Pacific</t>
  </si>
  <si>
    <t>收汇  J4279 加拿大 Pacific</t>
  </si>
  <si>
    <t>转付  J4277 加拿大 Pacific</t>
  </si>
  <si>
    <t>转付  J4278 加拿大 Pacific</t>
  </si>
  <si>
    <t>转付  J4279 加拿大 Pacific</t>
  </si>
  <si>
    <t>DHL 费用  北京风驰达</t>
  </si>
  <si>
    <t xml:space="preserve">收汇 J4204-2 印尼 James   </t>
  </si>
  <si>
    <t>印尼 James PT INDO PRATAMA MANDIRI 广发 NRA</t>
  </si>
  <si>
    <t xml:space="preserve">转付 J4204-2 印尼 James   </t>
  </si>
  <si>
    <t xml:space="preserve">转付  X4273  Echo 也门钉子 </t>
  </si>
  <si>
    <t>Tianjin Joy 东亚 - 华悦阿里信保</t>
  </si>
  <si>
    <t xml:space="preserve">收汇  X4273  Echo 也门钉子 </t>
  </si>
  <si>
    <t>华悦阿里信保  自营出口账户</t>
  </si>
  <si>
    <t>扣36USD中间行费</t>
  </si>
  <si>
    <t>收汇  J4248 J4249  Echo 印尼中冶</t>
  </si>
  <si>
    <t>收汇  J4284  Cindy  比利时 ASE</t>
  </si>
  <si>
    <t>比利时 AGSB EUROPE NV  广发NRA</t>
  </si>
  <si>
    <t>收汇   J4285 Echo 唐山海港</t>
  </si>
  <si>
    <t>转信保</t>
  </si>
  <si>
    <t>转付  J4248 J4249  Echo 印尼中冶</t>
  </si>
  <si>
    <t>金凯建材 一达通   从广发</t>
  </si>
  <si>
    <t xml:space="preserve">扣83USD手续费 </t>
  </si>
  <si>
    <t>转付  J4284  Cindy  比利时 ASE</t>
  </si>
  <si>
    <t>从 USD24928</t>
  </si>
  <si>
    <t>转付   J4285  Echo 唐山海港</t>
  </si>
  <si>
    <t xml:space="preserve">会计费用 华悦远洋 2022年全年费用  </t>
  </si>
  <si>
    <t xml:space="preserve">收汇  X4215 尼日利亚Gadebo </t>
  </si>
  <si>
    <t>尼日利亚 Gbadetrade Investment 东亚</t>
  </si>
  <si>
    <t xml:space="preserve">采购  X4215  尼日利亚 矿棉板 </t>
  </si>
  <si>
    <t>晋州市欧亚装饰材料有限公司  河北省农村商业银行股份有限公司槐树支行 帐号：125182011109100  从华悦建行</t>
  </si>
  <si>
    <t>转付 J4227  澳大利亚 Studworks</t>
  </si>
  <si>
    <t>保定长航商贸有限公司  建行  从东亚</t>
  </si>
  <si>
    <t>收汇 J4287 澳大利亚 Jarrad</t>
  </si>
  <si>
    <t>转付 J4287 澳大利亚 Jarrad</t>
  </si>
  <si>
    <t>收汇 J4286 澳大利亚 Studwork</t>
  </si>
  <si>
    <t>转付 J4286 澳大利亚 Studwork</t>
  </si>
  <si>
    <t>扣36USD手续费</t>
  </si>
  <si>
    <t xml:space="preserve">转付  X4215 尼日利亚Gadebo </t>
  </si>
  <si>
    <t xml:space="preserve">华悦远洋 一达通账户 </t>
  </si>
  <si>
    <t xml:space="preserve">转收  X4215 尼日利亚Gadebo </t>
  </si>
  <si>
    <t>东亚Joy</t>
  </si>
  <si>
    <t>收汇 J4285-1   Echo 唐山海港</t>
  </si>
  <si>
    <t>转付 J4285-1   Echo 唐山海港</t>
  </si>
  <si>
    <t>合同金额 RMB 86906.38</t>
  </si>
  <si>
    <t>收汇 J4291  Echo 马耳他 EVOLVE RS GROUP LTD</t>
  </si>
  <si>
    <t>马耳他 EVOLVE  广发 NRA</t>
  </si>
  <si>
    <t xml:space="preserve">收汇 J4185-3   Cindy 卡塔尔 Total Design </t>
  </si>
  <si>
    <t xml:space="preserve">转付 J4185-3   Cindy 卡塔尔 Total Design </t>
  </si>
  <si>
    <t xml:space="preserve">收汇 J4173 迪拜 Gemini  Manoj </t>
  </si>
  <si>
    <t>迪拜 Gemini Trading  广发 NRA</t>
  </si>
  <si>
    <t>转付 J4291  Echo 马耳他 EVOLVE RS GROUP LTD</t>
  </si>
  <si>
    <t xml:space="preserve">转付 J4173 迪拜 Gemini  Manoj </t>
  </si>
  <si>
    <t>佣金未扣</t>
  </si>
  <si>
    <t xml:space="preserve">收汇 J4185-3 卡塔尔 TOTAL DESIGN TRADING.  </t>
  </si>
  <si>
    <t>卡塔尔 TOTAL DESIGN TRADING.  稠州NRA</t>
  </si>
  <si>
    <t xml:space="preserve">转付 J4185-3 卡塔尔 TOTAL DESIGN TRADING.  </t>
  </si>
  <si>
    <t>转付 J4185-3 卡塔尔  转记迪拜佣金</t>
  </si>
  <si>
    <t xml:space="preserve">迪拜 Manoj K P  佣金 J4173  </t>
  </si>
  <si>
    <t>佣金 J4143-3  迪拜 Gemini</t>
  </si>
  <si>
    <t>佣金已从转付扣除</t>
  </si>
  <si>
    <t>收汇 J4292  Cindy 马来西亚 Muhibah</t>
  </si>
  <si>
    <t xml:space="preserve">马来西亚 MUHIBAH PLASTERCEILING SDN BHD 连连账户 </t>
  </si>
  <si>
    <t>转付 J4292  Cindy 马来西亚 Muhibah</t>
  </si>
  <si>
    <t xml:space="preserve">连连账户提现   王卫国中行 </t>
  </si>
  <si>
    <t>收汇 J4250  Cindy 卡塔尔 Unitech</t>
  </si>
  <si>
    <t>卡塔尔 UNITECH QATAR FOR BUILDING</t>
  </si>
  <si>
    <t>转付 J4250  Cindy 卡塔尔 Unitech</t>
  </si>
  <si>
    <t xml:space="preserve">收汇 J4285-2 Echo 唐山海港   </t>
  </si>
  <si>
    <t>从 $39532</t>
  </si>
  <si>
    <t>收汇 J4233-1  Echo 唐山海港</t>
  </si>
  <si>
    <t>收汇 J4294  Cindy 卡塔尔 Total Design</t>
  </si>
  <si>
    <t>卡塔尔 TOTAL DESIGN TRADING.  广发NRA</t>
  </si>
  <si>
    <t xml:space="preserve">转付  J4285-2 Echo 唐山海港   </t>
  </si>
  <si>
    <t>转付 J4233-1  Echo 唐山海港</t>
  </si>
  <si>
    <t>转付  J4294  Cindy 卡塔尔 Total Design</t>
  </si>
  <si>
    <t xml:space="preserve">收汇 J4269   印尼 Darman  </t>
  </si>
  <si>
    <t xml:space="preserve">印尼 Darman Jono   金凯连连账户 </t>
  </si>
  <si>
    <t xml:space="preserve">汇率 6.715 ，折合美元 USD37500    </t>
  </si>
  <si>
    <t xml:space="preserve">转付  J4269   印尼 Darman  </t>
  </si>
  <si>
    <t>从 USD24981</t>
  </si>
  <si>
    <t>收汇 J4237   Cindy  卡塔尔 Total Design</t>
  </si>
  <si>
    <t>转付 J4294  Cindy 卡塔尔 Total Design</t>
  </si>
  <si>
    <t xml:space="preserve">转付J4185-3   Cindy 卡塔尔 Total Design </t>
  </si>
  <si>
    <t>转付 J4237   Cindy  卡塔尔 Total Design</t>
  </si>
  <si>
    <t>收汇 J4295  澳大利亚 Studwork</t>
  </si>
  <si>
    <t>从 20000</t>
  </si>
  <si>
    <t>收汇 J4296  澳大利亚 Studwork</t>
  </si>
  <si>
    <t xml:space="preserve">转付 J4295  澳大利亚 Studwork  </t>
  </si>
  <si>
    <t>永鑫海 Tianjin Yasin Sea International Freight Co., LTD 从东亚</t>
  </si>
  <si>
    <t>转付 J4296  澳大利亚 Studwork</t>
  </si>
  <si>
    <t>垫款  海运费 从后面到款扣回</t>
  </si>
  <si>
    <t>收汇 J4237  Cindy 卡塔尔 Total Design</t>
  </si>
  <si>
    <t>从 $24981</t>
  </si>
  <si>
    <t>收汇 J4185-4  Cindy 卡塔尔 Total Design</t>
  </si>
  <si>
    <t>转付 J4237  Cindy 卡塔尔 Total Design</t>
  </si>
  <si>
    <t>转付 J4185-4  Cindy 卡塔尔 Total Design</t>
  </si>
  <si>
    <t>收入 垫款  永鑫海海运费 5-19</t>
  </si>
  <si>
    <t xml:space="preserve">soncap证书费  X4215  尼日利亚 矿棉板 </t>
  </si>
  <si>
    <t>Annie 姜玉兰  银行帐号:   6226222709250273  收款银行:  民生银行青岛金水路支行   邮储银行</t>
  </si>
  <si>
    <t>收汇 J4267  天津WING CHONG</t>
  </si>
  <si>
    <t>天津 WING CHONG  广发NRA</t>
  </si>
  <si>
    <t>收汇  J4267 天津WING CHONG</t>
  </si>
  <si>
    <t>收汇 M4262 Cindy 比利时 ASE</t>
  </si>
  <si>
    <t>比利时 ASE EUROPE NV  广发</t>
  </si>
  <si>
    <t>收汇  J4185-4 Cindy  卡塔尔 Total Design</t>
  </si>
  <si>
    <t>收汇 J4268  Echo 也门 Waleed</t>
  </si>
  <si>
    <t>从 87112</t>
  </si>
  <si>
    <t>收汇  J4273 Echo 也门 Waleed</t>
  </si>
  <si>
    <t xml:space="preserve">收汇 J4239-1 Echo 唐山  EPIG   </t>
  </si>
  <si>
    <t>转付  M4262 Cindy 比利时 ASE</t>
  </si>
  <si>
    <t>转付  J4185-4 Cindy  卡塔尔 Total Design</t>
  </si>
  <si>
    <t>转付  J4268  Echo 也门 Waleed</t>
  </si>
  <si>
    <t xml:space="preserve">转付  J4239-1  EPIG 唐山海港   </t>
  </si>
  <si>
    <t>从 19140</t>
  </si>
  <si>
    <t>收汇 X4215 尼日利亚 矿棉板</t>
  </si>
  <si>
    <t>收汇 J4284 Cindy 比利时 ASE</t>
  </si>
  <si>
    <t>转付 J4284 Cindy 比利时 ASE</t>
  </si>
  <si>
    <t>转付   J4273 Echo 也门 Waleed 钉子</t>
  </si>
  <si>
    <t xml:space="preserve">收汇 单号待确认 Echo 印尼中冶 </t>
  </si>
  <si>
    <t>印尼中冶 CV SELARAS INTI PRATAMA</t>
  </si>
  <si>
    <t xml:space="preserve">转付 单号待确认 Echo 印尼中冶 </t>
  </si>
  <si>
    <t>从 77246 CAD</t>
  </si>
  <si>
    <t>收汇 J4263 加拿大 Pacific Jerry</t>
  </si>
  <si>
    <t>转付  J4255 加拿大 Pacific Jerry</t>
  </si>
  <si>
    <t>转付  J4263 加拿大 Pacific Jerry</t>
  </si>
  <si>
    <t>从 77246 CAD 有0.4%手续费</t>
  </si>
  <si>
    <t>收入  M4262 Cindy  比利时</t>
  </si>
  <si>
    <t>采购 M4262 Cindy  比利时</t>
  </si>
  <si>
    <t>刘用 - 王修俊</t>
  </si>
  <si>
    <t>收汇 J4298 印尼 James</t>
  </si>
  <si>
    <t>印尼 James PT INDO PRATAMA MANDIRI.  广发NRA</t>
  </si>
  <si>
    <t>收汇  J4305 澳大利亚Studwork</t>
  </si>
  <si>
    <t>转付  J4305 澳大利亚Studwork</t>
  </si>
  <si>
    <t>转付  J4298 印尼 James</t>
  </si>
  <si>
    <t>阿里报关费加服务费  1259039-67</t>
  </si>
  <si>
    <t>阿里报关费加服务费  1259039-68</t>
  </si>
  <si>
    <t>阿里报关费加服务费  1259039-69</t>
  </si>
  <si>
    <t>阿里报关费加服务费  1259039-67,68,69</t>
  </si>
  <si>
    <t>垫付 华悦9710 烤漆订单 J4206 定金</t>
  </si>
  <si>
    <t>收入 华悦9710 烤漆订单 J4206 定金</t>
  </si>
  <si>
    <t>收汇 J4230 Echo  斯里兰卡 ，包括600美金退仓费</t>
  </si>
  <si>
    <t>斯里兰卡  IMMENSE ENTERPRISES. 稠州NRA</t>
  </si>
  <si>
    <t>转付 J4230 Echo  斯里兰卡 ，包括600美金退仓费</t>
  </si>
  <si>
    <t xml:space="preserve">垫付额度费用  </t>
  </si>
  <si>
    <t>海运费 X4215  尼日利亚  Gbadebo</t>
  </si>
  <si>
    <t>永鑫海 Tianjin Yasin Sea International Freight Co., LTD 从广发</t>
  </si>
  <si>
    <t>垫付 天津乔伊 joy 审计报税费用</t>
  </si>
  <si>
    <t xml:space="preserve">A香港公司注册开户 陈姐姐 淘宝 </t>
  </si>
  <si>
    <t>转付 J4263 加拿大 Pacific Jerry</t>
  </si>
  <si>
    <t>收汇 J4306  马来西亚 IKK</t>
  </si>
  <si>
    <t>马来西亚 IKK</t>
  </si>
  <si>
    <t>转付 J4306  马来西亚 IKK</t>
  </si>
  <si>
    <t>港杂陆运 X4215 尼日利亚 Gbadebo</t>
  </si>
  <si>
    <t>永鑫海 Tianjin Yasin Sea International Freight Co., LTD  华悦建行</t>
  </si>
  <si>
    <t>收入  临沂新材料 梦牌 John</t>
  </si>
  <si>
    <t>邮储银行+ 微信</t>
  </si>
  <si>
    <t>支出  临沂新材料 梦牌 John</t>
  </si>
  <si>
    <t>梦牌新材料（平邑）有限公司 工商美元账户</t>
  </si>
  <si>
    <t>收汇 J4228 阿曼   JISR Trading</t>
  </si>
  <si>
    <t xml:space="preserve">阿曼 JISR Trading  广发 </t>
  </si>
  <si>
    <t>转付 J4228 阿曼   JISR Trading</t>
  </si>
  <si>
    <t xml:space="preserve">收入 X4215  尼日利亚 Gbadebo </t>
  </si>
  <si>
    <t>收汇  J4242-1 Cindy 宁波亿希纳</t>
  </si>
  <si>
    <t>宁波亿希纳国际贸易有限公司</t>
  </si>
  <si>
    <t>转付  J4242-1 Cindy 宁波亿希纳</t>
  </si>
  <si>
    <t>收汇 J4231-1  印尼James</t>
  </si>
  <si>
    <t>转付 J4231-1  印尼James</t>
  </si>
  <si>
    <t>保定 Rise Creation 浙商  从广发</t>
  </si>
  <si>
    <t xml:space="preserve">收汇 J4231-2  印尼 James  </t>
  </si>
  <si>
    <t>印尼 James TERANG CEMERLANG PERKASA   广发 NRA</t>
  </si>
  <si>
    <t>收汇 J4243  澳大利亚Studwork</t>
  </si>
  <si>
    <t xml:space="preserve">转付 J4231-2  印尼 James  </t>
  </si>
  <si>
    <t>转付 J4243  澳大利亚Studwork</t>
  </si>
  <si>
    <t>13USD手续费</t>
  </si>
  <si>
    <t>支付 阿里报关费加服务费  1259039-70</t>
  </si>
  <si>
    <t>收入 阿里报关费加服务费  1259039-70</t>
  </si>
  <si>
    <t>收入 垫付额度费用</t>
  </si>
  <si>
    <t>收入 垫付天津乔伊 joy 审计报税费用</t>
  </si>
  <si>
    <t>收入 垫付 快递费 2022年4月份风驰达</t>
  </si>
  <si>
    <t>支付  J4273 Echo  也门 Waleed 钉子</t>
  </si>
  <si>
    <t>支付  J4273  建德运费 也门 Echo Waleed 钉子</t>
  </si>
  <si>
    <t>私人账户：天津市西青区王稳装农业银行分理处 收款人：卞钧叆  账号：6228480028749861473</t>
  </si>
  <si>
    <t>垫付 快递费 2022年4月份风驰达</t>
  </si>
  <si>
    <t>垫付 阿里服务费 1259039-70</t>
  </si>
  <si>
    <t>收入 垫付 阿里服务费 1259039-58</t>
  </si>
  <si>
    <t>收汇 J4221-1  印尼Darma Jono</t>
  </si>
  <si>
    <t>转付 J4221-1  印尼Darma Jono</t>
  </si>
  <si>
    <t>俄罗斯 Dal IMPEX  广发 NRA</t>
  </si>
  <si>
    <t>转付  俄罗斯客户 冲账 垫付金凯阿里信保订单定金</t>
  </si>
  <si>
    <t>金凯建材一达通 从东亚</t>
  </si>
  <si>
    <t>USD35的中间行费用</t>
  </si>
  <si>
    <t>文安县凯泽建材有限公司 账户：13001707648050513224 开户行：中国建设银行河北省文安县支行 华悦建行</t>
  </si>
  <si>
    <t xml:space="preserve">收汇 X4215  尼日利亚 Gbadebo </t>
  </si>
  <si>
    <t>从 USD9966.00</t>
  </si>
  <si>
    <t xml:space="preserve">收汇 X4039  尼日利亚  Gbadebo </t>
  </si>
  <si>
    <t>合计：</t>
  </si>
  <si>
    <t>c</t>
  </si>
  <si>
    <t>到账时间</t>
  </si>
  <si>
    <t>到期时间</t>
  </si>
  <si>
    <t>提醒</t>
  </si>
  <si>
    <r>
      <rPr>
        <sz val="12"/>
        <rFont val="Arial Regular"/>
        <charset val="134"/>
      </rPr>
      <t>众美的地址租金</t>
    </r>
    <r>
      <rPr>
        <sz val="12"/>
        <rFont val="Arial Regular"/>
        <charset val="134"/>
      </rPr>
      <t xml:space="preserve"> </t>
    </r>
  </si>
  <si>
    <r>
      <rPr>
        <sz val="12"/>
        <rFont val="Arial Regular"/>
        <charset val="134"/>
      </rPr>
      <t>殷权超</t>
    </r>
    <r>
      <rPr>
        <sz val="12"/>
        <rFont val="Arial Regular"/>
        <charset val="134"/>
      </rPr>
      <t xml:space="preserve"> 微信 </t>
    </r>
  </si>
  <si>
    <r>
      <rPr>
        <sz val="12"/>
        <rFont val="Arial Regular"/>
        <charset val="134"/>
      </rPr>
      <t>2019-2021</t>
    </r>
    <r>
      <rPr>
        <sz val="12"/>
        <rFont val="宋体"/>
        <charset val="134"/>
      </rPr>
      <t>年众美物业费</t>
    </r>
    <r>
      <rPr>
        <sz val="12"/>
        <rFont val="Arial Regular"/>
        <charset val="134"/>
      </rPr>
      <t xml:space="preserve"> </t>
    </r>
    <r>
      <rPr>
        <sz val="12"/>
        <rFont val="宋体"/>
        <charset val="134"/>
      </rPr>
      <t>扫支付宝码</t>
    </r>
  </si>
  <si>
    <t>众美物业</t>
  </si>
  <si>
    <r>
      <rPr>
        <sz val="12"/>
        <rFont val="Arial Regular"/>
        <charset val="134"/>
      </rPr>
      <t>众美</t>
    </r>
    <r>
      <rPr>
        <sz val="12"/>
        <rFont val="Arial Regular"/>
        <charset val="134"/>
      </rPr>
      <t>MIMO</t>
    </r>
    <r>
      <rPr>
        <sz val="12"/>
        <rFont val="宋体"/>
        <charset val="134"/>
      </rPr>
      <t>房租</t>
    </r>
    <r>
      <rPr>
        <sz val="12"/>
        <rFont val="Arial Regular"/>
        <charset val="134"/>
      </rPr>
      <t xml:space="preserve">9.1-21.3.1  </t>
    </r>
  </si>
  <si>
    <r>
      <rPr>
        <sz val="12"/>
        <rFont val="Arial Regular"/>
        <charset val="134"/>
      </rPr>
      <t>李凯</t>
    </r>
    <r>
      <rPr>
        <sz val="12"/>
        <rFont val="Arial Regular"/>
        <charset val="134"/>
      </rPr>
      <t xml:space="preserve"> 17610636788 </t>
    </r>
    <r>
      <rPr>
        <sz val="12"/>
        <rFont val="宋体"/>
        <charset val="134"/>
      </rPr>
      <t>支付宝</t>
    </r>
  </si>
  <si>
    <r>
      <rPr>
        <sz val="12"/>
        <rFont val="Arial Regular"/>
        <charset val="134"/>
      </rPr>
      <t>含一个月押金</t>
    </r>
    <r>
      <rPr>
        <sz val="12"/>
        <rFont val="Arial Regular"/>
        <charset val="134"/>
      </rPr>
      <t xml:space="preserve"> 1600</t>
    </r>
    <r>
      <rPr>
        <sz val="12"/>
        <rFont val="宋体"/>
        <charset val="134"/>
      </rPr>
      <t>元半年付</t>
    </r>
  </si>
  <si>
    <t>廊坊幸福朗园房租</t>
  </si>
  <si>
    <r>
      <rPr>
        <sz val="12"/>
        <rFont val="方正书宋_GBK"/>
        <charset val="134"/>
      </rPr>
      <t>每月</t>
    </r>
    <r>
      <rPr>
        <sz val="12"/>
        <rFont val="Arial Regular"/>
        <charset val="134"/>
      </rPr>
      <t>900</t>
    </r>
    <r>
      <rPr>
        <sz val="12"/>
        <rFont val="宋体"/>
        <charset val="134"/>
      </rPr>
      <t>元</t>
    </r>
    <r>
      <rPr>
        <sz val="12"/>
        <rFont val="Arial Regular"/>
        <charset val="134"/>
      </rPr>
      <t>+</t>
    </r>
    <r>
      <rPr>
        <sz val="12"/>
        <rFont val="宋体"/>
        <charset val="134"/>
      </rPr>
      <t>物业费617分四期</t>
    </r>
  </si>
  <si>
    <r>
      <rPr>
        <sz val="12"/>
        <rFont val="Arial Regular"/>
        <charset val="134"/>
      </rPr>
      <t>众美</t>
    </r>
    <r>
      <rPr>
        <sz val="12"/>
        <rFont val="Arial Regular"/>
        <charset val="134"/>
      </rPr>
      <t>MIMO</t>
    </r>
    <r>
      <rPr>
        <sz val="12"/>
        <rFont val="宋体"/>
        <charset val="134"/>
      </rPr>
      <t>房租</t>
    </r>
    <r>
      <rPr>
        <sz val="12"/>
        <rFont val="Arial Regular"/>
        <charset val="134"/>
      </rPr>
      <t xml:space="preserve">3.1-21.9.1  </t>
    </r>
  </si>
  <si>
    <r>
      <rPr>
        <sz val="12"/>
        <rFont val="Arial Regular"/>
        <charset val="134"/>
      </rPr>
      <t>张金雨</t>
    </r>
    <r>
      <rPr>
        <sz val="12"/>
        <rFont val="Arial Regular"/>
        <charset val="134"/>
      </rPr>
      <t xml:space="preserve"> </t>
    </r>
    <r>
      <rPr>
        <sz val="12"/>
        <rFont val="宋体"/>
        <charset val="134"/>
      </rPr>
      <t>支付宝</t>
    </r>
    <r>
      <rPr>
        <sz val="12"/>
        <rFont val="Arial Regular"/>
        <charset val="134"/>
      </rPr>
      <t xml:space="preserve"> </t>
    </r>
  </si>
  <si>
    <r>
      <rPr>
        <sz val="12"/>
        <rFont val="方正书宋_GBK"/>
        <charset val="134"/>
      </rPr>
      <t>众美</t>
    </r>
    <r>
      <rPr>
        <sz val="12"/>
        <rFont val="Arial Regular"/>
        <charset val="134"/>
      </rPr>
      <t>MIMO</t>
    </r>
    <r>
      <rPr>
        <sz val="12"/>
        <rFont val="宋体"/>
        <charset val="134"/>
      </rPr>
      <t>房租</t>
    </r>
    <r>
      <rPr>
        <sz val="12"/>
        <rFont val="Arial Regular"/>
        <charset val="134"/>
      </rPr>
      <t xml:space="preserve">9.1-22.3.1  </t>
    </r>
  </si>
  <si>
    <r>
      <rPr>
        <sz val="12"/>
        <rFont val="方正书宋_GBK"/>
        <charset val="134"/>
      </rPr>
      <t>廊坊幸福朗园房租</t>
    </r>
    <r>
      <rPr>
        <sz val="12"/>
        <rFont val="Arial Regular"/>
        <charset val="134"/>
      </rPr>
      <t>3</t>
    </r>
    <r>
      <rPr>
        <sz val="12"/>
        <rFont val="方正书宋_GBK"/>
        <charset val="134"/>
      </rPr>
      <t>个月</t>
    </r>
  </si>
  <si>
    <t>姬伟超 微信</t>
  </si>
  <si>
    <r>
      <rPr>
        <sz val="12"/>
        <rFont val="方正书宋_GBK"/>
        <charset val="134"/>
      </rPr>
      <t>罗湘</t>
    </r>
    <r>
      <rPr>
        <sz val="12"/>
        <rFont val="Arial Regular"/>
        <charset val="134"/>
      </rPr>
      <t xml:space="preserve"> </t>
    </r>
    <r>
      <rPr>
        <sz val="12"/>
        <rFont val="方正书宋_GBK"/>
        <charset val="134"/>
      </rPr>
      <t>微信</t>
    </r>
    <r>
      <rPr>
        <sz val="12"/>
        <rFont val="Arial Regular"/>
        <charset val="134"/>
      </rPr>
      <t xml:space="preserve"> </t>
    </r>
  </si>
  <si>
    <r>
      <rPr>
        <sz val="12"/>
        <rFont val="方正书宋_GBK"/>
        <charset val="134"/>
      </rPr>
      <t>众美的供暖费</t>
    </r>
    <r>
      <rPr>
        <sz val="12"/>
        <rFont val="Arial Regular"/>
        <charset val="134"/>
      </rPr>
      <t xml:space="preserve"> 43</t>
    </r>
    <r>
      <rPr>
        <sz val="12"/>
        <rFont val="方正书宋_GBK"/>
        <charset val="134"/>
      </rPr>
      <t>元每平米</t>
    </r>
  </si>
  <si>
    <t xml:space="preserve">微信生活缴费 编号 159013000382 </t>
  </si>
  <si>
    <r>
      <rPr>
        <sz val="12"/>
        <rFont val="方正书宋_GBK"/>
        <charset val="134"/>
      </rPr>
      <t>中介破产少收</t>
    </r>
    <r>
      <rPr>
        <sz val="12"/>
        <rFont val="Arial Regular"/>
        <charset val="134"/>
      </rPr>
      <t>1000</t>
    </r>
    <r>
      <rPr>
        <sz val="12"/>
        <rFont val="方正书宋_GBK"/>
        <charset val="134"/>
      </rPr>
      <t>元</t>
    </r>
  </si>
  <si>
    <r>
      <rPr>
        <sz val="12"/>
        <rFont val="方正书宋_GBK"/>
        <charset val="134"/>
      </rPr>
      <t>有一个月的免租期</t>
    </r>
    <r>
      <rPr>
        <sz val="12"/>
        <rFont val="Arial Regular"/>
        <charset val="134"/>
      </rPr>
      <t>900</t>
    </r>
    <r>
      <rPr>
        <sz val="12"/>
        <rFont val="方正书宋_GBK"/>
        <charset val="134"/>
      </rPr>
      <t xml:space="preserve">元。租客电话16630695895，他租的1050. </t>
    </r>
  </si>
  <si>
    <r>
      <rPr>
        <sz val="12"/>
        <rFont val="方正书宋_GBK"/>
        <charset val="134"/>
      </rPr>
      <t>廊坊幸福朗园房租</t>
    </r>
    <r>
      <rPr>
        <sz val="12"/>
        <rFont val="Arial Regular"/>
        <charset val="134"/>
      </rPr>
      <t>2021.12-2021.1</t>
    </r>
  </si>
  <si>
    <t>于紫阳</t>
  </si>
  <si>
    <t xml:space="preserve">与悦家解约，然后直接跟用户于先生签合同，月付，押金实付950元，合同期一年, 161元每季度的物业费 </t>
  </si>
  <si>
    <t>廊坊幸福朗园 物业费2022年</t>
  </si>
  <si>
    <r>
      <rPr>
        <sz val="12"/>
        <rFont val="方正书宋_GBK"/>
        <charset val="134"/>
      </rPr>
      <t>幸福城物业</t>
    </r>
    <r>
      <rPr>
        <sz val="12"/>
        <rFont val="Arial Regular"/>
        <charset val="134"/>
      </rPr>
      <t xml:space="preserve"> </t>
    </r>
    <r>
      <rPr>
        <sz val="12"/>
        <rFont val="方正书宋_GBK"/>
        <charset val="134"/>
      </rPr>
      <t>微信</t>
    </r>
  </si>
  <si>
    <r>
      <rPr>
        <sz val="12"/>
        <rFont val="方正书宋_GBK"/>
        <charset val="134"/>
      </rPr>
      <t>廊坊幸福朗园房租</t>
    </r>
    <r>
      <rPr>
        <sz val="12"/>
        <rFont val="Arial Regular"/>
        <charset val="134"/>
      </rPr>
      <t>2021.1.15-2021.2.15</t>
    </r>
  </si>
  <si>
    <r>
      <rPr>
        <sz val="12"/>
        <rFont val="方正书宋_GBK"/>
        <charset val="134"/>
      </rPr>
      <t>廊坊幸福朗园房租</t>
    </r>
    <r>
      <rPr>
        <sz val="12"/>
        <rFont val="Arial Regular"/>
        <charset val="134"/>
      </rPr>
      <t>2021.2.15-2021.2.15</t>
    </r>
  </si>
  <si>
    <t>众美MIMO房租2022.3.1-9.1</t>
  </si>
  <si>
    <t xml:space="preserve">四姨和二姨利息支付记录 </t>
  </si>
  <si>
    <t xml:space="preserve">利息 四姨借款10万 </t>
  </si>
  <si>
    <t>马彦生工商银行  0200 2069 0100 4642 774</t>
  </si>
  <si>
    <t xml:space="preserve">年利息为6%  </t>
  </si>
  <si>
    <r>
      <rPr>
        <sz val="11"/>
        <rFont val="苹方-简"/>
        <charset val="134"/>
      </rPr>
      <t xml:space="preserve">出借 </t>
    </r>
    <r>
      <rPr>
        <sz val="11"/>
        <rFont val="苹方-简"/>
        <charset val="134"/>
      </rPr>
      <t>借款</t>
    </r>
    <r>
      <rPr>
        <sz val="11"/>
        <rFont val="苹方-简"/>
        <charset val="134"/>
      </rPr>
      <t xml:space="preserve"> </t>
    </r>
    <r>
      <rPr>
        <sz val="11"/>
        <rFont val="苹方-简"/>
        <charset val="134"/>
      </rPr>
      <t>华悦</t>
    </r>
    <r>
      <rPr>
        <sz val="11"/>
        <rFont val="苹方-简"/>
        <charset val="134"/>
      </rPr>
      <t>-</t>
    </r>
    <r>
      <rPr>
        <sz val="11"/>
        <rFont val="苹方-简"/>
        <charset val="134"/>
      </rPr>
      <t>金凯</t>
    </r>
    <r>
      <rPr>
        <sz val="11"/>
        <rFont val="苹方-简"/>
        <charset val="134"/>
      </rPr>
      <t xml:space="preserve"> </t>
    </r>
  </si>
  <si>
    <r>
      <rPr>
        <sz val="11"/>
        <rFont val="苹方-简"/>
        <charset val="134"/>
      </rPr>
      <t xml:space="preserve">金凯建材 </t>
    </r>
    <r>
      <rPr>
        <sz val="11"/>
        <rFont val="苹方-简"/>
        <charset val="134"/>
      </rPr>
      <t>（王卫国</t>
    </r>
    <r>
      <rPr>
        <sz val="11"/>
        <rFont val="苹方-简"/>
        <charset val="134"/>
      </rPr>
      <t xml:space="preserve"> </t>
    </r>
    <r>
      <rPr>
        <sz val="11"/>
        <rFont val="苹方-简"/>
        <charset val="134"/>
      </rPr>
      <t>惠民银行</t>
    </r>
    <r>
      <rPr>
        <sz val="11"/>
        <rFont val="苹方-简"/>
        <charset val="134"/>
      </rPr>
      <t>5357</t>
    </r>
    <r>
      <rPr>
        <sz val="11"/>
        <rFont val="苹方-简"/>
        <charset val="134"/>
      </rPr>
      <t>）</t>
    </r>
  </si>
  <si>
    <t xml:space="preserve">年利息为12%  </t>
  </si>
  <si>
    <t>王勇借给金凯建材</t>
  </si>
  <si>
    <t>2019年提成延迟发放改为借款</t>
  </si>
  <si>
    <t xml:space="preserve">王勇收到提成还款 </t>
  </si>
  <si>
    <t>金凯建材-光大银行</t>
  </si>
  <si>
    <t>应为 3288，下周付</t>
  </si>
  <si>
    <t xml:space="preserve">借款 从王忠堂 </t>
  </si>
  <si>
    <t>王忠堂</t>
  </si>
  <si>
    <t>用于置换房贷，利息4.2%，半年结息一次。</t>
  </si>
  <si>
    <t>2020年提成延迟发放改为借款</t>
  </si>
  <si>
    <t xml:space="preserve">付利息  借款 从王忠堂 </t>
  </si>
  <si>
    <t>应付利息 40+51.5万部分</t>
  </si>
  <si>
    <t xml:space="preserve">按8月30日计息  </t>
  </si>
  <si>
    <t xml:space="preserve">王勇收到提成 </t>
  </si>
  <si>
    <t>金凯建材-农行</t>
  </si>
  <si>
    <t>金凯建材 -马燕莉</t>
  </si>
  <si>
    <t>利息到11月30日</t>
  </si>
  <si>
    <t>二姨和四姨的借款都还清</t>
  </si>
  <si>
    <t>四姨借款</t>
  </si>
  <si>
    <t>借款日</t>
  </si>
  <si>
    <t>起息日</t>
  </si>
  <si>
    <t>今天</t>
  </si>
  <si>
    <t>天数</t>
  </si>
  <si>
    <t>本金</t>
  </si>
  <si>
    <t>利率</t>
  </si>
  <si>
    <t>利息</t>
  </si>
  <si>
    <t>按365天计算</t>
  </si>
  <si>
    <t>利息计算</t>
  </si>
  <si>
    <t>收到的还款</t>
  </si>
  <si>
    <t>本金结余</t>
  </si>
  <si>
    <t>计息天数</t>
  </si>
  <si>
    <t>应付利息</t>
  </si>
  <si>
    <t>每年起息日</t>
  </si>
  <si>
    <t>转付 X3644  埃及Goma 无锡Cubic Eric Linda</t>
  </si>
  <si>
    <t>无锡 Wuxi Cube Textile Technology Co.,Ltd  广发-交行</t>
  </si>
  <si>
    <t xml:space="preserve">佣金扣$1653 已齐 账上多$82  </t>
  </si>
  <si>
    <t>收汇 X3763 埃及Goma  百叶窗配件Frank</t>
  </si>
  <si>
    <t xml:space="preserve">埃及 Goma （OTTIMIZZATA   东亚） </t>
  </si>
  <si>
    <t>采购 X3763 埃及Goma  百叶窗配件Frank</t>
  </si>
  <si>
    <t xml:space="preserve">绍兴胜帘窗饰有限公司  SHAOXING SHENGLIAN WINDOW DECORATION CO., LTD   2003003652000032   Bank of Shaoxing  </t>
  </si>
  <si>
    <t>从3644-1借用USD70 账上剩余12</t>
  </si>
  <si>
    <t>收汇  X3763 埃及Goma 百叶窗配件Frank</t>
  </si>
  <si>
    <t>埃及 Goma  Decorama 广发</t>
  </si>
  <si>
    <t>收汇 X3747  埃及Goma   Rachel 胡启平</t>
  </si>
  <si>
    <t>从USD13925</t>
  </si>
  <si>
    <t>手续费12.8 扣佣金225+200认证费 后账上231+12=243</t>
  </si>
  <si>
    <t>采购 X3747 埃及Goma Rachel 胡启平</t>
  </si>
  <si>
    <t>盐城 YANCHENG SHINING WINDOWARE CO., LTD. 一达通美元</t>
  </si>
  <si>
    <t>手续费12.8</t>
  </si>
  <si>
    <t xml:space="preserve">收汇 X3747 埃及Goma ALFORSAN ALHADETHA  </t>
  </si>
  <si>
    <t>埃及Goma ALFORSAN ALHADETHA 东亚</t>
  </si>
  <si>
    <t xml:space="preserve">USD64 from X3763 扣账上243-64=179 </t>
  </si>
  <si>
    <t>收汇 X3644  埃及Goma  Linda</t>
  </si>
  <si>
    <t xml:space="preserve">埃及 Goma （BWASL  东亚） </t>
  </si>
  <si>
    <t>从 USD19936</t>
  </si>
  <si>
    <t>收汇 D3798  埃及Goma   Lu Ding</t>
  </si>
  <si>
    <t>采购 X3644  埃及Goma 无锡Cubic Eric Linda</t>
  </si>
  <si>
    <t>无锡 Wuxi Cube Textile Technology Co.,Ltd  东亚-交行</t>
  </si>
  <si>
    <t xml:space="preserve">从账上扣179-32=147 </t>
  </si>
  <si>
    <t>采购 D3798 埃及 GOMA  绍兴 DingLu</t>
  </si>
  <si>
    <t>绍兴联登 Shaoxing LianDeng Textile Co.,Ltd   19514414040030068  Agriculture Bank of China,Head Office SHAOXING KEQIAO Branch</t>
  </si>
  <si>
    <t>从账上扣147-32=115</t>
  </si>
  <si>
    <t>收汇 X3644-2 埃及Goma  Linda 无锡Eric</t>
  </si>
  <si>
    <t xml:space="preserve">埃及Goma (BOASL ALZEM FOR TRADING EST  东亚）  </t>
  </si>
  <si>
    <t>转付 X3644-2 埃及Goma  Linda 无锡Eric</t>
  </si>
  <si>
    <t>手续费12.8$</t>
  </si>
  <si>
    <t>埃及大使馆认证费 X3258  Goma</t>
  </si>
  <si>
    <t>于先生认证（尤光照）</t>
  </si>
  <si>
    <t xml:space="preserve">收汇 X3644 埃及GOMA  ALFORSAN ALHADETHA  </t>
  </si>
  <si>
    <t>从 USD14936</t>
  </si>
  <si>
    <t xml:space="preserve">收汇 X3747 埃及GOMA  ALFORSAN ALHADETHA  </t>
  </si>
  <si>
    <t xml:space="preserve">采购 X3747 埃及 Goma （Rachel 宁波胡启平） </t>
  </si>
  <si>
    <t>采购 X3644-2 埃及 Goma Linda无锡 Cube Eric</t>
  </si>
  <si>
    <t>收汇 X3747 埃及 Goma  DECORAMA ASSEM汇入美元</t>
  </si>
  <si>
    <t>埃及 Goma  Decorama 广发 OSA</t>
  </si>
  <si>
    <t xml:space="preserve">应收1100佣金，本单扣967USD  其他从账上扣115-133=-18 </t>
  </si>
  <si>
    <t>盐城 YANCHENG SHINING WINDOWARE CO., LTD. 一达通美元 从广发OSA</t>
  </si>
  <si>
    <t>埃及Goma Decorama  广发 NRA</t>
  </si>
  <si>
    <t xml:space="preserve">  留$2000给Linda作尾货和新订单定金, 扣1963的佣金，账上剩318  广发付款手续费USD73 </t>
  </si>
  <si>
    <t xml:space="preserve">收汇 D3798 埃及 Goma   Lu Ding  绍兴联登 </t>
  </si>
  <si>
    <t xml:space="preserve">埃及Goma (ABEER IBRAHIM Y HAKMAI    东亚）  </t>
  </si>
  <si>
    <t xml:space="preserve">转付 D3798 埃及Goma Lu Ding  绍兴联登 </t>
  </si>
  <si>
    <t>手续费 13USD</t>
  </si>
  <si>
    <t>认证费用  X3644-2  埃及Goma</t>
  </si>
  <si>
    <t xml:space="preserve">张翠锦 中国银行  </t>
  </si>
  <si>
    <t>收汇 D3888 埃及 Goma 无锡Linda Eric</t>
  </si>
  <si>
    <t xml:space="preserve">埃及 Goma  Decorama 东亚 （Abeer Ibrahim )   </t>
  </si>
  <si>
    <t xml:space="preserve">从 USD20936 </t>
  </si>
  <si>
    <t xml:space="preserve">收汇 D3798 埃及Goma Lu Ding  绍兴联登 </t>
  </si>
  <si>
    <t>差额扣账上254-32=$222</t>
  </si>
  <si>
    <t>转付  D3888 埃及 Goma 无锡Linda Eric</t>
  </si>
  <si>
    <t xml:space="preserve">账上扣差额：222-32=$190 </t>
  </si>
  <si>
    <t xml:space="preserve">收汇 D3798 埃及 Goma  Lu Ding  绍兴联登 </t>
  </si>
  <si>
    <t xml:space="preserve">埃及 Goma  Decorama 东亚 （Hams Almsaa )   </t>
  </si>
  <si>
    <t>从 USD21936</t>
  </si>
  <si>
    <t xml:space="preserve">收汇 D3798 埃及 Goma  佣金 Lu Ding  绍兴联登 </t>
  </si>
  <si>
    <t xml:space="preserve">从 USD21936  扣1500佣金 </t>
  </si>
  <si>
    <t>收汇 D3901 埃及 Goma  Rachel 宁波胡启平 定金</t>
  </si>
  <si>
    <t>采购 D3901 埃及 Goma  Rachel 宁波胡启平 定金</t>
  </si>
  <si>
    <t>盐城 YANCHENG SHINING WINDOWARE CO., LTD.  尤峰  6217001320000372693   建行盐城分行 (走的个人卡）</t>
  </si>
  <si>
    <t>账上扣差额：190-32=$158</t>
  </si>
  <si>
    <t>收汇 D3888 埃及 Goma  无锡Linda Eric</t>
  </si>
  <si>
    <t xml:space="preserve">埃及 Goma  Decorama 东亚 （Tyaher )   </t>
  </si>
  <si>
    <t>从美元 USD25436</t>
  </si>
  <si>
    <t xml:space="preserve">收汇 D3913 埃及 Goma 西大门 </t>
  </si>
  <si>
    <t>收汇 D3798 埃及 Goma 绍兴联登 HelloDL</t>
  </si>
  <si>
    <t>转付 D3888 埃及  Goma 无锡Linda Eric</t>
  </si>
  <si>
    <t>账上扣差额：158-32=$126</t>
  </si>
  <si>
    <t xml:space="preserve">采购 D3913 埃及 Goma 西大门   </t>
  </si>
  <si>
    <t xml:space="preserve">浙江西大门新材料股份有限公司 中国银行绍兴越城支行 370158355229 </t>
  </si>
  <si>
    <t xml:space="preserve">收汇  D3798 埃及 Goma  Lu Ding  绍兴联登 </t>
  </si>
  <si>
    <t>埃及 Goma  Decorama 广发 NRA</t>
  </si>
  <si>
    <t xml:space="preserve">采购 D3798 埃及 Goma  Lu Ding  绍兴联登 </t>
  </si>
  <si>
    <t>绍兴联登 Shaoxing LianDeng Textile Co.,Ltd   19514414040030068  Agriculture Bank of China,Head Office SHAOXING KEQIAO Branch  从东亚</t>
  </si>
  <si>
    <t>账上扣差额：126-100=$26</t>
  </si>
  <si>
    <t>收汇 D3888 埃及Goma 无锡Linda Eric</t>
  </si>
  <si>
    <t xml:space="preserve">埃及 Goma  Decorama 东亚 （hbaib najran services est     )   </t>
  </si>
  <si>
    <t>采购 D3888 埃及Goma 无锡Linda Eric</t>
  </si>
  <si>
    <t xml:space="preserve">认证 D3798 埃及 Goma  Lu Ding  绍兴联登 </t>
  </si>
  <si>
    <t>深圳明辉达  张翠锦  中国银行:6013 8220 0054 4978 250</t>
  </si>
  <si>
    <t>采购 D3951 埃及Goma 富士 付先生 垫付</t>
  </si>
  <si>
    <t>绍兴富士 zhejiang Shaoxing Fushi Decoration Material Co. Ltd.  中行</t>
  </si>
  <si>
    <t>手续费12USD</t>
  </si>
  <si>
    <t>收汇  D3888-1 埃及Goma  Linda Eric</t>
  </si>
  <si>
    <t xml:space="preserve">从USD56647 银行扣费90USD </t>
  </si>
  <si>
    <t xml:space="preserve">收汇 D3913 埃及Goma 西大门  柳经理 </t>
  </si>
  <si>
    <t>从USD56647</t>
  </si>
  <si>
    <t>收汇 D3888-1 埃及Goma 佣金 Linda Eric</t>
  </si>
  <si>
    <t xml:space="preserve">从USD56647 佣金1647已扣 </t>
  </si>
  <si>
    <t>采购  D3888-1 埃及Goma  Linda  Eric</t>
  </si>
  <si>
    <t xml:space="preserve">名义$35000，扣手续费60 </t>
  </si>
  <si>
    <t>收汇 D3901 埃及Goma  遮阳布 Rachel 盐城霞林窗饰</t>
  </si>
  <si>
    <t xml:space="preserve">埃及 Goma  Decorama 东亚 （Rwabi Almajd Est  )   </t>
  </si>
  <si>
    <t>货款$61400</t>
  </si>
  <si>
    <t>采购 D3901 埃及Goma  遮阳布 Rachel 盐城霞林窗饰</t>
  </si>
  <si>
    <t>盐城 YANCHENG SHINING WINDOWARE CO., LTD. 一达通美元 从广发NRA</t>
  </si>
  <si>
    <t>收汇 D3951 埃及Goma 绍兴富士</t>
  </si>
  <si>
    <t>埃及 Decorama （Tianjin Hero广发）</t>
  </si>
  <si>
    <t>货款$28946</t>
  </si>
  <si>
    <t>收汇 D3913 埃及Goma 西大门  柳经理</t>
  </si>
  <si>
    <t>全部货款大概 55439</t>
  </si>
  <si>
    <t>转付 D3951 埃及Goma 绍兴富士</t>
  </si>
  <si>
    <t>绍兴富士 zhejiang Shaoxing Fushi Decoration Material Co. Ltd.  中行 从广发</t>
  </si>
  <si>
    <t>货款$28946  加手续费38</t>
  </si>
  <si>
    <t>埃及 Goma  Decorama 从linda Eric转过来人民币到光大</t>
  </si>
  <si>
    <t>采购 D3913 埃及Goma 西大门  柳经理</t>
  </si>
  <si>
    <t>货款$55439, 人民币403348</t>
  </si>
  <si>
    <t>认证费 D3901   埃及Goma</t>
  </si>
  <si>
    <t>认证费  D3951+D3913  埃及Goma</t>
  </si>
  <si>
    <t>收汇 D3901 埃及Goma Rachel盐城   DECORAMA ASSEM</t>
  </si>
  <si>
    <t>从 USD22910 货款61400 佣金未扣</t>
  </si>
  <si>
    <t>从USD22910 货款61400$</t>
  </si>
  <si>
    <t>转收 D3951 埃及Goma 绍兴富士</t>
  </si>
  <si>
    <t>从D3913</t>
  </si>
  <si>
    <t>货款$28946齐佣金未扣</t>
  </si>
  <si>
    <t xml:space="preserve">转出 D3913 埃及Goma 西大门 </t>
  </si>
  <si>
    <t>到D3951</t>
  </si>
  <si>
    <t>佣金 D3901 埃及Goma  遮阳布 Rachel 盐城霞林窗饰</t>
  </si>
  <si>
    <t>佣金1228 从USD1278</t>
  </si>
  <si>
    <t xml:space="preserve">佣金 D3913 埃及Goma 西大门 </t>
  </si>
  <si>
    <t>佣金1108 从USD1278</t>
  </si>
  <si>
    <t>拖车费分担 D3951-D3913 埃及Goma</t>
  </si>
  <si>
    <t xml:space="preserve">陈建 6214 8006 0200 1883 186  浙江泰隆商业银行宁波分行 </t>
  </si>
  <si>
    <t>港杂费 D3951+D3913 埃及Goma</t>
  </si>
  <si>
    <t>深圳市华海通运国际货运代理有限公司 中国建设银行深圳东门支行 44250100002500000322 (RMB) 华悦</t>
  </si>
  <si>
    <t>手续费30</t>
  </si>
  <si>
    <t>收入 D3919 退税埃及Goma   西大门</t>
  </si>
  <si>
    <t>国家税务局 -华悦建行公户</t>
  </si>
  <si>
    <t>收汇 D4031 埃及Goma 无锡Eric</t>
  </si>
  <si>
    <t>从 19546客户付的2万，但是到的是港币，有汇率损失</t>
  </si>
  <si>
    <t>收汇 D4042 埃及Goma 绍兴富士</t>
  </si>
  <si>
    <t>采购 D4031 埃及Goma 无锡Cube Eric Linda</t>
  </si>
  <si>
    <t>采购 D4042 埃及Goma 绍兴富士</t>
  </si>
  <si>
    <t>埃及 Goma Decorama for industry 广发NRA</t>
  </si>
  <si>
    <t xml:space="preserve">埃及Goma HANEEN EST 东亚 </t>
  </si>
  <si>
    <t xml:space="preserve">从USD14651实际收到是港币113840HKD </t>
  </si>
  <si>
    <t>收汇 D4042 Goma 绍兴富士</t>
  </si>
  <si>
    <t>采购 埃及 D4042 Goma 绍兴富士</t>
  </si>
  <si>
    <t>绍兴富士 zhejiang Shaoxing Fushi Decoration Material Co. Ltd.  中行8700 3650 7508 093 001  从广发</t>
  </si>
  <si>
    <t>货款28505.49</t>
  </si>
  <si>
    <t>佣金 570 未收  从4031收取</t>
  </si>
  <si>
    <t>收汇 埃及 D4031 埃及Goma 无锡Eric</t>
  </si>
  <si>
    <t>埃及 Goma  Decorama Industry 广发 NRA</t>
  </si>
  <si>
    <t>埃及 Goma  Decorama Assem 广发 NRA</t>
  </si>
  <si>
    <t>采购 D4031 埃及Goma 无锡Eric</t>
  </si>
  <si>
    <t>无锡 Wuxi Cube Textile Technology Co.,Ltd -交行 322000656141000000303  广发</t>
  </si>
  <si>
    <t xml:space="preserve">账上富余1284.00 </t>
  </si>
  <si>
    <t>收汇 D4031 埃及 Goma 无锡Eric</t>
  </si>
  <si>
    <t xml:space="preserve">埃及 Goma  Decorama 东亚 （MAHA ALOTABI )   </t>
  </si>
  <si>
    <t>HKD189946 转成美元 损失570USD</t>
  </si>
  <si>
    <t>扣2020年底少付佣金1200和D4031佣金1703 D4042佣金570  Hero账上清零</t>
  </si>
  <si>
    <t>Date</t>
  </si>
  <si>
    <t xml:space="preserve">Item </t>
  </si>
  <si>
    <t>Counter Part</t>
  </si>
  <si>
    <t>Pay Out   USD</t>
  </si>
  <si>
    <t>Receive In   USD</t>
  </si>
  <si>
    <t xml:space="preserve">Remark </t>
  </si>
  <si>
    <t xml:space="preserve">Origin </t>
  </si>
  <si>
    <t>支出 RMB</t>
  </si>
  <si>
    <t>收入 RMB</t>
  </si>
  <si>
    <t>认证费 D4042 绍兴富士 Goma</t>
  </si>
  <si>
    <t>认证费 D4031 Wuxi Eric  Goma</t>
  </si>
  <si>
    <t xml:space="preserve">Credit In   D4094 Goma  Rachel Yancheng霞林 </t>
  </si>
  <si>
    <t xml:space="preserve"> Goma  Decorama East Asia Bank （First Whale Co. Ltd.     )   </t>
  </si>
  <si>
    <t xml:space="preserve">FromUSD36857 287195 HKD </t>
  </si>
  <si>
    <t xml:space="preserve">Credit In   D4099 Goma  Eric Wuxi 立方 </t>
  </si>
  <si>
    <t xml:space="preserve">Pay  D4094 Goma  Rachel Yancheng霞林 </t>
  </si>
  <si>
    <t>Yancheng YANCHENG SHINING WINDOWARE CO., LTD. 中行美元 5092 6041 4016  FromEast Asia Bank</t>
  </si>
  <si>
    <t xml:space="preserve">Pay  D4099 Goma  Eric Wuxi 立方 </t>
  </si>
  <si>
    <t>Wuxi  Wuxi Cube Textile Technology Co.,Ltd  East Asia Bank-交行 322000656141000000303</t>
  </si>
  <si>
    <t xml:space="preserve"> Goma DECORAMA FOR INDUSTRY CO Guangfa BankNRA</t>
  </si>
  <si>
    <t>Wuxi  Wuxi Cube Textile Technology Co.,Ltd  Guangfa Bank-交行 322000656141000000303</t>
  </si>
  <si>
    <t>认证费用 D4099  Goma Eric</t>
  </si>
  <si>
    <r>
      <rPr>
        <sz val="11"/>
        <rFont val="PingFang SC Regular"/>
        <charset val="134"/>
      </rPr>
      <t>深圳明辉达</t>
    </r>
    <r>
      <rPr>
        <sz val="10"/>
        <rFont val="PingFang SC Regular"/>
        <charset val="134"/>
      </rPr>
      <t xml:space="preserve">  张翠锦  中国银行:6013 8220 0054 4978 250  民生</t>
    </r>
  </si>
  <si>
    <t>Invoice  93488 USD</t>
  </si>
  <si>
    <t xml:space="preserve">Commission D4099  Eric Wuxi </t>
  </si>
  <si>
    <t>21.10.29.</t>
  </si>
  <si>
    <t xml:space="preserve">保险费  D4099 Goma  Eric Wuxi 立方 </t>
  </si>
  <si>
    <t>深圳市华海通运国际货运代理有限公司 开户银行:交通银行深圳八卦岭支行 人民币账号: 443066168013002551587  私对公</t>
  </si>
  <si>
    <t xml:space="preserve">Rec with East Asia Bank </t>
  </si>
  <si>
    <t xml:space="preserve">Mohamed Alqedsi Est </t>
  </si>
  <si>
    <t>141512 HKD</t>
  </si>
  <si>
    <t xml:space="preserve">Pay  D4099 Goma  Rachel Yancheng霞林 </t>
  </si>
  <si>
    <t>Wuxi  Wuxi Cube Textile Technology Co.,Ltd  花旗-交行 322000656141000000303</t>
  </si>
  <si>
    <t>Credit In  D4094  Goma</t>
  </si>
  <si>
    <t xml:space="preserve"> Goma Decorama  Chouzhou Bank</t>
  </si>
  <si>
    <t xml:space="preserve"> Goma Decorama  East Asia Bank银行</t>
  </si>
  <si>
    <t>Pay D4094  Goma</t>
  </si>
  <si>
    <t xml:space="preserve">Credit In  D4094 Goma Rachel </t>
  </si>
  <si>
    <t>Goma to East Asia BankJoy</t>
  </si>
  <si>
    <t xml:space="preserve">Pay D4094 Goma Rachel </t>
  </si>
  <si>
    <t>Invoice $57500USD  客户说D4094盐城同意实际发票55500USD  Rachel说是57500  汇率 6.36</t>
  </si>
  <si>
    <t>产地证 D4094 Goma</t>
  </si>
  <si>
    <t xml:space="preserve">Credit In  D4209   Goma </t>
  </si>
  <si>
    <t>Goma CO ABRAJ ALALM LETJA CITIBANK</t>
  </si>
  <si>
    <t>From USD19970</t>
  </si>
  <si>
    <t>Credit In  D4199  Goma  Wuxi Eric   D41871</t>
  </si>
  <si>
    <t>Pay D4199  Goma  Wuxi Eric   D41871</t>
  </si>
  <si>
    <t xml:space="preserve">D4094 Second Submit to CargoX </t>
  </si>
  <si>
    <t xml:space="preserve">Credit In  D4187   Goma  金额待分配 </t>
  </si>
  <si>
    <t>From19970</t>
  </si>
  <si>
    <t>Credit In  D4209 Goma Yancheng</t>
  </si>
  <si>
    <t>Pay D4209 Goma  YanchengRachel</t>
  </si>
  <si>
    <t>Yancheng YANCHENG SHINING WINDOWARE CO., LTD. 中行美元 5092 6041 4016  From花旗Xtransfer</t>
  </si>
  <si>
    <t>Pay D4187  Goma Shaoxing Liandeng</t>
  </si>
  <si>
    <t xml:space="preserve">Shaoxing Liandeng Textile Shaoxing Liandeng Textile Co. Ltd   Agricultural Bank of China,Head Office SHAOXING KEQIAO Branch 19514414040030068  花旗 Xtransfer </t>
  </si>
  <si>
    <t xml:space="preserve">Credit In  D4199 Goma   </t>
  </si>
  <si>
    <t xml:space="preserve">Credit In  D4199   Goma  </t>
  </si>
  <si>
    <t>Goma EST BASIM CITIBANK</t>
  </si>
  <si>
    <t>Pay D4199  Goma  Wuxi Eric   D4199</t>
  </si>
  <si>
    <t>Credit In  D4209 Goma  Wuxi Cube</t>
  </si>
  <si>
    <t xml:space="preserve"> Goma Decorama  Guangfa BankNRA</t>
  </si>
  <si>
    <t>From USD50943</t>
  </si>
  <si>
    <t xml:space="preserve">Credit In  D4199  Goma  Wuxi Eric </t>
  </si>
  <si>
    <t>Credit In   D4209    Goma   Rachel</t>
  </si>
  <si>
    <t>Credit In   D4199 Goma  Wuxi Eric</t>
  </si>
  <si>
    <t xml:space="preserve">Pay D4199  Goma  Wuxi Eric </t>
  </si>
  <si>
    <t>Invoice $76517USD  工厂同意放单</t>
  </si>
  <si>
    <t>Pay D4209 Goma  Yancheng Rachel</t>
  </si>
  <si>
    <t>Yancheng YANCHENG SHINING WINDOWARE CO., LTD. 中行 5092 6041 4016  FromGuangfa Bank</t>
  </si>
  <si>
    <t>产地证 D4199 Goma</t>
  </si>
  <si>
    <t>Pay D4199 Goma  Wuxi Eric</t>
  </si>
  <si>
    <t>from USD10000</t>
  </si>
  <si>
    <t>Pay D4238 Goma  Wuxi Eric</t>
  </si>
  <si>
    <t xml:space="preserve">Commission D4199 Wuxi Eric </t>
  </si>
  <si>
    <t>Invoice $76517</t>
  </si>
  <si>
    <t xml:space="preserve">Commission D4094 Rachel Shinnig </t>
  </si>
  <si>
    <t>Invoice：$57500</t>
  </si>
  <si>
    <t>Pay  D4209 Goma  Yancheng Rachel</t>
  </si>
  <si>
    <t>YANCHENG SHINING WINDOWARE CO., LTD. 中行美元 5092 6041 4016  从 Xtransfer</t>
  </si>
  <si>
    <t xml:space="preserve">Total Balance </t>
  </si>
  <si>
    <t xml:space="preserve">Invoice # </t>
  </si>
  <si>
    <t xml:space="preserve">Factory </t>
  </si>
  <si>
    <t xml:space="preserve">Invoice Amount </t>
  </si>
  <si>
    <t xml:space="preserve">Payment to Factory </t>
  </si>
  <si>
    <t>ETD</t>
  </si>
  <si>
    <t>ETA</t>
  </si>
  <si>
    <t>D4094</t>
  </si>
  <si>
    <t xml:space="preserve">Rachel Shining </t>
  </si>
  <si>
    <t>D4099</t>
  </si>
  <si>
    <t xml:space="preserve">Eric Wuxi Cube </t>
  </si>
  <si>
    <t xml:space="preserve">All Done </t>
  </si>
  <si>
    <t xml:space="preserve">D4199 </t>
  </si>
  <si>
    <r>
      <rPr>
        <sz val="12"/>
        <color rgb="FFFF0000"/>
        <rFont val="PingFang SC Regular"/>
        <charset val="134"/>
      </rPr>
      <t>Red</t>
    </r>
    <r>
      <rPr>
        <sz val="12"/>
        <color theme="1"/>
        <rFont val="PingFang SC Regular"/>
        <charset val="134"/>
      </rPr>
      <t xml:space="preserve">:  means not yet paid  </t>
    </r>
  </si>
  <si>
    <t>Order</t>
  </si>
  <si>
    <t xml:space="preserve">业务
</t>
  </si>
  <si>
    <t>跟单</t>
  </si>
  <si>
    <r>
      <rPr>
        <b/>
        <sz val="8"/>
        <color theme="1"/>
        <rFont val="华文宋体"/>
        <charset val="134"/>
      </rPr>
      <t>客户</t>
    </r>
    <r>
      <rPr>
        <b/>
        <sz val="8"/>
        <color theme="1"/>
        <rFont val="Arial"/>
        <charset val="134"/>
      </rPr>
      <t xml:space="preserve"> 
Customer</t>
    </r>
  </si>
  <si>
    <r>
      <rPr>
        <b/>
        <sz val="8"/>
        <color theme="1"/>
        <rFont val="Arial"/>
        <charset val="134"/>
      </rPr>
      <t>特</t>
    </r>
    <r>
      <rPr>
        <b/>
        <sz val="8"/>
        <color theme="1"/>
        <rFont val="Arial"/>
        <charset val="134"/>
      </rPr>
      <t xml:space="preserve">
</t>
    </r>
    <r>
      <rPr>
        <b/>
        <sz val="8"/>
        <color theme="1"/>
        <rFont val="华文宋体"/>
        <charset val="134"/>
      </rPr>
      <t>殊</t>
    </r>
  </si>
  <si>
    <t xml:space="preserve">Qty &amp; Goods </t>
  </si>
  <si>
    <t>Term</t>
  </si>
  <si>
    <t xml:space="preserve">Ports </t>
  </si>
  <si>
    <r>
      <rPr>
        <b/>
        <sz val="8"/>
        <color indexed="8"/>
        <rFont val="Arial"/>
        <charset val="134"/>
      </rPr>
      <t>下单日</t>
    </r>
    <r>
      <rPr>
        <b/>
        <sz val="8"/>
        <color indexed="8"/>
        <rFont val="Arial"/>
        <charset val="134"/>
      </rPr>
      <t xml:space="preserve"> </t>
    </r>
  </si>
  <si>
    <t>Remark</t>
  </si>
  <si>
    <r>
      <rPr>
        <b/>
        <sz val="8"/>
        <color rgb="FF000000"/>
        <rFont val="华文宋体"/>
        <charset val="134"/>
      </rPr>
      <t>订舱</t>
    </r>
    <r>
      <rPr>
        <b/>
        <sz val="8"/>
        <color rgb="FF000000"/>
        <rFont val="Arial"/>
        <charset val="134"/>
      </rPr>
      <t xml:space="preserve">
Booking</t>
    </r>
  </si>
  <si>
    <r>
      <rPr>
        <b/>
        <sz val="8"/>
        <color rgb="FF000000"/>
        <rFont val="华文宋体"/>
        <charset val="134"/>
      </rPr>
      <t>付款条件</t>
    </r>
    <r>
      <rPr>
        <b/>
        <sz val="8"/>
        <color rgb="FF000000"/>
        <rFont val="Arial"/>
        <charset val="134"/>
      </rPr>
      <t xml:space="preserve">
PayTerm</t>
    </r>
  </si>
  <si>
    <r>
      <rPr>
        <b/>
        <sz val="8"/>
        <color theme="1"/>
        <rFont val="华文宋体"/>
        <charset val="134"/>
      </rPr>
      <t>发票金额
Inv Amount</t>
    </r>
    <r>
      <rPr>
        <b/>
        <sz val="8"/>
        <color theme="1"/>
        <rFont val="Arial"/>
        <charset val="134"/>
      </rPr>
      <t xml:space="preserve"> </t>
    </r>
  </si>
  <si>
    <r>
      <rPr>
        <b/>
        <sz val="8"/>
        <color theme="1"/>
        <rFont val="华文宋体"/>
        <charset val="134"/>
      </rPr>
      <t>定金</t>
    </r>
    <r>
      <rPr>
        <b/>
        <sz val="8"/>
        <color theme="1"/>
        <rFont val="Arial"/>
        <charset val="134"/>
      </rPr>
      <t xml:space="preserve">
Deposit</t>
    </r>
  </si>
  <si>
    <t xml:space="preserve">应收美元
Balance </t>
  </si>
  <si>
    <t>应收人民币
Balance RMB</t>
  </si>
  <si>
    <r>
      <rPr>
        <b/>
        <sz val="8"/>
        <rFont val="华文宋体"/>
        <charset val="134"/>
      </rPr>
      <t>实收尾款1</t>
    </r>
    <r>
      <rPr>
        <b/>
        <sz val="8"/>
        <rFont val="Arial"/>
        <charset val="134"/>
      </rPr>
      <t xml:space="preserve">  </t>
    </r>
  </si>
  <si>
    <r>
      <rPr>
        <b/>
        <sz val="8"/>
        <rFont val="华文宋体"/>
        <charset val="134"/>
      </rPr>
      <t>实收尾款</t>
    </r>
    <r>
      <rPr>
        <b/>
        <sz val="8"/>
        <rFont val="Arial"/>
        <charset val="134"/>
      </rPr>
      <t xml:space="preserve"> 2 </t>
    </r>
  </si>
  <si>
    <t>收款备注1</t>
  </si>
  <si>
    <t>J3967</t>
  </si>
  <si>
    <t>B</t>
  </si>
  <si>
    <t>完成</t>
  </si>
  <si>
    <t>澳大利亚Studwork(Mr. BRAD KEALEY)</t>
  </si>
  <si>
    <r>
      <rPr>
        <sz val="8"/>
        <rFont val="Arial"/>
        <charset val="134"/>
      </rPr>
      <t>1x40HQ</t>
    </r>
    <r>
      <rPr>
        <sz val="8"/>
        <rFont val="宋体"/>
        <charset val="134"/>
      </rPr>
      <t>轻钢及配件</t>
    </r>
  </si>
  <si>
    <t>FOB</t>
  </si>
  <si>
    <t>xingang-Melbourne,Australia</t>
  </si>
  <si>
    <t>出黄色CO 木质证明 同J3935</t>
  </si>
  <si>
    <t>鑫顺源订舱中远，盛汇通拖车报关</t>
  </si>
  <si>
    <t>到港</t>
  </si>
  <si>
    <t>J3968</t>
  </si>
  <si>
    <t>济南潘奥 王侃杜Richard</t>
  </si>
  <si>
    <r>
      <rPr>
        <sz val="8"/>
        <rFont val="Arial"/>
        <charset val="134"/>
      </rPr>
      <t>9</t>
    </r>
    <r>
      <rPr>
        <sz val="8"/>
        <rFont val="宋体"/>
        <charset val="134"/>
      </rPr>
      <t>吨轻钢边角打孔边角变高</t>
    </r>
  </si>
  <si>
    <t>出厂</t>
  </si>
  <si>
    <t>20号送到港 天津港拼箱</t>
  </si>
  <si>
    <t>M3962</t>
  </si>
  <si>
    <t>巴林 Altawasel Gate(Kurian)</t>
  </si>
  <si>
    <r>
      <rPr>
        <sz val="8"/>
        <rFont val="Arial"/>
        <charset val="134"/>
      </rPr>
      <t xml:space="preserve">1x20'  </t>
    </r>
    <r>
      <rPr>
        <sz val="8"/>
        <rFont val="宋体"/>
        <charset val="134"/>
      </rPr>
      <t>轻钢龙骨</t>
    </r>
    <r>
      <rPr>
        <sz val="8"/>
        <rFont val="Arial"/>
        <charset val="134"/>
      </rPr>
      <t>+</t>
    </r>
    <r>
      <rPr>
        <sz val="8"/>
        <rFont val="宋体"/>
        <charset val="134"/>
      </rPr>
      <t>干壁钉</t>
    </r>
    <r>
      <rPr>
        <sz val="8"/>
        <rFont val="Arial"/>
        <charset val="134"/>
      </rPr>
      <t>+</t>
    </r>
    <r>
      <rPr>
        <sz val="8"/>
        <rFont val="宋体"/>
        <charset val="134"/>
      </rPr>
      <t>检修口</t>
    </r>
  </si>
  <si>
    <t>xingang-BAHRAIN</t>
  </si>
  <si>
    <r>
      <rPr>
        <sz val="8"/>
        <rFont val="宋体"/>
        <charset val="134"/>
      </rPr>
      <t>DHL7149719905 出CO 60% of final invoice做低报发票  M3962收装卸费150元，外采部分的 11件检修口有10件是8pc，1件4pc</t>
    </r>
    <r>
      <rPr>
        <sz val="8"/>
        <color rgb="FFFF0000"/>
        <rFont val="宋体"/>
        <charset val="134"/>
      </rPr>
      <t xml:space="preserve">
</t>
    </r>
    <r>
      <rPr>
        <sz val="8"/>
        <rFont val="宋体"/>
        <charset val="134"/>
      </rPr>
      <t xml:space="preserve"> MSC2499-50 更新了公司名 客户给了企业编码证书 同J3885</t>
    </r>
  </si>
  <si>
    <t>永鑫海MSC2499/2500，白沟源远拖车报关</t>
  </si>
  <si>
    <t>J3946</t>
  </si>
  <si>
    <t>伊朗 TOLIDI (Mehdi )</t>
  </si>
  <si>
    <t>收货人可能变 每次和客户确认下收货人 必须受到客户明确回复</t>
  </si>
  <si>
    <r>
      <rPr>
        <sz val="8"/>
        <rFont val="Arial"/>
        <charset val="134"/>
      </rPr>
      <t xml:space="preserve">2x20 </t>
    </r>
    <r>
      <rPr>
        <sz val="8"/>
        <rFont val="宋体"/>
        <charset val="134"/>
      </rPr>
      <t>金银色烤漆龙骨</t>
    </r>
  </si>
  <si>
    <t>xingang-Bandar Abbass</t>
  </si>
  <si>
    <t>单据齐等款 单据已发客户 CO 两个箱子都修了 发货前付齐50%的款  指定代理 同J3791</t>
  </si>
  <si>
    <r>
      <rPr>
        <sz val="8"/>
        <color theme="1"/>
        <rFont val="Arial"/>
        <charset val="134"/>
      </rPr>
      <t>seatek</t>
    </r>
    <r>
      <rPr>
        <sz val="8"/>
        <color theme="1"/>
        <rFont val="宋体"/>
        <charset val="134"/>
      </rPr>
      <t>订舱伊朗航运，汇昌拖车报关</t>
    </r>
  </si>
  <si>
    <t>J3971</t>
  </si>
  <si>
    <t xml:space="preserve">印度 MAB Jaison </t>
  </si>
  <si>
    <r>
      <rPr>
        <sz val="8"/>
        <rFont val="Arial"/>
        <charset val="134"/>
      </rPr>
      <t xml:space="preserve">1x20‘ </t>
    </r>
    <r>
      <rPr>
        <sz val="8"/>
        <rFont val="宋体"/>
        <charset val="134"/>
      </rPr>
      <t>平面烤漆</t>
    </r>
  </si>
  <si>
    <t xml:space="preserve">xingang-COCHIN, INDIA </t>
  </si>
  <si>
    <t>等保单 改电放 CO 买保险 正本 同J3906</t>
  </si>
  <si>
    <r>
      <rPr>
        <sz val="8"/>
        <color theme="1"/>
        <rFont val="宋体"/>
        <charset val="134"/>
      </rPr>
      <t>誉洲订舱MSK</t>
    </r>
    <r>
      <rPr>
        <sz val="8"/>
        <color theme="1"/>
        <rFont val="Arial"/>
        <charset val="134"/>
      </rPr>
      <t>2000USD/2031</t>
    </r>
    <r>
      <rPr>
        <sz val="8"/>
        <color theme="1"/>
        <rFont val="宋体"/>
        <charset val="134"/>
      </rPr>
      <t>，誉洲拖车，</t>
    </r>
    <r>
      <rPr>
        <sz val="8"/>
        <color rgb="FFFF0000"/>
        <rFont val="宋体"/>
        <charset val="134"/>
      </rPr>
      <t>金凯抬头报关</t>
    </r>
  </si>
  <si>
    <t>J3972</t>
  </si>
  <si>
    <t>菲律宾 WOODBASED (Ben)</t>
  </si>
  <si>
    <r>
      <rPr>
        <sz val="8"/>
        <rFont val="Arial"/>
        <charset val="134"/>
      </rPr>
      <t xml:space="preserve">1x20' FCL </t>
    </r>
    <r>
      <rPr>
        <sz val="8"/>
        <rFont val="宋体"/>
        <charset val="134"/>
      </rPr>
      <t>轻钢</t>
    </r>
  </si>
  <si>
    <t>CFR</t>
  </si>
  <si>
    <t>xingang-Manila South Port, Philippine</t>
  </si>
  <si>
    <t>DHL6838764181 Form E gigi0425@msn.com  这次不低报了 电放提单也打印出来寄给客户 电放提单 单据全部打印寄给客户 电放提单也打印 要申请21天免费箱使，和10天的免堆存，不用长荣 MCC？  SITC或者马士基可以选。客户还要求waive the container deposit同J3760</t>
  </si>
  <si>
    <r>
      <rPr>
        <sz val="8"/>
        <color theme="1"/>
        <rFont val="宋体"/>
        <charset val="134"/>
      </rPr>
      <t>迪斯泰</t>
    </r>
    <r>
      <rPr>
        <sz val="8"/>
        <color theme="1"/>
        <rFont val="Arial"/>
        <charset val="134"/>
      </rPr>
      <t>MCC</t>
    </r>
    <r>
      <rPr>
        <sz val="8"/>
        <color theme="1"/>
        <rFont val="宋体"/>
        <charset val="134"/>
      </rPr>
      <t>453，白沟源远拖车报关</t>
    </r>
  </si>
  <si>
    <t>J3975</t>
  </si>
  <si>
    <t>迪拜 GEMINI (Manoj)</t>
  </si>
  <si>
    <t>外送费用945人民币+装箱费用 加在发票里</t>
  </si>
  <si>
    <r>
      <rPr>
        <sz val="8"/>
        <rFont val="Arial"/>
        <charset val="134"/>
      </rPr>
      <t xml:space="preserve">4x20'GP </t>
    </r>
    <r>
      <rPr>
        <sz val="8"/>
        <rFont val="宋体"/>
        <charset val="134"/>
      </rPr>
      <t>轻钢</t>
    </r>
  </si>
  <si>
    <t>CIF</t>
  </si>
  <si>
    <t>xingang-Jebel Ali,  UAE</t>
  </si>
  <si>
    <t>DHL9639487760 保险单 CO 12拖到18号 装了烤漆样品 按轻钢报 客户承担500海运费 严防生锈问题，挑选合格的集装箱 申请14天免用箱 同J3904</t>
  </si>
  <si>
    <r>
      <rPr>
        <sz val="8"/>
        <color theme="1"/>
        <rFont val="宋体"/>
        <charset val="134"/>
      </rPr>
      <t>迪斯泰订舱</t>
    </r>
    <r>
      <rPr>
        <sz val="8"/>
        <color theme="1"/>
        <rFont val="Arial"/>
        <charset val="134"/>
      </rPr>
      <t>EMI2530</t>
    </r>
    <r>
      <rPr>
        <sz val="8"/>
        <color theme="1"/>
        <rFont val="宋体"/>
        <charset val="134"/>
      </rPr>
      <t>，白沟源远拖车报关</t>
    </r>
  </si>
  <si>
    <t>DP</t>
  </si>
  <si>
    <t>J3976</t>
  </si>
  <si>
    <r>
      <rPr>
        <sz val="8"/>
        <rFont val="Arial"/>
        <charset val="134"/>
      </rPr>
      <t xml:space="preserve">2x20'GP </t>
    </r>
    <r>
      <rPr>
        <sz val="8"/>
        <rFont val="宋体"/>
        <charset val="134"/>
      </rPr>
      <t>轻钢</t>
    </r>
  </si>
  <si>
    <t>J3976+J4016-4一起发的 保险单 出CO 运费预算USD1800 申请14天免用箱 同J3904</t>
  </si>
  <si>
    <t>J3978-2</t>
  </si>
  <si>
    <t>DHL9840945881 发票减掉定金 1000一个柜子 也就是在发票上增加3000usd额外运费，不揉到价格里面 J3978-2+J4016-1一起发 保险单 出CO 运费预算USD1800 严防生锈问题，挑选合格的集装箱 申请14天免用箱 同J3904</t>
  </si>
  <si>
    <r>
      <rPr>
        <sz val="8"/>
        <color theme="1"/>
        <rFont val="宋体"/>
        <charset val="134"/>
      </rPr>
      <t>迪斯泰订舱</t>
    </r>
    <r>
      <rPr>
        <sz val="8"/>
        <color theme="1"/>
        <rFont val="Arial"/>
        <charset val="134"/>
      </rPr>
      <t>EMI3000</t>
    </r>
    <r>
      <rPr>
        <sz val="8"/>
        <color theme="1"/>
        <rFont val="宋体"/>
        <charset val="134"/>
      </rPr>
      <t>，白沟源远拖车报关</t>
    </r>
  </si>
  <si>
    <t>J3978-1</t>
  </si>
  <si>
    <t>xingang-Sohar</t>
  </si>
  <si>
    <t>DHL1051677270 单据齐等款 单据已发客户 我们担200， 客户担800整合到单价里 出CO 申请14天免用箱 发货时间与客户确认 同J3752</t>
  </si>
  <si>
    <t>汇昌订舱EMI2800，白沟源远拖车报关</t>
  </si>
  <si>
    <t>J3973</t>
  </si>
  <si>
    <t>委内瑞拉HK BUILDCO (Steven)</t>
  </si>
  <si>
    <r>
      <rPr>
        <sz val="8"/>
        <rFont val="Arial"/>
        <charset val="134"/>
      </rPr>
      <t xml:space="preserve">1x20'  </t>
    </r>
    <r>
      <rPr>
        <sz val="8"/>
        <rFont val="宋体"/>
        <charset val="134"/>
      </rPr>
      <t>烤漆</t>
    </r>
  </si>
  <si>
    <t xml:space="preserve">xingang-La Guaira Port,  Venezuela  </t>
  </si>
  <si>
    <t>单据齐等款 单据已发客户 CO 7号托到13号开船 港杂2550 shipper用金凯还是HK？用HK代理要承诺无款不放单 电放单据发邮箱？ 同J3938</t>
  </si>
  <si>
    <r>
      <rPr>
        <sz val="8"/>
        <color theme="1"/>
        <rFont val="宋体"/>
        <charset val="134"/>
      </rPr>
      <t>海德telin订舱HBS，会昌拖车，</t>
    </r>
    <r>
      <rPr>
        <sz val="8"/>
        <color rgb="FFFF0000"/>
        <rFont val="宋体"/>
        <charset val="134"/>
      </rPr>
      <t>金凯抬头报关</t>
    </r>
  </si>
  <si>
    <t>J3980</t>
  </si>
  <si>
    <t>xingang-ISTANBUL, AMBARLI PORT,  Turkey</t>
  </si>
  <si>
    <t>客户订舱</t>
  </si>
  <si>
    <r>
      <rPr>
        <sz val="8"/>
        <color theme="1"/>
        <rFont val="宋体"/>
        <charset val="134"/>
      </rPr>
      <t xml:space="preserve">拓航订舱箱东emc，盛汇通拖车 </t>
    </r>
    <r>
      <rPr>
        <sz val="8"/>
        <color rgb="FFFF0000"/>
        <rFont val="宋体"/>
        <charset val="134"/>
      </rPr>
      <t>金凯抬头报关</t>
    </r>
  </si>
  <si>
    <t>J3984</t>
  </si>
  <si>
    <t xml:space="preserve">阿布扎比THURAYA Okab </t>
  </si>
  <si>
    <t>xingang-Abu Dhabi, UAE</t>
  </si>
  <si>
    <t>单据齐等款 单据已发客户 CO 7托班13号 装样品 涉及结汇不高报 发给客户确认海运费 电放其他单据发邮箱 同J3859</t>
  </si>
  <si>
    <r>
      <rPr>
        <sz val="8"/>
        <color theme="1"/>
        <rFont val="宋体"/>
        <charset val="134"/>
      </rPr>
      <t xml:space="preserve">汇昌订舱MSK1300，汇昌拖车 </t>
    </r>
    <r>
      <rPr>
        <sz val="8"/>
        <color rgb="FFFF0000"/>
        <rFont val="宋体"/>
        <charset val="134"/>
      </rPr>
      <t>金凯抬头报关</t>
    </r>
  </si>
  <si>
    <t>J3988-1</t>
  </si>
  <si>
    <t>印尼 PT ABADI Darman Jono</t>
  </si>
  <si>
    <r>
      <rPr>
        <sz val="8"/>
        <rFont val="Arial"/>
        <charset val="134"/>
      </rPr>
      <t xml:space="preserve">2x40HQ </t>
    </r>
    <r>
      <rPr>
        <sz val="8"/>
        <rFont val="宋体"/>
        <charset val="134"/>
      </rPr>
      <t>轻钢</t>
    </r>
  </si>
  <si>
    <t>xingang-belawan</t>
  </si>
  <si>
    <t>DHL1320835692 form E VO用吨的发票  清关用实际版按支数计价发票 最多装26.5吨 多拍照片 拍清楚 运费替客户承担500USD/40H  申请21天免用箱 柜子少可以申请14天免用箱 同J3936</t>
  </si>
  <si>
    <r>
      <rPr>
        <sz val="8"/>
        <color theme="1"/>
        <rFont val="宋体"/>
        <charset val="134"/>
      </rPr>
      <t>迪斯泰订舱MCC</t>
    </r>
    <r>
      <rPr>
        <sz val="8"/>
        <color theme="1"/>
        <rFont val="Arial"/>
        <charset val="134"/>
      </rPr>
      <t>1750/1800</t>
    </r>
    <r>
      <rPr>
        <sz val="8"/>
        <color theme="1"/>
        <rFont val="宋体"/>
        <charset val="134"/>
      </rPr>
      <t>，迪斯泰拖车报关</t>
    </r>
  </si>
  <si>
    <t>J3988-2</t>
  </si>
  <si>
    <r>
      <rPr>
        <sz val="8"/>
        <rFont val="Arial"/>
        <charset val="134"/>
      </rPr>
      <t xml:space="preserve">3x40HQ </t>
    </r>
    <r>
      <rPr>
        <sz val="8"/>
        <rFont val="宋体"/>
        <charset val="134"/>
      </rPr>
      <t>轻钢</t>
    </r>
  </si>
  <si>
    <t>DHL5263708354 form E 运费替客户承担500USD/40H  申请21天免用箱 柜子少可以申请14天免用箱 同J3936</t>
  </si>
  <si>
    <r>
      <rPr>
        <sz val="8"/>
        <color theme="1"/>
        <rFont val="宋体"/>
        <charset val="134"/>
      </rPr>
      <t>会昌订舱</t>
    </r>
    <r>
      <rPr>
        <sz val="8"/>
        <color theme="1"/>
        <rFont val="Arial"/>
        <charset val="134"/>
      </rPr>
      <t>MCC1900/1920</t>
    </r>
    <r>
      <rPr>
        <sz val="8"/>
        <color theme="1"/>
        <rFont val="宋体"/>
        <charset val="134"/>
      </rPr>
      <t>，白沟源远拖车报关</t>
    </r>
  </si>
  <si>
    <t>J3989</t>
  </si>
  <si>
    <r>
      <rPr>
        <sz val="8"/>
        <rFont val="宋体"/>
        <charset val="134"/>
      </rPr>
      <t xml:space="preserve">出黄色CO </t>
    </r>
    <r>
      <rPr>
        <sz val="8"/>
        <color rgb="FF000000"/>
        <rFont val="宋体"/>
        <charset val="134"/>
      </rPr>
      <t>发票扣掉1379美金 金色配件的款</t>
    </r>
    <r>
      <rPr>
        <sz val="8"/>
        <rFont val="宋体"/>
        <charset val="134"/>
      </rPr>
      <t xml:space="preserve"> 木质证明 同J3967</t>
    </r>
  </si>
  <si>
    <t>鑫顺源订舱TSL，汇昌拖车报关</t>
  </si>
  <si>
    <t>J3985</t>
  </si>
  <si>
    <t>阿尔及利亚SARL/Miloud</t>
  </si>
  <si>
    <r>
      <rPr>
        <sz val="8"/>
        <rFont val="Arial"/>
        <charset val="134"/>
      </rPr>
      <t xml:space="preserve">3x20' FCL </t>
    </r>
    <r>
      <rPr>
        <sz val="8"/>
        <rFont val="宋体"/>
        <charset val="134"/>
      </rPr>
      <t>烤漆</t>
    </r>
  </si>
  <si>
    <t>xingang-Bejaia ,Algeria</t>
  </si>
  <si>
    <t>TNT977144513 DA45天 海运费按照实际与客户商量  CO 4份箱单 4份发票 提单 贸促会认证  品质证明 合格证书
样品不显示 不算件重尺 同J3873</t>
  </si>
  <si>
    <r>
      <rPr>
        <sz val="8"/>
        <color theme="1"/>
        <rFont val="宋体"/>
        <charset val="134"/>
      </rPr>
      <t>永鑫海订舱MSC6084/6140，汇昌拖车，</t>
    </r>
    <r>
      <rPr>
        <sz val="8"/>
        <color rgb="FFFF0000"/>
        <rFont val="宋体"/>
        <charset val="134"/>
      </rPr>
      <t>金凯抬头报关</t>
    </r>
  </si>
  <si>
    <t>J3990</t>
  </si>
  <si>
    <t>印度 VAISHVI Hiren KRISHNAV</t>
  </si>
  <si>
    <t>xingang-Hazira Seaport of INDIA</t>
  </si>
  <si>
    <t>DHL1761630161 徐老师出Form B 这次不低报了 正本 同J3914</t>
  </si>
  <si>
    <r>
      <rPr>
        <sz val="8"/>
        <color theme="1"/>
        <rFont val="宋体"/>
        <charset val="134"/>
      </rPr>
      <t>上海密尔克卫订舱长荣，会昌拖车，</t>
    </r>
    <r>
      <rPr>
        <sz val="8"/>
        <color rgb="FFFF0000"/>
        <rFont val="宋体"/>
        <charset val="134"/>
      </rPr>
      <t>金凯抬头报关</t>
    </r>
  </si>
  <si>
    <t>J3995</t>
  </si>
  <si>
    <t>印度 KINGSTON Danny</t>
  </si>
  <si>
    <t>xingang-New Delhi</t>
  </si>
  <si>
    <t>5.6号到中转港 电放提单 一般不走RCL  其他单据发邮件同J3952</t>
  </si>
  <si>
    <r>
      <rPr>
        <sz val="8"/>
        <color theme="1"/>
        <rFont val="宋体"/>
        <charset val="134"/>
      </rPr>
      <t>誉洲订舱</t>
    </r>
    <r>
      <rPr>
        <sz val="8"/>
        <color theme="1"/>
        <rFont val="Arial"/>
        <charset val="134"/>
      </rPr>
      <t>CMA2200/</t>
    </r>
    <r>
      <rPr>
        <sz val="8"/>
        <color theme="1"/>
        <rFont val="宋体"/>
        <charset val="134"/>
      </rPr>
      <t>2314，誉洲拖车，</t>
    </r>
    <r>
      <rPr>
        <sz val="8"/>
        <color rgb="FFFF0000"/>
        <rFont val="宋体"/>
        <charset val="134"/>
      </rPr>
      <t>金凯一达通报关</t>
    </r>
  </si>
  <si>
    <t>J3991</t>
  </si>
  <si>
    <t>备货</t>
  </si>
  <si>
    <t>阿尔及利亚 Guechtal</t>
  </si>
  <si>
    <r>
      <rPr>
        <sz val="8"/>
        <rFont val="Arial"/>
        <charset val="134"/>
      </rPr>
      <t xml:space="preserve">4x20' GP </t>
    </r>
    <r>
      <rPr>
        <sz val="8"/>
        <rFont val="宋体"/>
        <charset val="134"/>
      </rPr>
      <t>烤漆</t>
    </r>
  </si>
  <si>
    <t>取消订单  海运费预估4700，按实际与客户商量 4份箱单 4份发票   提单 贸促会认证  品质证明 CO 合格证书  同J3873</t>
  </si>
  <si>
    <t>J4002</t>
  </si>
  <si>
    <r>
      <rPr>
        <sz val="8"/>
        <rFont val="Arial"/>
        <charset val="134"/>
      </rPr>
      <t>1x20</t>
    </r>
    <r>
      <rPr>
        <sz val="8"/>
        <rFont val="宋体"/>
        <charset val="134"/>
      </rPr>
      <t>烤漆</t>
    </r>
  </si>
  <si>
    <t>xingang-COCHIN, INDIA</t>
  </si>
  <si>
    <t>单据齐等款 单据已发客户 电放 上保险 CO 同J3971</t>
  </si>
  <si>
    <r>
      <rPr>
        <sz val="8"/>
        <color theme="1"/>
        <rFont val="宋体"/>
        <charset val="134"/>
      </rPr>
      <t xml:space="preserve">誉洲订舱HMM4089/4090，誉洲拖车 </t>
    </r>
    <r>
      <rPr>
        <sz val="8"/>
        <color rgb="FFFF0000"/>
        <rFont val="宋体"/>
        <charset val="134"/>
      </rPr>
      <t>金凯一达通报关</t>
    </r>
  </si>
  <si>
    <t>J4001</t>
  </si>
  <si>
    <t>澳大利亚SA/Jarrad</t>
  </si>
  <si>
    <t>J4159还差USD265.65没付齐 J4220还有定金5674.3 账上剩5408.65</t>
  </si>
  <si>
    <r>
      <rPr>
        <sz val="8"/>
        <rFont val="Arial"/>
        <charset val="134"/>
      </rPr>
      <t xml:space="preserve">1x20'  </t>
    </r>
    <r>
      <rPr>
        <sz val="8"/>
        <rFont val="宋体"/>
        <charset val="134"/>
      </rPr>
      <t>轻钢</t>
    </r>
  </si>
  <si>
    <t>xingang-Adelaide,Australia</t>
  </si>
  <si>
    <t>单据齐等款 单据已发客户 黄色CO 单拖昂 放中间 提单显示不能超25吨 同J3948</t>
  </si>
  <si>
    <r>
      <rPr>
        <sz val="8"/>
        <color theme="1"/>
        <rFont val="宋体"/>
        <charset val="134"/>
      </rPr>
      <t>指定代理</t>
    </r>
    <r>
      <rPr>
        <sz val="8"/>
        <color theme="1"/>
        <rFont val="Arial"/>
        <charset val="134"/>
      </rPr>
      <t xml:space="preserve">ACON LOGISTICS, </t>
    </r>
    <r>
      <rPr>
        <sz val="8"/>
        <color theme="1"/>
        <rFont val="宋体"/>
        <charset val="134"/>
      </rPr>
      <t>白沟源远拖车报关</t>
    </r>
  </si>
  <si>
    <t>J4008-2</t>
  </si>
  <si>
    <t>迪拜 DANUBE 肖勇Henry</t>
  </si>
  <si>
    <r>
      <rPr>
        <sz val="8"/>
        <rFont val="Arial"/>
        <charset val="134"/>
      </rPr>
      <t>3x20GP</t>
    </r>
    <r>
      <rPr>
        <sz val="8"/>
        <rFont val="宋体"/>
        <charset val="134"/>
      </rPr>
      <t>轻钢</t>
    </r>
  </si>
  <si>
    <t>xingang-SHARJAH (ICD)</t>
  </si>
  <si>
    <t>DHL3082888874 CO 同J3919</t>
  </si>
  <si>
    <t>客户约号惠禾订舱EMI，白沟源远拖车报关</t>
  </si>
  <si>
    <t>J4008-1</t>
  </si>
  <si>
    <r>
      <rPr>
        <sz val="8"/>
        <rFont val="Arial"/>
        <charset val="134"/>
      </rPr>
      <t>2x20GP</t>
    </r>
    <r>
      <rPr>
        <sz val="8"/>
        <rFont val="宋体"/>
        <charset val="134"/>
      </rPr>
      <t>轻钢</t>
    </r>
  </si>
  <si>
    <t>DHL5764858735 单据齐等款 单据已发客户 2托6 CO 同J3919 3879</t>
  </si>
  <si>
    <t>世倡订舱MSC，会昌拖车报关</t>
  </si>
  <si>
    <t>J4009</t>
  </si>
  <si>
    <t>J3959-2+J4009一起发两个 CCPIT CO 同J3920</t>
  </si>
  <si>
    <t>世倡订舱MSC，汇昌拖车报关</t>
  </si>
  <si>
    <t>J4007</t>
  </si>
  <si>
    <t>印度 PR Ceiling (Akash)</t>
  </si>
  <si>
    <r>
      <rPr>
        <sz val="8"/>
        <rFont val="Arial"/>
        <charset val="134"/>
      </rPr>
      <t xml:space="preserve">1x20' </t>
    </r>
    <r>
      <rPr>
        <sz val="8"/>
        <rFont val="宋体"/>
        <charset val="134"/>
      </rPr>
      <t>烤漆</t>
    </r>
  </si>
  <si>
    <t>XINGANG-piyala</t>
  </si>
  <si>
    <t>单据齐等款 单据已发客户 26托班30 港杂2122+300 CO  提单要电放 代理订舱 同J3895</t>
  </si>
  <si>
    <r>
      <rPr>
        <sz val="8"/>
        <color theme="1"/>
        <rFont val="宋体"/>
        <charset val="134"/>
      </rPr>
      <t>青岛</t>
    </r>
    <r>
      <rPr>
        <sz val="8"/>
        <color theme="1"/>
        <rFont val="Arial"/>
        <charset val="134"/>
      </rPr>
      <t>VICKY</t>
    </r>
    <r>
      <rPr>
        <sz val="8"/>
        <color theme="1"/>
        <rFont val="宋体"/>
        <charset val="134"/>
      </rPr>
      <t>乐达订舱中远，盛汇通拖车</t>
    </r>
    <r>
      <rPr>
        <sz val="8"/>
        <color rgb="FFFF0000"/>
        <rFont val="宋体"/>
        <charset val="134"/>
      </rPr>
      <t>金凯一达通</t>
    </r>
  </si>
  <si>
    <t>J4012</t>
  </si>
  <si>
    <r>
      <rPr>
        <sz val="8"/>
        <rFont val="Arial"/>
        <charset val="134"/>
      </rPr>
      <t>4000</t>
    </r>
    <r>
      <rPr>
        <sz val="8"/>
        <rFont val="宋体"/>
        <charset val="134"/>
      </rPr>
      <t>只轻钢边角</t>
    </r>
  </si>
  <si>
    <t>EXW</t>
  </si>
  <si>
    <t>13号货好发走 15天交货</t>
  </si>
  <si>
    <t>J4014</t>
  </si>
  <si>
    <t xml:space="preserve">xingang-India </t>
  </si>
  <si>
    <t>J4014甩24包开八字小骨 款付了客户订舱 我方货物总体积21.2个方，买方有约9个方的货从平邑运过来一起装，港杂陆运装箱费按重 同J3980</t>
  </si>
  <si>
    <r>
      <rPr>
        <sz val="8"/>
        <color theme="1"/>
        <rFont val="宋体"/>
        <charset val="134"/>
      </rPr>
      <t>拓航订舱</t>
    </r>
    <r>
      <rPr>
        <sz val="8"/>
        <color theme="1"/>
        <rFont val="Arial"/>
        <charset val="134"/>
      </rPr>
      <t>OOCL</t>
    </r>
    <r>
      <rPr>
        <sz val="8"/>
        <color theme="1"/>
        <rFont val="宋体"/>
        <charset val="134"/>
      </rPr>
      <t xml:space="preserve">，盛汇通拖车 </t>
    </r>
    <r>
      <rPr>
        <sz val="8"/>
        <color rgb="FFFF0000"/>
        <rFont val="宋体"/>
        <charset val="134"/>
      </rPr>
      <t>金凯抬头报关</t>
    </r>
  </si>
  <si>
    <t>J4016-4</t>
  </si>
  <si>
    <r>
      <rPr>
        <sz val="8"/>
        <rFont val="Arial"/>
        <charset val="134"/>
      </rPr>
      <t>2*20GP</t>
    </r>
    <r>
      <rPr>
        <sz val="8"/>
        <rFont val="宋体"/>
        <charset val="134"/>
      </rPr>
      <t>轻钢</t>
    </r>
  </si>
  <si>
    <r>
      <rPr>
        <sz val="8"/>
        <rFont val="宋体"/>
        <charset val="134"/>
      </rPr>
      <t xml:space="preserve">DHL8078311382 简单银行每次发客户确认 单据齐等款 单据已发客户J3976+J4016-4一起发的 </t>
    </r>
    <r>
      <rPr>
        <sz val="8"/>
        <color rgb="FFFF0000"/>
        <rFont val="宋体"/>
        <charset val="134"/>
      </rPr>
      <t>木工刨子</t>
    </r>
    <r>
      <rPr>
        <sz val="8"/>
        <rFont val="宋体"/>
        <charset val="134"/>
      </rPr>
      <t>HSCODE82053000 2000个 CO 保险单 箱子底部检查好 运费预算USD1450/PI1500 超10%客户承担  严防生锈问题，挑选合格的集装箱 同J3964</t>
    </r>
  </si>
  <si>
    <r>
      <rPr>
        <sz val="8"/>
        <color theme="1"/>
        <rFont val="宋体"/>
        <charset val="134"/>
      </rPr>
      <t>迪斯泰订舱</t>
    </r>
    <r>
      <rPr>
        <sz val="8"/>
        <color theme="1"/>
        <rFont val="Arial"/>
        <charset val="134"/>
      </rPr>
      <t>EMI4250/4350</t>
    </r>
    <r>
      <rPr>
        <sz val="8"/>
        <color theme="1"/>
        <rFont val="宋体"/>
        <charset val="134"/>
      </rPr>
      <t>，迪斯泰拖车 义乌浙江佳驰报关</t>
    </r>
  </si>
  <si>
    <t>J4016-1</t>
  </si>
  <si>
    <r>
      <rPr>
        <sz val="8"/>
        <rFont val="Arial"/>
        <charset val="134"/>
      </rPr>
      <t>1*20GP</t>
    </r>
    <r>
      <rPr>
        <sz val="8"/>
        <rFont val="宋体"/>
        <charset val="134"/>
      </rPr>
      <t>轻钢</t>
    </r>
  </si>
  <si>
    <t>发票减掉定金  1000一个柜子。 也就是在发票上增加3000usd额外运费，不揉到价格里面 CO 保险单 箱子底部检查好 运费预算USD1450 超10%客户承担  严防生锈问题，挑选合格的集装箱 申请14天免用箱 同J3964</t>
  </si>
  <si>
    <t>J4016-2</t>
  </si>
  <si>
    <r>
      <rPr>
        <sz val="8"/>
        <rFont val="Arial"/>
        <charset val="134"/>
      </rPr>
      <t>3*20GP</t>
    </r>
    <r>
      <rPr>
        <sz val="8"/>
        <rFont val="宋体"/>
        <charset val="134"/>
      </rPr>
      <t>轻钢</t>
    </r>
  </si>
  <si>
    <t>DHL9240228001 18托21 客户贴1295usd/con 发票减掉定金 做两个版本的发票1海运费揉到单价里 2海运费单列一行  CO 保险单 箱子底部检查好 运费预算USD1450 超10%客户承担  严防生锈问题，挑选合格的集装箱 申请14天免用箱 同J4016-1</t>
  </si>
  <si>
    <t>迪斯泰订舱MSC2914/2945，白沟源远拖车报关</t>
  </si>
  <si>
    <t>J4016-3</t>
  </si>
  <si>
    <r>
      <rPr>
        <sz val="8"/>
        <rFont val="Arial"/>
        <charset val="134"/>
      </rPr>
      <t>4*20GP</t>
    </r>
    <r>
      <rPr>
        <sz val="8"/>
        <rFont val="宋体"/>
        <charset val="134"/>
      </rPr>
      <t>轻钢</t>
    </r>
  </si>
  <si>
    <t>DHL4339279873 27托2 客户承担一个2420 做两个版本的发票1海运费揉到单价里 2海运费单列一行  CO 保险单 箱子底部检查好 运费预算USD1450/PI1500 超10%客户承担  严防生锈问题，挑选合格的集装箱 申请14天免用箱 同J4016-2</t>
  </si>
  <si>
    <t>会昌订舱EMI4050/4120，白沟源远拖车报关</t>
  </si>
  <si>
    <t>J4023</t>
  </si>
  <si>
    <t>29托班到18号船 出黄色CO 木质证明 同J3989</t>
  </si>
  <si>
    <t>鑫顺源订舱ONE，会昌拖车报关</t>
  </si>
  <si>
    <t>J4024</t>
  </si>
  <si>
    <t>DHL2113834774 form E 每个柜子显示25吨,实际装26.3吨 VO用吨的发票  清关用实际版按支数计价发票  生锈维修共2248美金 从这票开始5个柜子赔付450*5 运费替客户承担400USD/40H  申请21天免用箱 柜子少可以申请14天免用箱  同J3988</t>
  </si>
  <si>
    <t>会昌订舱MCC1860/1900，汇昌拖车报关</t>
  </si>
  <si>
    <t>J4033</t>
  </si>
  <si>
    <t>单据齐等款 单据已发客户 黄色CO 单拖昂 放中间 提单显示不能超25吨 超过不许货车拉货 也会产生额外费用同J4001</t>
  </si>
  <si>
    <r>
      <rPr>
        <sz val="8"/>
        <color theme="1"/>
        <rFont val="宋体"/>
        <charset val="134"/>
      </rPr>
      <t>指定代理</t>
    </r>
    <r>
      <rPr>
        <sz val="8"/>
        <color theme="1"/>
        <rFont val="Arial"/>
        <charset val="134"/>
      </rPr>
      <t>ACON LOGISTICS</t>
    </r>
    <r>
      <rPr>
        <sz val="8"/>
        <color theme="1"/>
        <rFont val="宋体"/>
        <charset val="134"/>
      </rPr>
      <t>，白沟源远拖车报关</t>
    </r>
  </si>
  <si>
    <t>J4035</t>
  </si>
  <si>
    <t>修箱了 电放提单 一般不走RCL 其他单据发邮件同J3995</t>
  </si>
  <si>
    <r>
      <rPr>
        <sz val="8"/>
        <color theme="1"/>
        <rFont val="宋体"/>
        <charset val="134"/>
      </rPr>
      <t>誉洲订舱</t>
    </r>
    <r>
      <rPr>
        <sz val="8"/>
        <color theme="1"/>
        <rFont val="Arial"/>
        <charset val="134"/>
      </rPr>
      <t>OC2525</t>
    </r>
    <r>
      <rPr>
        <sz val="8"/>
        <color theme="1"/>
        <rFont val="宋体"/>
        <charset val="134"/>
      </rPr>
      <t>，誉洲拖车</t>
    </r>
    <r>
      <rPr>
        <sz val="8"/>
        <color rgb="FFFF0000"/>
        <rFont val="宋体"/>
        <charset val="134"/>
      </rPr>
      <t>金凯抬头报关</t>
    </r>
  </si>
  <si>
    <r>
      <rPr>
        <b/>
        <sz val="8"/>
        <color rgb="FF0000FF"/>
        <rFont val="宋体"/>
        <charset val="134"/>
      </rPr>
      <t>多付</t>
    </r>
    <r>
      <rPr>
        <b/>
        <sz val="8"/>
        <color rgb="FF0000FF"/>
        <rFont val="Arial"/>
        <charset val="134"/>
      </rPr>
      <t>$4215.51</t>
    </r>
  </si>
  <si>
    <t>J4034</t>
  </si>
  <si>
    <t>DHL3145819412 本地费用2300 做金凯抬头FB不出CO了 低报发票按客户给的做 同J3914</t>
  </si>
  <si>
    <r>
      <rPr>
        <sz val="8"/>
        <color theme="1"/>
        <rFont val="宋体"/>
        <charset val="134"/>
      </rPr>
      <t>上海捷达订舱长荣，盛汇通拖车，</t>
    </r>
    <r>
      <rPr>
        <sz val="8"/>
        <color rgb="FFFF0000"/>
        <rFont val="宋体"/>
        <charset val="134"/>
      </rPr>
      <t>金凯抬头报关</t>
    </r>
  </si>
  <si>
    <t>J4020</t>
  </si>
  <si>
    <t>坦桑尼亚Ladwa</t>
  </si>
  <si>
    <r>
      <rPr>
        <sz val="8"/>
        <rFont val="Arial"/>
        <charset val="134"/>
      </rPr>
      <t xml:space="preserve">1x20’  </t>
    </r>
    <r>
      <rPr>
        <sz val="8"/>
        <rFont val="宋体"/>
        <charset val="134"/>
      </rPr>
      <t>活动房</t>
    </r>
  </si>
  <si>
    <t xml:space="preserve">xingang-Dar Es Salaam,  Tanzania </t>
  </si>
  <si>
    <t>TNT977144408 发走3套还剩1套 HScode 9406900090   CO</t>
  </si>
  <si>
    <t>汇昌订舱EMI3000/3060，汇昌拖车报关</t>
  </si>
  <si>
    <t>LC</t>
  </si>
  <si>
    <t>J4040</t>
  </si>
  <si>
    <t>阿曼AL LIWAN/ZAYAN</t>
  </si>
  <si>
    <t xml:space="preserve">xingang-Salalah,  Oman </t>
  </si>
  <si>
    <t>单据齐等款 单据已发客户 箱单发票签字盖章扫描 电放 4托8 低报CCPIT CO，低报做CIF不显示运费 低报改厚度？客户要求显示HScode 同J3894</t>
  </si>
  <si>
    <r>
      <rPr>
        <sz val="8"/>
        <color theme="1"/>
        <rFont val="宋体"/>
        <charset val="134"/>
      </rPr>
      <t>誉洲订舱</t>
    </r>
    <r>
      <rPr>
        <sz val="8"/>
        <color theme="1"/>
        <rFont val="Arial"/>
        <charset val="134"/>
      </rPr>
      <t>MSC4674/4680</t>
    </r>
    <r>
      <rPr>
        <sz val="8"/>
        <color theme="1"/>
        <rFont val="宋体"/>
        <charset val="134"/>
      </rPr>
      <t xml:space="preserve">，誉洲拖车 </t>
    </r>
    <r>
      <rPr>
        <sz val="8"/>
        <color rgb="FFFF0000"/>
        <rFont val="宋体"/>
        <charset val="134"/>
      </rPr>
      <t>金凯抬头报关</t>
    </r>
  </si>
  <si>
    <t>J4045</t>
  </si>
  <si>
    <t xml:space="preserve">天津康宁 魏奇 </t>
  </si>
  <si>
    <t>散货</t>
  </si>
  <si>
    <t>客户派车来运 箱单发票</t>
  </si>
  <si>
    <t>J4046</t>
  </si>
  <si>
    <t>1x20'  轻钢</t>
  </si>
  <si>
    <r>
      <rPr>
        <sz val="8"/>
        <rFont val="宋体"/>
        <charset val="134"/>
      </rPr>
      <t>单据齐等款 单据已发客户 黄色CO</t>
    </r>
    <r>
      <rPr>
        <sz val="8"/>
        <color rgb="FF0000FF"/>
        <rFont val="宋体"/>
        <charset val="134"/>
      </rPr>
      <t xml:space="preserve"> </t>
    </r>
    <r>
      <rPr>
        <sz val="8"/>
        <color theme="1"/>
        <rFont val="宋体"/>
        <charset val="134"/>
      </rPr>
      <t>1TSN018742</t>
    </r>
    <r>
      <rPr>
        <sz val="8"/>
        <rFont val="宋体"/>
        <charset val="134"/>
      </rPr>
      <t xml:space="preserve"> 26托3号 单拖昂 放中间 提单显示不能超25吨 超过不许货车拉货 也会产生额外费用同J4001</t>
    </r>
  </si>
  <si>
    <t>J4048</t>
  </si>
  <si>
    <t>5000只边角</t>
  </si>
  <si>
    <t>J4049</t>
  </si>
  <si>
    <t>越南 DUC MINH (Quyen)</t>
  </si>
  <si>
    <t>1x20' 金色耐指纹烤漆</t>
  </si>
  <si>
    <t>xingang-HAIPHONG</t>
  </si>
  <si>
    <t>DHL8230438952 换船19托班到26  下单显示HSCODE form E(PE前的件数 单词不能断行) 出保险 目的港14天免费期  同J3902</t>
  </si>
  <si>
    <r>
      <rPr>
        <sz val="8"/>
        <color theme="1"/>
        <rFont val="宋体"/>
        <charset val="134"/>
      </rPr>
      <t>会昌订舱CMA700/</t>
    </r>
    <r>
      <rPr>
        <sz val="8"/>
        <color theme="1"/>
        <rFont val="Arial"/>
        <charset val="134"/>
      </rPr>
      <t>710</t>
    </r>
    <r>
      <rPr>
        <sz val="8"/>
        <color theme="1"/>
        <rFont val="宋体"/>
        <charset val="134"/>
      </rPr>
      <t xml:space="preserve">，会昌拖车 </t>
    </r>
    <r>
      <rPr>
        <sz val="8"/>
        <color rgb="FFFF0000"/>
        <rFont val="宋体"/>
        <charset val="134"/>
      </rPr>
      <t>金凯抬头报关</t>
    </r>
  </si>
  <si>
    <t>J4050</t>
  </si>
  <si>
    <t>1x40H 轻钢及配件</t>
  </si>
  <si>
    <t>单据齐等款 单据已发客户 验货时间通知经理 出黄色CO 木质证明 不超26吨 同J4023</t>
  </si>
  <si>
    <t>鑫顺源订舱中远，汇昌拖车报关</t>
  </si>
  <si>
    <t>J4051</t>
  </si>
  <si>
    <t>单据齐等款 单据已发客户 黄色CO 1TSN019861 单拖昂 放中间 提单显示不能超25吨 超过不许货车拉货 也会产生额外费用同J4033</t>
  </si>
  <si>
    <t>J4054</t>
  </si>
  <si>
    <t>xingang-India</t>
  </si>
  <si>
    <t>有外送的水泥板四件 潘奥抬头报关，放在门口的一节。可能会有300-400的外请叉车费用。 同J4014</t>
  </si>
  <si>
    <t>拓航订舱HPL 拓航拖车报关</t>
  </si>
  <si>
    <t>J4057</t>
  </si>
  <si>
    <t>27托2 电放提单 一般不走RCL 其他单据发邮件同J4035</t>
  </si>
  <si>
    <r>
      <rPr>
        <sz val="8"/>
        <color theme="1"/>
        <rFont val="宋体"/>
        <charset val="134"/>
      </rPr>
      <t xml:space="preserve">誉洲订舱OC2546/2550，誉洲拖车 </t>
    </r>
    <r>
      <rPr>
        <sz val="8"/>
        <color rgb="FFFF0000"/>
        <rFont val="宋体"/>
        <charset val="134"/>
      </rPr>
      <t>金凯一达通报关</t>
    </r>
  </si>
  <si>
    <t>J4059-1</t>
  </si>
  <si>
    <t>DHL6461984421 3托7 form E 生锈维修这票减掉450*2 运费替客户承担400USD/40H  申请21天免用箱 柜子少可以申请14天免用箱  同J4024</t>
  </si>
  <si>
    <r>
      <rPr>
        <sz val="8"/>
        <color theme="1"/>
        <rFont val="宋体"/>
        <charset val="134"/>
      </rPr>
      <t>迪斯泰订舱</t>
    </r>
    <r>
      <rPr>
        <sz val="8"/>
        <color theme="1"/>
        <rFont val="Arial"/>
        <charset val="134"/>
      </rPr>
      <t>MCC1653,</t>
    </r>
    <r>
      <rPr>
        <sz val="8"/>
        <color theme="1"/>
        <rFont val="宋体"/>
        <charset val="134"/>
      </rPr>
      <t>白沟源远拖车报关</t>
    </r>
  </si>
  <si>
    <t>J4059-2</t>
  </si>
  <si>
    <t>DHL3508835256 form E 每个柜子显示25吨,实际装26.3吨 VO用吨的发票  清关用实际版按支数计价发票 运费替客户承担400USD/40H  申请21天免用箱 柜子少可以申请14天免用箱  同J4024</t>
  </si>
  <si>
    <t>迪斯泰订舱MCC1753/1760，白沟源远拖车报关</t>
  </si>
  <si>
    <t>J4061</t>
  </si>
  <si>
    <t>xingang-Hamad</t>
  </si>
  <si>
    <t>改电放 23托11 改收货人 改发哈马德 箱单发票签字盖章扫描先发邮件 哈马德正本单据 低报CCPIT CO，低报做CIF不显示运费 低报改厚度？客户要求显示HScode 要在靠近柜门的所有箱子上贴小标贴和A4纸 同J4040</t>
  </si>
  <si>
    <r>
      <rPr>
        <sz val="8"/>
        <color theme="1"/>
        <rFont val="宋体"/>
        <charset val="134"/>
      </rPr>
      <t xml:space="preserve">迪斯泰订舱MSC3663，迪斯泰拖车 </t>
    </r>
    <r>
      <rPr>
        <sz val="8"/>
        <color rgb="FFFF0000"/>
        <rFont val="宋体"/>
        <charset val="134"/>
      </rPr>
      <t>金凯抬头报关</t>
    </r>
  </si>
  <si>
    <t>J4062</t>
  </si>
  <si>
    <t>xingang-Hamad , Qatar</t>
  </si>
  <si>
    <r>
      <rPr>
        <sz val="8"/>
        <color rgb="FF000000"/>
        <rFont val="宋体"/>
        <charset val="134"/>
      </rPr>
      <t>DHL7503997874 2托6 箱单发票签字盖章扫描先发邮件 低报发票CCPIT</t>
    </r>
    <r>
      <rPr>
        <sz val="8"/>
        <rFont val="宋体"/>
        <charset val="134"/>
      </rPr>
      <t xml:space="preserve"> CO  正本寄单地址和客户确认 要在靠近柜门的所有箱子上贴小标贴和A4纸 同J3903</t>
    </r>
  </si>
  <si>
    <r>
      <rPr>
        <sz val="8"/>
        <color theme="1"/>
        <rFont val="宋体"/>
        <charset val="134"/>
      </rPr>
      <t>迪斯泰订舱</t>
    </r>
    <r>
      <rPr>
        <sz val="8"/>
        <color theme="1"/>
        <rFont val="Arial"/>
        <charset val="134"/>
      </rPr>
      <t>MSC3814/3820</t>
    </r>
    <r>
      <rPr>
        <sz val="8"/>
        <color theme="1"/>
        <rFont val="宋体"/>
        <charset val="134"/>
      </rPr>
      <t xml:space="preserve">，迪斯泰拖车 </t>
    </r>
    <r>
      <rPr>
        <sz val="8"/>
        <color rgb="FFFF0000"/>
        <rFont val="宋体"/>
        <charset val="134"/>
      </rPr>
      <t>金凯抬头报关</t>
    </r>
  </si>
  <si>
    <t>J4063-1</t>
  </si>
  <si>
    <r>
      <rPr>
        <sz val="8"/>
        <rFont val="Arial"/>
        <charset val="134"/>
      </rPr>
      <t xml:space="preserve">3x20'  </t>
    </r>
    <r>
      <rPr>
        <sz val="8"/>
        <rFont val="宋体"/>
        <charset val="134"/>
      </rPr>
      <t>轻钢</t>
    </r>
  </si>
  <si>
    <t xml:space="preserve">xingang-Sohar, Oman </t>
  </si>
  <si>
    <t>DHL4980319223 16托21号 海运费3300 出CO 申请14天免用箱 发货时间与客户确认 同J3978-1</t>
  </si>
  <si>
    <t>迪斯泰订舱MSC3588，白沟源远拖车报关</t>
  </si>
  <si>
    <t>J4063-2</t>
  </si>
  <si>
    <t>DHL5050423792 按3900发客户承担270一个柜子，海运费核算3300 出CO 申请14天免用箱 发货时间与客户确认 同J3978-1</t>
  </si>
  <si>
    <r>
      <rPr>
        <sz val="8"/>
        <color theme="1"/>
        <rFont val="宋体"/>
        <charset val="134"/>
      </rPr>
      <t>迪斯泰订舱</t>
    </r>
    <r>
      <rPr>
        <sz val="8"/>
        <color theme="1"/>
        <rFont val="Arial"/>
        <charset val="134"/>
      </rPr>
      <t>EMI3850</t>
    </r>
    <r>
      <rPr>
        <sz val="8"/>
        <color theme="1"/>
        <rFont val="宋体"/>
        <charset val="134"/>
      </rPr>
      <t>，白沟源远拖车报关</t>
    </r>
  </si>
  <si>
    <t>J4065</t>
  </si>
  <si>
    <r>
      <rPr>
        <sz val="8"/>
        <rFont val="Arial"/>
        <charset val="134"/>
      </rPr>
      <t xml:space="preserve">1x40H </t>
    </r>
    <r>
      <rPr>
        <sz val="8"/>
        <rFont val="宋体"/>
        <charset val="134"/>
      </rPr>
      <t>轻钢及配件</t>
    </r>
  </si>
  <si>
    <t>单据已发客户 验货时间通知经理（客户号2021-032）出黄色CO 木质证明 同J4050</t>
  </si>
  <si>
    <t>J4060</t>
  </si>
  <si>
    <t>xingang-Buenaventura, Colombia</t>
  </si>
  <si>
    <t>单据齐等款 单据已发客户 2号船换到12号船 不放单保函 倒箱费各承担一百 2300+电放费450 CO shipper用金凯还是HK？用HK代理要承诺无款不放单 电放 同J3937</t>
  </si>
  <si>
    <r>
      <rPr>
        <sz val="8"/>
        <color theme="1"/>
        <rFont val="宋体"/>
        <charset val="134"/>
      </rPr>
      <t xml:space="preserve">宁波达诺国际物流订舱CMA，会昌拖车 </t>
    </r>
    <r>
      <rPr>
        <sz val="8"/>
        <color rgb="FFFF0000"/>
        <rFont val="宋体"/>
        <charset val="134"/>
      </rPr>
      <t>金凯一达通报关</t>
    </r>
  </si>
  <si>
    <t>J4068</t>
  </si>
  <si>
    <t>DHL2740652364 8号船换到16号船 中骨纸箱已印好到厂，账上要多留USD500定金 做金凯抬头FB 低报发票按客户给的做 同J4034</t>
  </si>
  <si>
    <t>J4069-1</t>
  </si>
  <si>
    <t>DHL5831688354 form E 每个柜子显示25吨,实际装25.75吨 运费替客户承担400USD/40H  申请21天免用箱 柜子少可以申请14天免用箱  同J4024 3875</t>
  </si>
  <si>
    <t>迪斯泰订舱MCC1800,白沟源远拖车报关</t>
  </si>
  <si>
    <t>J4069-2</t>
  </si>
  <si>
    <t>DHL3868464515 form E 每个柜子显示25吨,实际装25.75吨 VO用吨的发票  清关用实际版按支数计价发票  运费替客户承担400USD/40H  申请21天免用箱 柜子少可以申请14天免用箱  同J4024 3875</t>
  </si>
  <si>
    <r>
      <rPr>
        <sz val="8"/>
        <color theme="1"/>
        <rFont val="宋体"/>
        <charset val="134"/>
      </rPr>
      <t>汇昌订舱</t>
    </r>
    <r>
      <rPr>
        <sz val="8"/>
        <color theme="1"/>
        <rFont val="Arial"/>
        <charset val="134"/>
      </rPr>
      <t>MCC1750/1755</t>
    </r>
    <r>
      <rPr>
        <sz val="8"/>
        <color theme="1"/>
        <rFont val="宋体"/>
        <charset val="134"/>
      </rPr>
      <t>，白沟源远拖车报关</t>
    </r>
  </si>
  <si>
    <t>J4070</t>
  </si>
  <si>
    <t>电放提单 一般不走RCL 其他单据发邮件同J4057</t>
  </si>
  <si>
    <r>
      <rPr>
        <sz val="8"/>
        <color theme="1"/>
        <rFont val="宋体"/>
        <charset val="134"/>
      </rPr>
      <t>誉洲订舱</t>
    </r>
    <r>
      <rPr>
        <sz val="8"/>
        <color theme="1"/>
        <rFont val="Arial"/>
        <charset val="134"/>
      </rPr>
      <t>OOCL2871/2875</t>
    </r>
    <r>
      <rPr>
        <sz val="8"/>
        <color theme="1"/>
        <rFont val="宋体"/>
        <charset val="134"/>
      </rPr>
      <t>，誉洲拖车</t>
    </r>
    <r>
      <rPr>
        <sz val="8"/>
        <color theme="1"/>
        <rFont val="Arial"/>
        <charset val="134"/>
      </rPr>
      <t xml:space="preserve"> </t>
    </r>
    <r>
      <rPr>
        <sz val="8"/>
        <color rgb="FFFF0000"/>
        <rFont val="宋体"/>
        <charset val="134"/>
      </rPr>
      <t>金凯抬头报关</t>
    </r>
  </si>
  <si>
    <t>J4073</t>
  </si>
  <si>
    <t>宁波Monica</t>
  </si>
  <si>
    <r>
      <rPr>
        <sz val="8"/>
        <rFont val="Arial"/>
        <charset val="134"/>
      </rPr>
      <t xml:space="preserve">1x20 </t>
    </r>
    <r>
      <rPr>
        <sz val="8"/>
        <rFont val="宋体"/>
        <charset val="134"/>
      </rPr>
      <t>轻钢</t>
    </r>
    <r>
      <rPr>
        <sz val="8"/>
        <rFont val="Arial"/>
        <charset val="134"/>
      </rPr>
      <t>+</t>
    </r>
    <r>
      <rPr>
        <sz val="8"/>
        <rFont val="宋体"/>
        <charset val="134"/>
      </rPr>
      <t>外送</t>
    </r>
  </si>
  <si>
    <t>外拼PVC和拖把 收装卸费400 客户订舱 拖车 同J3772</t>
  </si>
  <si>
    <t>客户订舱安排拖车报关</t>
  </si>
  <si>
    <t>J4078</t>
  </si>
  <si>
    <t>电放提单 一般不走RCL 其他单据发邮件同J4070</t>
  </si>
  <si>
    <r>
      <rPr>
        <sz val="8"/>
        <color theme="1"/>
        <rFont val="宋体"/>
        <charset val="134"/>
      </rPr>
      <t>誉洲订舱HMM3400，誉洲拖车，</t>
    </r>
    <r>
      <rPr>
        <sz val="8"/>
        <color rgb="FFFF0000"/>
        <rFont val="宋体"/>
        <charset val="134"/>
      </rPr>
      <t>金凯一达通报关</t>
    </r>
  </si>
  <si>
    <r>
      <rPr>
        <b/>
        <sz val="8"/>
        <color rgb="FF0000FF"/>
        <rFont val="Arial"/>
        <charset val="134"/>
      </rPr>
      <t>2021.10.7</t>
    </r>
    <r>
      <rPr>
        <b/>
        <sz val="8"/>
        <color rgb="FF0000FF"/>
        <rFont val="宋体"/>
        <charset val="134"/>
      </rPr>
      <t>收</t>
    </r>
    <r>
      <rPr>
        <b/>
        <sz val="8"/>
        <color rgb="FF0000FF"/>
        <rFont val="Arial"/>
        <charset val="134"/>
      </rPr>
      <t xml:space="preserve">17960 </t>
    </r>
    <r>
      <rPr>
        <b/>
        <sz val="8"/>
        <color rgb="FF0000FF"/>
        <rFont val="宋体"/>
        <charset val="134"/>
      </rPr>
      <t>水单</t>
    </r>
    <r>
      <rPr>
        <b/>
        <sz val="8"/>
        <color rgb="FF0000FF"/>
        <rFont val="Arial"/>
        <charset val="134"/>
      </rPr>
      <t>18010 13327.95</t>
    </r>
    <r>
      <rPr>
        <b/>
        <sz val="8"/>
        <color rgb="FF0000FF"/>
        <rFont val="宋体"/>
        <charset val="134"/>
      </rPr>
      <t>用于</t>
    </r>
    <r>
      <rPr>
        <b/>
        <sz val="8"/>
        <color rgb="FF0000FF"/>
        <rFont val="Arial"/>
        <charset val="134"/>
      </rPr>
      <t>J4078</t>
    </r>
    <r>
      <rPr>
        <b/>
        <sz val="8"/>
        <color rgb="FF0000FF"/>
        <rFont val="宋体"/>
        <charset val="134"/>
      </rPr>
      <t>尾款</t>
    </r>
    <r>
      <rPr>
        <b/>
        <sz val="8"/>
        <color rgb="FF0000FF"/>
        <rFont val="Arial"/>
        <charset val="134"/>
      </rPr>
      <t xml:space="preserve">  </t>
    </r>
    <r>
      <rPr>
        <b/>
        <sz val="8"/>
        <color rgb="FF0000FF"/>
        <rFont val="宋体"/>
        <charset val="134"/>
      </rPr>
      <t>多付</t>
    </r>
    <r>
      <rPr>
        <b/>
        <sz val="8"/>
        <color rgb="FF0000FF"/>
        <rFont val="Arial"/>
        <charset val="134"/>
      </rPr>
      <t>4682.05</t>
    </r>
  </si>
  <si>
    <t>J4079</t>
  </si>
  <si>
    <t>单据齐等款 单据已发客户 9托16 验货时间通知经理（客户号2021-035）出黄色CO 木质证明 同J4065</t>
  </si>
  <si>
    <t>鑫顺源订舱中远，小杜拖车报关</t>
  </si>
  <si>
    <t>J4082</t>
  </si>
  <si>
    <r>
      <rPr>
        <sz val="8"/>
        <rFont val="Arial"/>
        <charset val="134"/>
      </rPr>
      <t>5000</t>
    </r>
    <r>
      <rPr>
        <sz val="8"/>
        <rFont val="宋体"/>
        <charset val="134"/>
      </rPr>
      <t>只边角</t>
    </r>
  </si>
  <si>
    <t>15号货好发走 需要23号到山东 照片 唛头 J4048</t>
  </si>
  <si>
    <t>J4084-1</t>
  </si>
  <si>
    <t>DHL1300220165 有锁 锁单走 form E 申请21天免用箱 柜子少可以申请14天免用箱  同J4024</t>
  </si>
  <si>
    <t>迪斯泰订舱MCC1700/1730，白沟源远拖车报关</t>
  </si>
  <si>
    <t>J4084-2</t>
  </si>
  <si>
    <t>DHL5821077345 18号船统一换到25号船 form E 申请21天免用箱 柜子少可以申请14天免用箱  同J4024</t>
  </si>
  <si>
    <t>迪斯泰订舱MCC1953/1980，白沟源远拖车报关</t>
  </si>
  <si>
    <t>J4085</t>
  </si>
  <si>
    <r>
      <rPr>
        <sz val="8"/>
        <rFont val="Arial"/>
        <charset val="134"/>
      </rPr>
      <t xml:space="preserve">1x40HQ </t>
    </r>
    <r>
      <rPr>
        <sz val="8"/>
        <rFont val="宋体"/>
        <charset val="134"/>
      </rPr>
      <t>轻钢</t>
    </r>
  </si>
  <si>
    <t>CRF</t>
  </si>
  <si>
    <t>xingang-Manila North Port, Philippine</t>
  </si>
  <si>
    <t>DHL4653286385 USD750/40GP 定40HQ Form E gigi0425@msn.com  低报吗 电放提单也打印出来寄给客户 电放提单 单据全部打印寄给客户 电放提单也打印 要申请21天免费箱使，和10天的免堆存，不用长荣 MCC？  SITC可以选。客户还要求waive the container deposit同J3972</t>
  </si>
  <si>
    <t>迪斯泰订舱海丰720，白沟源远拖车报关</t>
  </si>
  <si>
    <t>J4083</t>
  </si>
  <si>
    <r>
      <rPr>
        <sz val="8"/>
        <rFont val="Arial"/>
        <charset val="134"/>
      </rPr>
      <t xml:space="preserve">2x20' </t>
    </r>
    <r>
      <rPr>
        <sz val="8"/>
        <rFont val="宋体"/>
        <charset val="134"/>
      </rPr>
      <t>烤漆</t>
    </r>
  </si>
  <si>
    <t>TNT977144898 海运费核算9500 按照实际与客户商量  CO 4份箱单 4份发票 提单 贸促会认证  品质证明 合格证书
样品不显示 不算件重尺 同J3873 3985</t>
  </si>
  <si>
    <r>
      <rPr>
        <sz val="8"/>
        <color theme="1"/>
        <rFont val="宋体"/>
        <charset val="134"/>
      </rPr>
      <t>永鑫海订舱</t>
    </r>
    <r>
      <rPr>
        <sz val="8"/>
        <color theme="1"/>
        <rFont val="Arial"/>
        <charset val="134"/>
      </rPr>
      <t>CMA9250/9300,</t>
    </r>
    <r>
      <rPr>
        <sz val="8"/>
        <color theme="1"/>
        <rFont val="宋体"/>
        <charset val="134"/>
      </rPr>
      <t xml:space="preserve">会昌拖车 </t>
    </r>
    <r>
      <rPr>
        <sz val="8"/>
        <color rgb="FFFF0000"/>
        <rFont val="宋体"/>
        <charset val="134"/>
      </rPr>
      <t>金凯抬头报关</t>
    </r>
  </si>
  <si>
    <t>J4086</t>
  </si>
  <si>
    <t>迪拜Ali/Saif</t>
  </si>
  <si>
    <r>
      <rPr>
        <sz val="8"/>
        <rFont val="宋体"/>
        <charset val="134"/>
      </rPr>
      <t>不锈钢吊杆</t>
    </r>
    <r>
      <rPr>
        <sz val="8"/>
        <rFont val="Arial"/>
        <charset val="134"/>
      </rPr>
      <t>+</t>
    </r>
    <r>
      <rPr>
        <sz val="8"/>
        <rFont val="宋体"/>
        <charset val="134"/>
      </rPr>
      <t>弹簧片</t>
    </r>
    <r>
      <rPr>
        <sz val="8"/>
        <rFont val="Arial"/>
        <charset val="134"/>
      </rPr>
      <t xml:space="preserve"> </t>
    </r>
  </si>
  <si>
    <t>yiwu</t>
  </si>
  <si>
    <t>拍照片视频 发箱单发票 货代签收单  联系义乌的货代发货，义乌货代联系方式： 李林兵：13732436325</t>
  </si>
  <si>
    <t>J4091</t>
  </si>
  <si>
    <t>晋州欧亚/李灵环</t>
  </si>
  <si>
    <t>2000平米烤漆</t>
  </si>
  <si>
    <r>
      <rPr>
        <sz val="8"/>
        <color theme="1"/>
        <rFont val="宋体"/>
        <charset val="134"/>
      </rPr>
      <t>运费</t>
    </r>
    <r>
      <rPr>
        <sz val="8"/>
        <color theme="1"/>
        <rFont val="Arial"/>
        <charset val="134"/>
      </rPr>
      <t>600+300</t>
    </r>
  </si>
  <si>
    <t>J4093-1</t>
  </si>
  <si>
    <t>1*20GP烤漆</t>
  </si>
  <si>
    <t>xingang-mundra</t>
  </si>
  <si>
    <t>电放提单 一般不走RCL 其他单据发邮件同J4078</t>
  </si>
  <si>
    <r>
      <rPr>
        <sz val="8"/>
        <color theme="1"/>
        <rFont val="宋体"/>
        <charset val="134"/>
      </rPr>
      <t>惠禾订舱</t>
    </r>
    <r>
      <rPr>
        <sz val="8"/>
        <color theme="1"/>
        <rFont val="Arial"/>
        <charset val="134"/>
      </rPr>
      <t>TSL5300/5350</t>
    </r>
    <r>
      <rPr>
        <sz val="8"/>
        <color theme="1"/>
        <rFont val="宋体"/>
        <charset val="134"/>
      </rPr>
      <t>，惠禾拖车，</t>
    </r>
    <r>
      <rPr>
        <sz val="8"/>
        <color rgb="FFFF0000"/>
        <rFont val="宋体"/>
        <charset val="134"/>
      </rPr>
      <t>金凯一达通报关</t>
    </r>
  </si>
  <si>
    <t>J4093-2</t>
  </si>
  <si>
    <t>单据齐等款 单据已发客户 电放提单 一般不走RCL 其他单据发邮件同J4078</t>
  </si>
  <si>
    <r>
      <rPr>
        <sz val="8"/>
        <color theme="1"/>
        <rFont val="宋体"/>
        <charset val="134"/>
      </rPr>
      <t>惠禾订舱TSL5200/5250，惠禾拖车，</t>
    </r>
    <r>
      <rPr>
        <sz val="8"/>
        <color rgb="FFFF0000"/>
        <rFont val="宋体"/>
        <charset val="134"/>
      </rPr>
      <t>金凯一达通报关</t>
    </r>
  </si>
  <si>
    <r>
      <rPr>
        <b/>
        <sz val="8"/>
        <color rgb="FF0000FF"/>
        <rFont val="Arial"/>
        <charset val="134"/>
      </rPr>
      <t>2021.10.21</t>
    </r>
    <r>
      <rPr>
        <b/>
        <sz val="8"/>
        <color rgb="FF0000FF"/>
        <rFont val="宋体"/>
        <charset val="134"/>
      </rPr>
      <t>收</t>
    </r>
    <r>
      <rPr>
        <b/>
        <sz val="8"/>
        <color rgb="FF0000FF"/>
        <rFont val="Arial"/>
        <charset val="134"/>
      </rPr>
      <t xml:space="preserve">19978.78 </t>
    </r>
    <r>
      <rPr>
        <b/>
        <sz val="8"/>
        <color rgb="FF0000FF"/>
        <rFont val="宋体"/>
        <charset val="134"/>
      </rPr>
      <t>水单</t>
    </r>
    <r>
      <rPr>
        <b/>
        <sz val="8"/>
        <color rgb="FF0000FF"/>
        <rFont val="Arial"/>
        <charset val="134"/>
      </rPr>
      <t>2</t>
    </r>
    <r>
      <rPr>
        <b/>
        <sz val="8"/>
        <color rgb="FF0000FF"/>
        <rFont val="宋体"/>
        <charset val="134"/>
      </rPr>
      <t>万美金</t>
    </r>
    <r>
      <rPr>
        <b/>
        <sz val="8"/>
        <color rgb="FF0000FF"/>
        <rFont val="Arial"/>
        <charset val="134"/>
      </rPr>
      <t xml:space="preserve">  
J4093-1</t>
    </r>
    <r>
      <rPr>
        <b/>
        <sz val="8"/>
        <color rgb="FF0000FF"/>
        <rFont val="宋体"/>
        <charset val="134"/>
      </rPr>
      <t>用</t>
    </r>
    <r>
      <rPr>
        <b/>
        <sz val="8"/>
        <color rgb="FF0000FF"/>
        <rFont val="Arial"/>
        <charset val="134"/>
      </rPr>
      <t>5313.89    
J4093-2</t>
    </r>
    <r>
      <rPr>
        <b/>
        <sz val="8"/>
        <color rgb="FF0000FF"/>
        <rFont val="宋体"/>
        <charset val="134"/>
      </rPr>
      <t>用</t>
    </r>
    <r>
      <rPr>
        <b/>
        <sz val="8"/>
        <color rgb="FF0000FF"/>
        <rFont val="Arial"/>
        <charset val="134"/>
      </rPr>
      <t xml:space="preserve">14658.15   
</t>
    </r>
    <r>
      <rPr>
        <b/>
        <sz val="8"/>
        <color rgb="FF0000FF"/>
        <rFont val="宋体"/>
        <charset val="134"/>
      </rPr>
      <t>还剩</t>
    </r>
    <r>
      <rPr>
        <b/>
        <sz val="8"/>
        <color rgb="FF0000FF"/>
        <rFont val="Arial"/>
        <charset val="134"/>
      </rPr>
      <t xml:space="preserve">27.96
</t>
    </r>
  </si>
  <si>
    <t>J4095</t>
  </si>
  <si>
    <t>1x40H 轻钢</t>
  </si>
  <si>
    <t>xingang-Bahrain</t>
  </si>
  <si>
    <t>DHL6311183266 单据已发客户 迪斯泰给承担了倒箱费200 小样30套放集装箱里 装一个小车品牌诺力 低报比例问客户 出CO 60% of final invoice做低报发票  同M3962</t>
  </si>
  <si>
    <t>迪斯泰订舱MSC7698，白沟源远拖车报关</t>
  </si>
  <si>
    <t>J4098</t>
  </si>
  <si>
    <t>单据齐等款 单据已发客户 样品各20套 CO 同J4002</t>
  </si>
  <si>
    <r>
      <rPr>
        <sz val="8"/>
        <color theme="1"/>
        <rFont val="宋体"/>
        <charset val="134"/>
      </rPr>
      <t>惠禾订舱</t>
    </r>
    <r>
      <rPr>
        <sz val="8"/>
        <color theme="1"/>
        <rFont val="Arial"/>
        <charset val="134"/>
      </rPr>
      <t>HMM6100</t>
    </r>
    <r>
      <rPr>
        <sz val="8"/>
        <color theme="1"/>
        <rFont val="宋体"/>
        <charset val="134"/>
      </rPr>
      <t>，惠禾拖车，</t>
    </r>
    <r>
      <rPr>
        <sz val="8"/>
        <color rgb="FFFF0000"/>
        <rFont val="宋体"/>
        <charset val="134"/>
      </rPr>
      <t>金凯抬头报关</t>
    </r>
  </si>
  <si>
    <t>J4100</t>
  </si>
  <si>
    <t>单据齐等款 单据已发客户 能改JOY改JOY 验货时间通知经理（客户号2021-038）出黄色CO 木质证明 同J4079</t>
  </si>
  <si>
    <t>鑫顺源订舱ZIM，会昌拖车报关</t>
  </si>
  <si>
    <t>J4101</t>
  </si>
  <si>
    <r>
      <rPr>
        <sz val="8"/>
        <rFont val="Arial"/>
        <charset val="134"/>
      </rPr>
      <t>xingang-Mundra</t>
    </r>
    <r>
      <rPr>
        <sz val="8"/>
        <rFont val="宋体"/>
        <charset val="134"/>
      </rPr>
      <t>，</t>
    </r>
    <r>
      <rPr>
        <sz val="8"/>
        <rFont val="Arial"/>
        <charset val="134"/>
      </rPr>
      <t>NDIA</t>
    </r>
  </si>
  <si>
    <t>DHL5152069926 144/145. rupal ind. near manahar daing mill , komal international circle  , baroli road ,surat pin--394210港杂2200做金凯抬头FB 低报发票按客户给的做 同J4068</t>
  </si>
  <si>
    <r>
      <rPr>
        <sz val="8"/>
        <color theme="1"/>
        <rFont val="宋体"/>
        <charset val="134"/>
      </rPr>
      <t>浙江亚拓订舱MSC，会昌拖车，</t>
    </r>
    <r>
      <rPr>
        <sz val="8"/>
        <color rgb="FFFF0000"/>
        <rFont val="宋体"/>
        <charset val="134"/>
      </rPr>
      <t>金凯一达通报关</t>
    </r>
  </si>
  <si>
    <t>J4110</t>
  </si>
  <si>
    <r>
      <rPr>
        <sz val="8"/>
        <rFont val="Arial"/>
        <charset val="134"/>
      </rPr>
      <t>5000</t>
    </r>
    <r>
      <rPr>
        <sz val="8"/>
        <rFont val="宋体"/>
        <charset val="134"/>
      </rPr>
      <t>只轻钢边角</t>
    </r>
  </si>
  <si>
    <t>发平邑 照片 唛头 J4082</t>
  </si>
  <si>
    <t>J4109</t>
  </si>
  <si>
    <t>单据齐等款 单据已发客户 用Joy 验货时间通知经理（客户号2021-041）出黄色CO 木质证明 同J4100</t>
  </si>
  <si>
    <r>
      <rPr>
        <sz val="8"/>
        <color theme="1"/>
        <rFont val="宋体"/>
        <charset val="134"/>
      </rPr>
      <t>鑫顺源订舱</t>
    </r>
    <r>
      <rPr>
        <sz val="8"/>
        <color theme="1"/>
        <rFont val="Arial"/>
        <charset val="134"/>
      </rPr>
      <t>ONE</t>
    </r>
    <r>
      <rPr>
        <sz val="8"/>
        <color theme="1"/>
        <rFont val="宋体"/>
        <charset val="134"/>
      </rPr>
      <t>，会昌拖车报关</t>
    </r>
  </si>
  <si>
    <t>J4112-1</t>
  </si>
  <si>
    <t>DHL7732602054 16托23号 form E 出FORM E用的FOB值和实际付款差不多 跟客户核对  检验FOB值用840/吨  申请21天免用箱 柜子少可以申请14天免用箱  同J4084</t>
  </si>
  <si>
    <r>
      <rPr>
        <sz val="8"/>
        <color theme="1"/>
        <rFont val="宋体"/>
        <charset val="134"/>
      </rPr>
      <t>迪斯泰订舱</t>
    </r>
    <r>
      <rPr>
        <sz val="8"/>
        <color theme="1"/>
        <rFont val="Arial"/>
        <charset val="134"/>
      </rPr>
      <t>MCC2153/2200</t>
    </r>
    <r>
      <rPr>
        <sz val="8"/>
        <color theme="1"/>
        <rFont val="宋体"/>
        <charset val="134"/>
      </rPr>
      <t>，白沟源远拖车报关</t>
    </r>
  </si>
  <si>
    <t>J4112-2</t>
  </si>
  <si>
    <t>DHL2339549402 form E E用的FOB值和实际付款差不多 跟客户核对  检验FOB值用840/吨  申请21天免用箱 柜子少可以申请14天免用箱  同J4084</t>
  </si>
  <si>
    <t>迪斯泰订舱2053/2100，白沟源远拖车报关</t>
  </si>
  <si>
    <t>J4105</t>
  </si>
  <si>
    <t>单据齐等款 单据已发客户 CO 提单要电放 代理订舱 同J4007</t>
  </si>
  <si>
    <r>
      <rPr>
        <sz val="8"/>
        <color theme="1"/>
        <rFont val="宋体"/>
        <charset val="134"/>
      </rPr>
      <t>洋星通运订舱</t>
    </r>
    <r>
      <rPr>
        <sz val="8"/>
        <color theme="1"/>
        <rFont val="Arial"/>
        <charset val="134"/>
      </rPr>
      <t>CMA</t>
    </r>
    <r>
      <rPr>
        <sz val="8"/>
        <color theme="1"/>
        <rFont val="宋体"/>
        <charset val="134"/>
      </rPr>
      <t xml:space="preserve">，汇昌拖车 </t>
    </r>
    <r>
      <rPr>
        <sz val="8"/>
        <color rgb="FFFF0000"/>
        <rFont val="宋体"/>
        <charset val="134"/>
      </rPr>
      <t>金凯抬头报关</t>
    </r>
  </si>
  <si>
    <t>J4124</t>
  </si>
  <si>
    <t>XINGANG-Nhava Sheva</t>
  </si>
  <si>
    <t>库存和甩货J4014付齐了 外送龙骨 外送货如涉及装箱和港杂费分担 J4014</t>
  </si>
  <si>
    <r>
      <rPr>
        <sz val="8"/>
        <color theme="1"/>
        <rFont val="宋体"/>
        <charset val="134"/>
      </rPr>
      <t>拓航订舱，汇昌拖车</t>
    </r>
    <r>
      <rPr>
        <sz val="8"/>
        <color theme="1"/>
        <rFont val="Arial"/>
        <charset val="134"/>
      </rPr>
      <t xml:space="preserve"> </t>
    </r>
    <r>
      <rPr>
        <sz val="8"/>
        <color rgb="FFFF0000"/>
        <rFont val="宋体"/>
        <charset val="134"/>
      </rPr>
      <t>金凯抬头报关</t>
    </r>
  </si>
  <si>
    <r>
      <rPr>
        <b/>
        <sz val="8"/>
        <color rgb="FF0000FF"/>
        <rFont val="Arial"/>
        <charset val="134"/>
      </rPr>
      <t>2021.10.13</t>
    </r>
    <r>
      <rPr>
        <b/>
        <sz val="8"/>
        <color rgb="FF0000FF"/>
        <rFont val="宋体"/>
        <charset val="134"/>
      </rPr>
      <t>收</t>
    </r>
    <r>
      <rPr>
        <b/>
        <sz val="8"/>
        <color rgb="FF0000FF"/>
        <rFont val="Arial"/>
        <charset val="134"/>
      </rPr>
      <t>16182.04</t>
    </r>
    <r>
      <rPr>
        <b/>
        <sz val="8"/>
        <color rgb="FF0000FF"/>
        <rFont val="宋体"/>
        <charset val="134"/>
      </rPr>
      <t xml:space="preserve">用于J4124尾款13395+J4147定金2800
</t>
    </r>
  </si>
  <si>
    <t>J4121</t>
  </si>
  <si>
    <t>希望10天内货好 拍照片视频 发箱单发票 货代签收单  联系义乌的货代发货，义乌货代： 李林兵：13732436325 同J4086</t>
  </si>
  <si>
    <t>J4127-1</t>
  </si>
  <si>
    <t>xingang-New Delhi , INDIA</t>
  </si>
  <si>
    <t>12.2到皮帕瓦 单据齐等款 单据已发客户 电放提单 一般不走RCL 其他单据发邮件同J4093</t>
  </si>
  <si>
    <r>
      <rPr>
        <sz val="8"/>
        <color theme="1"/>
        <rFont val="宋体"/>
        <charset val="134"/>
      </rPr>
      <t>惠禾订舱CMA5000/5050，惠禾拖车，</t>
    </r>
    <r>
      <rPr>
        <sz val="8"/>
        <color rgb="FFFF0000"/>
        <rFont val="宋体"/>
        <charset val="134"/>
      </rPr>
      <t>金凯一达通报关</t>
    </r>
  </si>
  <si>
    <r>
      <rPr>
        <b/>
        <sz val="8"/>
        <color rgb="FF0000FF"/>
        <rFont val="Arial"/>
        <charset val="134"/>
      </rPr>
      <t>2021.12.15</t>
    </r>
    <r>
      <rPr>
        <b/>
        <sz val="8"/>
        <color rgb="FF0000FF"/>
        <rFont val="宋体"/>
        <charset val="134"/>
      </rPr>
      <t>水单</t>
    </r>
    <r>
      <rPr>
        <b/>
        <sz val="8"/>
        <color rgb="FF0000FF"/>
        <rFont val="Arial"/>
        <charset val="134"/>
      </rPr>
      <t>$19207  10284.55</t>
    </r>
    <r>
      <rPr>
        <b/>
        <sz val="8"/>
        <color rgb="FF0000FF"/>
        <rFont val="宋体"/>
        <charset val="134"/>
      </rPr>
      <t>用于</t>
    </r>
    <r>
      <rPr>
        <b/>
        <sz val="8"/>
        <color rgb="FF0000FF"/>
        <rFont val="Arial"/>
        <charset val="134"/>
      </rPr>
      <t>J4127-1</t>
    </r>
    <r>
      <rPr>
        <b/>
        <sz val="8"/>
        <color rgb="FF0000FF"/>
        <rFont val="宋体"/>
        <charset val="134"/>
      </rPr>
      <t>，</t>
    </r>
    <r>
      <rPr>
        <b/>
        <sz val="8"/>
        <color rgb="FF0000FF"/>
        <rFont val="Arial"/>
        <charset val="134"/>
      </rPr>
      <t>$8922.45</t>
    </r>
    <r>
      <rPr>
        <b/>
        <sz val="8"/>
        <color rgb="FF0000FF"/>
        <rFont val="宋体"/>
        <charset val="134"/>
      </rPr>
      <t>用于</t>
    </r>
    <r>
      <rPr>
        <b/>
        <sz val="8"/>
        <color rgb="FF0000FF"/>
        <rFont val="Arial"/>
        <charset val="134"/>
      </rPr>
      <t xml:space="preserve">J4127-2 </t>
    </r>
  </si>
  <si>
    <t>J4127-2</t>
  </si>
  <si>
    <t>12.10到皮帕瓦 单据齐等款 单据已发客户 at least 10 days gap  电放提单 一般不走RCL 其他单据发邮件同J4093</t>
  </si>
  <si>
    <r>
      <rPr>
        <sz val="8"/>
        <color theme="1"/>
        <rFont val="宋体"/>
        <charset val="134"/>
      </rPr>
      <t>惠禾订舱</t>
    </r>
    <r>
      <rPr>
        <sz val="8"/>
        <color theme="1"/>
        <rFont val="Arial"/>
        <charset val="134"/>
      </rPr>
      <t>CMA4200/4250,</t>
    </r>
    <r>
      <rPr>
        <sz val="8"/>
        <color theme="1"/>
        <rFont val="宋体"/>
        <charset val="134"/>
      </rPr>
      <t xml:space="preserve">惠禾拖车 </t>
    </r>
    <r>
      <rPr>
        <sz val="8"/>
        <color rgb="FFFF0000"/>
        <rFont val="宋体"/>
        <charset val="134"/>
      </rPr>
      <t>金凯抬头报关</t>
    </r>
  </si>
  <si>
    <r>
      <rPr>
        <b/>
        <sz val="8"/>
        <color rgb="FF0000FF"/>
        <rFont val="宋体"/>
        <charset val="134"/>
      </rPr>
      <t>2021.12.30水单$21827.73 多付</t>
    </r>
    <r>
      <rPr>
        <b/>
        <sz val="8"/>
        <color rgb="FF0000FF"/>
        <rFont val="Arial"/>
        <charset val="134"/>
      </rPr>
      <t>51</t>
    </r>
    <r>
      <rPr>
        <b/>
        <sz val="8"/>
        <color rgb="FF0000FF"/>
        <rFont val="宋体"/>
        <charset val="134"/>
      </rPr>
      <t>美金 J4167用掉</t>
    </r>
  </si>
  <si>
    <t>J4107</t>
  </si>
  <si>
    <t>伊朗 SEPAHAN（Mehrraz）</t>
  </si>
  <si>
    <t>1500平米 镜面金和镜面银</t>
  </si>
  <si>
    <t>XINGANG-Istanbul</t>
  </si>
  <si>
    <t>DHL8429977776 客户要改正本？26号船托到7号 发到土耳其Istanbul的拼箱</t>
  </si>
  <si>
    <r>
      <rPr>
        <sz val="8"/>
        <color theme="1"/>
        <rFont val="宋体"/>
        <charset val="134"/>
      </rPr>
      <t xml:space="preserve">汇昌订舱中远550,汇昌报关 </t>
    </r>
    <r>
      <rPr>
        <sz val="8"/>
        <color rgb="FFFF0000"/>
        <rFont val="宋体"/>
        <charset val="134"/>
      </rPr>
      <t>金凯抬头报关</t>
    </r>
  </si>
  <si>
    <r>
      <rPr>
        <b/>
        <sz val="8"/>
        <color rgb="FF0000FF"/>
        <rFont val="宋体"/>
        <charset val="134"/>
      </rPr>
      <t>一共付</t>
    </r>
    <r>
      <rPr>
        <b/>
        <sz val="8"/>
        <color rgb="FF0000FF"/>
        <rFont val="Arial"/>
        <charset val="134"/>
      </rPr>
      <t>5119.68</t>
    </r>
    <r>
      <rPr>
        <b/>
        <sz val="8"/>
        <color rgb="FF0000FF"/>
        <rFont val="宋体"/>
        <charset val="134"/>
      </rPr>
      <t>美金</t>
    </r>
    <r>
      <rPr>
        <b/>
        <sz val="8"/>
        <color rgb="FF0000FF"/>
        <rFont val="Arial"/>
        <charset val="134"/>
      </rPr>
      <t xml:space="preserve">  </t>
    </r>
    <r>
      <rPr>
        <b/>
        <sz val="8"/>
        <color rgb="FF0000FF"/>
        <rFont val="宋体"/>
        <charset val="134"/>
      </rPr>
      <t>多的以人民币退回了</t>
    </r>
  </si>
  <si>
    <t>J4133</t>
  </si>
  <si>
    <t>单据齐等款 单据已发客户 用Joy 验货时间通知经理（客户号2021-043）出黄色CO 木质证明 同J4109</t>
  </si>
  <si>
    <t>鑫顺源订舱德祥，小杜拖车报关</t>
  </si>
  <si>
    <t>J4134</t>
  </si>
  <si>
    <r>
      <rPr>
        <sz val="8"/>
        <rFont val="Arial"/>
        <charset val="134"/>
      </rPr>
      <t>1x40HQ</t>
    </r>
    <r>
      <rPr>
        <sz val="8"/>
        <rFont val="宋体"/>
        <charset val="134"/>
      </rPr>
      <t>轻钢</t>
    </r>
  </si>
  <si>
    <t>DHL4325433556 出CO 60% of final invoice做低报发票  同J4095</t>
  </si>
  <si>
    <t>迪斯泰订舱中远6736，白沟源远拖车报关</t>
  </si>
  <si>
    <t>J4139-1</t>
  </si>
  <si>
    <t>xingang-salalah</t>
  </si>
  <si>
    <t>28号船换船预计5号开船 改发到阿曼 要在靠近柜门的所有箱子上贴小标贴和A4纸 箱单发票签字盖章扫描 CCPIT 电放低报</t>
  </si>
  <si>
    <r>
      <rPr>
        <sz val="8"/>
        <color theme="1"/>
        <rFont val="宋体"/>
        <charset val="134"/>
      </rPr>
      <t>永鑫海订舱</t>
    </r>
    <r>
      <rPr>
        <sz val="8"/>
        <color theme="1"/>
        <rFont val="Arial"/>
        <charset val="134"/>
      </rPr>
      <t>CMA4800</t>
    </r>
    <r>
      <rPr>
        <sz val="8"/>
        <color theme="1"/>
        <rFont val="宋体"/>
        <charset val="134"/>
      </rPr>
      <t xml:space="preserve">，汇昌拖车 </t>
    </r>
    <r>
      <rPr>
        <sz val="8"/>
        <color rgb="FFFF0000"/>
        <rFont val="宋体"/>
        <charset val="134"/>
      </rPr>
      <t>金凯一达通报关</t>
    </r>
  </si>
  <si>
    <t>J4139-2</t>
  </si>
  <si>
    <t>单据齐做电放 收货人？ 箱单发票签字盖章扫描先发邮件 低报发票CCPIT CO  正本寄单地址和客户确认 要在靠近柜门的所有箱子上贴小标贴和A4纸 同J4061/4062</t>
  </si>
  <si>
    <r>
      <rPr>
        <sz val="8"/>
        <color theme="1"/>
        <rFont val="宋体"/>
        <charset val="134"/>
      </rPr>
      <t>永鑫海订舱</t>
    </r>
    <r>
      <rPr>
        <sz val="8"/>
        <color theme="1"/>
        <rFont val="Arial"/>
        <charset val="134"/>
      </rPr>
      <t>MSC4150</t>
    </r>
    <r>
      <rPr>
        <sz val="8"/>
        <color theme="1"/>
        <rFont val="宋体"/>
        <charset val="134"/>
      </rPr>
      <t xml:space="preserve">，汇昌拖车 </t>
    </r>
    <r>
      <rPr>
        <sz val="8"/>
        <color rgb="FFFF0000"/>
        <rFont val="宋体"/>
        <charset val="134"/>
      </rPr>
      <t>金凯抬头报关</t>
    </r>
  </si>
  <si>
    <t>J4140</t>
  </si>
  <si>
    <t>xingang-sohar</t>
  </si>
  <si>
    <t>单据齐等款 单据已发客户 要在靠近柜门的所有箱子上贴小标贴和A4纸 箱单发票签字盖章扫描 电放低报CCPIT CO，低报做CIF不显示运费 客户要求显示HScode 同J4040</t>
  </si>
  <si>
    <r>
      <rPr>
        <sz val="8"/>
        <color theme="1"/>
        <rFont val="宋体"/>
        <charset val="134"/>
      </rPr>
      <t xml:space="preserve">迪斯泰订舱HPL4800，迪斯泰拖车 </t>
    </r>
    <r>
      <rPr>
        <sz val="8"/>
        <color rgb="FFFF0000"/>
        <rFont val="宋体"/>
        <charset val="134"/>
      </rPr>
      <t>金凯一达通报关</t>
    </r>
  </si>
  <si>
    <t>J4141</t>
  </si>
  <si>
    <t>单据齐等款 单据已发客户 240元的换单费  PO 71191  CO 因为约定的发货人不是我方，务必要求货代承诺不能无款放单。  同J4060</t>
  </si>
  <si>
    <r>
      <rPr>
        <sz val="8"/>
        <color theme="1"/>
        <rFont val="宋体"/>
        <charset val="134"/>
      </rPr>
      <t xml:space="preserve">广州海德订舱长荣，汇昌拖车 </t>
    </r>
    <r>
      <rPr>
        <sz val="8"/>
        <color rgb="FFFF0000"/>
        <rFont val="宋体"/>
        <charset val="134"/>
      </rPr>
      <t>金凯抬头报关</t>
    </r>
  </si>
  <si>
    <t>J4138-1</t>
  </si>
  <si>
    <r>
      <rPr>
        <sz val="8"/>
        <rFont val="Arial"/>
        <charset val="134"/>
      </rPr>
      <t xml:space="preserve">3x20GP </t>
    </r>
    <r>
      <rPr>
        <sz val="8"/>
        <rFont val="宋体"/>
        <charset val="134"/>
      </rPr>
      <t>轻钢</t>
    </r>
  </si>
  <si>
    <t>xingang-sohar Oman</t>
  </si>
  <si>
    <t>DHL8078478623 出CO 申请14天免用箱 发货时间与客户确认 同J4063</t>
  </si>
  <si>
    <r>
      <rPr>
        <sz val="8"/>
        <color theme="1"/>
        <rFont val="宋体"/>
        <charset val="134"/>
      </rPr>
      <t>汇昌订舱</t>
    </r>
    <r>
      <rPr>
        <sz val="8"/>
        <color theme="1"/>
        <rFont val="Arial"/>
        <charset val="134"/>
      </rPr>
      <t>EMI3850</t>
    </r>
    <r>
      <rPr>
        <sz val="8"/>
        <color theme="1"/>
        <rFont val="宋体"/>
        <charset val="134"/>
      </rPr>
      <t>，汇昌拖车 义乌报关</t>
    </r>
  </si>
  <si>
    <t>J4138-2</t>
  </si>
  <si>
    <t>DHL2516514206 A票查验 目的港14天 出CO 申请14天免用箱 发货时间与客户确认 同J4063</t>
  </si>
  <si>
    <t>永鑫海订舱RCL5185/4900，汇昌拖车 义乌报关</t>
  </si>
  <si>
    <t>J4143-1</t>
  </si>
  <si>
    <r>
      <rPr>
        <sz val="8"/>
        <rFont val="Arial"/>
        <charset val="134"/>
      </rPr>
      <t xml:space="preserve">5x20GP </t>
    </r>
    <r>
      <rPr>
        <sz val="8"/>
        <rFont val="宋体"/>
        <charset val="134"/>
      </rPr>
      <t>轻钢</t>
    </r>
  </si>
  <si>
    <t>XINGANG-Jebel Ali, UAE</t>
  </si>
  <si>
    <t>DHL8078479253  一个箱子给您退1200，到时每个箱子收您拖车费650 CO 保险单 箱子底部检查好 严防生锈问题，挑选合格的集装箱 申请14天免用箱 同J4016</t>
  </si>
  <si>
    <r>
      <rPr>
        <sz val="8"/>
        <color theme="1"/>
        <rFont val="宋体"/>
        <charset val="134"/>
      </rPr>
      <t>汇昌订舱</t>
    </r>
    <r>
      <rPr>
        <sz val="8"/>
        <color theme="1"/>
        <rFont val="Arial"/>
        <charset val="134"/>
      </rPr>
      <t>EMI3800</t>
    </r>
    <r>
      <rPr>
        <sz val="8"/>
        <color theme="1"/>
        <rFont val="宋体"/>
        <charset val="134"/>
      </rPr>
      <t>，小杜拖车报关</t>
    </r>
  </si>
  <si>
    <t>J4143-2</t>
  </si>
  <si>
    <t>DHL2516514512 做两个版本的发票1海运费揉到单价里 2海运费单列一行  CO 保险单 箱子底部检查好 严防生锈问题，挑选合格的集装箱 申请14天免用箱 同J4016</t>
  </si>
  <si>
    <t>汇昌订舱Volt4050/4600汇昌拖车，义乌报关</t>
  </si>
  <si>
    <t>J4143-3</t>
  </si>
  <si>
    <r>
      <rPr>
        <sz val="8"/>
        <rFont val="Arial"/>
        <charset val="134"/>
      </rPr>
      <t xml:space="preserve">2x20GP </t>
    </r>
    <r>
      <rPr>
        <sz val="8"/>
        <rFont val="宋体"/>
        <charset val="134"/>
      </rPr>
      <t>轻钢</t>
    </r>
  </si>
  <si>
    <t>DHL8078477750 做两个版本的发票1海运费揉到单价里 2海运费单列一行  CO 保险单 箱子底部检查好 严防生锈问题，挑选合格的集装箱 申请14天免用箱 同J4016</t>
  </si>
  <si>
    <t>迪斯泰订舱MSC4700,迪斯泰拖车报关</t>
  </si>
  <si>
    <t>J4142</t>
  </si>
  <si>
    <t>DHL6454252556下单显示HSCODE 730890 form E(PE前的件数 单词不能断行) 出保险 目的港14天免费期  同J4049</t>
  </si>
  <si>
    <r>
      <rPr>
        <sz val="8"/>
        <color theme="1"/>
        <rFont val="宋体"/>
        <charset val="134"/>
      </rPr>
      <t xml:space="preserve">永鑫海订舱海丰1865/1500，会昌拖车 </t>
    </r>
    <r>
      <rPr>
        <sz val="8"/>
        <color rgb="FFFF0000"/>
        <rFont val="宋体"/>
        <charset val="134"/>
      </rPr>
      <t>金凯抬头报关</t>
    </r>
  </si>
  <si>
    <t>J4137-1</t>
  </si>
  <si>
    <t>印尼PT.INDO/James</t>
  </si>
  <si>
    <r>
      <rPr>
        <sz val="8"/>
        <rFont val="Arial"/>
        <charset val="134"/>
      </rPr>
      <t>1x40H</t>
    </r>
    <r>
      <rPr>
        <sz val="8"/>
        <rFont val="宋体"/>
        <charset val="134"/>
      </rPr>
      <t>小付骨</t>
    </r>
  </si>
  <si>
    <t>xingang-BELAWAN</t>
  </si>
  <si>
    <t xml:space="preserve">DHL6968344736 FORM E Hcode7308.90 品名 收货人 企业编码问客户 电放   </t>
  </si>
  <si>
    <t>迪斯泰订舱MCC2500，迪斯泰拖车 义乌报关</t>
  </si>
  <si>
    <t>J4137-2</t>
  </si>
  <si>
    <t>DHL1960149660 品名 收货人 企业编码问客户 FORM E Hcode7308.90</t>
  </si>
  <si>
    <t>迪斯泰订舱ONE3550/3200,白沟源远拖车报关</t>
  </si>
  <si>
    <r>
      <rPr>
        <b/>
        <sz val="8"/>
        <color rgb="FF0000FF"/>
        <rFont val="宋体"/>
        <charset val="134"/>
      </rPr>
      <t>先放单</t>
    </r>
    <r>
      <rPr>
        <b/>
        <sz val="8"/>
        <color rgb="FF0000FF"/>
        <rFont val="Arial"/>
        <charset val="134"/>
      </rPr>
      <t xml:space="preserve"> </t>
    </r>
    <r>
      <rPr>
        <b/>
        <sz val="8"/>
        <color rgb="FF0000FF"/>
        <rFont val="宋体"/>
        <charset val="134"/>
      </rPr>
      <t>用</t>
    </r>
    <r>
      <rPr>
        <b/>
        <sz val="8"/>
        <color rgb="FF0000FF"/>
        <rFont val="Arial"/>
        <charset val="134"/>
      </rPr>
      <t>J4204</t>
    </r>
    <r>
      <rPr>
        <b/>
        <sz val="8"/>
        <color rgb="FF0000FF"/>
        <rFont val="宋体"/>
        <charset val="134"/>
      </rPr>
      <t>定金抵</t>
    </r>
  </si>
  <si>
    <t>J4144</t>
  </si>
  <si>
    <t>DHL2754402092 关注到港时间 12月订舱1月到港 Use Lexus as consignee? 定40HQ Form E 低报吗 电放提单也打印出来寄给客户 电放提单 单据全部打印寄给客户 电放提单也打印 要申请21天免费箱使，和10天的免堆存，不用长荣 MSKMCC？  SITC可以选。客户还要求waive the container deposit同J4085</t>
  </si>
  <si>
    <r>
      <rPr>
        <sz val="8"/>
        <color theme="1"/>
        <rFont val="宋体"/>
        <charset val="134"/>
      </rPr>
      <t>誉洲订舱中远1300/</t>
    </r>
    <r>
      <rPr>
        <sz val="8"/>
        <color theme="1"/>
        <rFont val="Arial"/>
        <charset val="134"/>
      </rPr>
      <t>1350</t>
    </r>
    <r>
      <rPr>
        <sz val="8"/>
        <color theme="1"/>
        <rFont val="宋体"/>
        <charset val="134"/>
      </rPr>
      <t>，白沟源远拖车报关</t>
    </r>
  </si>
  <si>
    <t>J4145</t>
  </si>
  <si>
    <t>单据齐等款 单据已发客户 8换船到17保险 CO 同J4098</t>
  </si>
  <si>
    <r>
      <rPr>
        <sz val="8"/>
        <color theme="1"/>
        <rFont val="宋体"/>
        <charset val="134"/>
      </rPr>
      <t>惠禾订舱</t>
    </r>
    <r>
      <rPr>
        <sz val="8"/>
        <color theme="1"/>
        <rFont val="Arial"/>
        <charset val="134"/>
      </rPr>
      <t>HMM5250/5300</t>
    </r>
    <r>
      <rPr>
        <sz val="8"/>
        <color theme="1"/>
        <rFont val="宋体"/>
        <charset val="134"/>
      </rPr>
      <t xml:space="preserve">，惠禾拖车 </t>
    </r>
    <r>
      <rPr>
        <sz val="8"/>
        <color rgb="FFFF0000"/>
        <rFont val="宋体"/>
        <charset val="134"/>
      </rPr>
      <t>金凯一达通报关</t>
    </r>
  </si>
  <si>
    <t>J4146-1</t>
  </si>
  <si>
    <r>
      <rPr>
        <sz val="8"/>
        <rFont val="Arial"/>
        <charset val="134"/>
      </rPr>
      <t xml:space="preserve">2*40HQ </t>
    </r>
    <r>
      <rPr>
        <sz val="8"/>
        <rFont val="宋体"/>
        <charset val="134"/>
      </rPr>
      <t>小付骨</t>
    </r>
  </si>
  <si>
    <t>DHL5704675852 form E 提单货重25/28吨 运费替客户承担400USD/40H  申请21天免用箱 柜子少可以申请14天免用箱  同J4112 3820</t>
  </si>
  <si>
    <r>
      <rPr>
        <sz val="8"/>
        <color theme="1"/>
        <rFont val="宋体"/>
        <charset val="134"/>
      </rPr>
      <t>迪斯泰订舱</t>
    </r>
    <r>
      <rPr>
        <sz val="8"/>
        <color theme="1"/>
        <rFont val="Arial"/>
        <charset val="134"/>
      </rPr>
      <t>MCC3250/3253,</t>
    </r>
    <r>
      <rPr>
        <sz val="8"/>
        <color theme="1"/>
        <rFont val="宋体"/>
        <charset val="134"/>
      </rPr>
      <t>迪斯泰拖车 义乌报关</t>
    </r>
  </si>
  <si>
    <t>J4146-2</t>
  </si>
  <si>
    <t>DHL8258608061 两个提单号 13混 改稠州银行
 form E 申请21天免用箱 柜子少可以申请14天免用箱  同J4112 3820</t>
  </si>
  <si>
    <t>迪斯泰订舱MCC3800，迪斯泰拖车 义乌报关</t>
  </si>
  <si>
    <t>J4108</t>
  </si>
  <si>
    <r>
      <rPr>
        <sz val="8"/>
        <rFont val="Arial"/>
        <charset val="134"/>
      </rPr>
      <t>1x40HQ</t>
    </r>
    <r>
      <rPr>
        <sz val="8"/>
        <rFont val="宋体"/>
        <charset val="134"/>
      </rPr>
      <t>轻钢龙骨</t>
    </r>
    <r>
      <rPr>
        <sz val="8"/>
        <rFont val="Arial"/>
        <charset val="134"/>
      </rPr>
      <t>+</t>
    </r>
    <r>
      <rPr>
        <sz val="8"/>
        <rFont val="宋体"/>
        <charset val="134"/>
      </rPr>
      <t>外送</t>
    </r>
  </si>
  <si>
    <t>客户安排车 有外送吗 同J4073</t>
  </si>
  <si>
    <t>J4147</t>
  </si>
  <si>
    <t>1x20'  烤漆</t>
  </si>
  <si>
    <t>临沂市金九路与临册路交汇处南200米路西 同J4124</t>
  </si>
  <si>
    <t>J4153-1</t>
  </si>
  <si>
    <t>DHL3781008976 25拖31 目的港8天 form E 提单货重25吨 运费替客户承担400USD/40H  申请21天免用箱 柜子少可以申请14天免用箱  同J4146</t>
  </si>
  <si>
    <t>迪斯泰订舱MCC3983，迪斯泰拖车 义乌报关</t>
  </si>
  <si>
    <t>J4153-2</t>
  </si>
  <si>
    <t>DHL2103095665 目的港8天 form E 提单货重25吨 运费替客户承担400USD/40H  申请21天免用箱 柜子少可以申请14天免用箱  同J4146</t>
  </si>
  <si>
    <r>
      <rPr>
        <sz val="8"/>
        <color theme="1"/>
        <rFont val="宋体"/>
        <charset val="134"/>
      </rPr>
      <t>迪斯泰订舱</t>
    </r>
    <r>
      <rPr>
        <sz val="8"/>
        <color theme="1"/>
        <rFont val="Arial"/>
        <charset val="134"/>
      </rPr>
      <t>MCC4033</t>
    </r>
    <r>
      <rPr>
        <sz val="8"/>
        <color theme="1"/>
        <rFont val="宋体"/>
        <charset val="134"/>
      </rPr>
      <t>，迪斯泰拖车 义乌报关</t>
    </r>
  </si>
  <si>
    <t>J4157</t>
  </si>
  <si>
    <t>5000只轻钢边角</t>
  </si>
  <si>
    <t>山东省临沂市平邑县铜石镇平邑华晨石膏建材有限公司  贴标签 发平邑 照片 唛头 J4110</t>
  </si>
  <si>
    <t>J4156</t>
  </si>
  <si>
    <t>美国Ashco/Ash</t>
  </si>
  <si>
    <r>
      <rPr>
        <sz val="8"/>
        <rFont val="Arial"/>
        <charset val="134"/>
      </rPr>
      <t>4000</t>
    </r>
    <r>
      <rPr>
        <sz val="8"/>
        <rFont val="宋体"/>
        <charset val="134"/>
      </rPr>
      <t>平米烤漆</t>
    </r>
    <r>
      <rPr>
        <sz val="8"/>
        <rFont val="Arial"/>
        <charset val="134"/>
      </rPr>
      <t>+</t>
    </r>
    <r>
      <rPr>
        <sz val="8"/>
        <rFont val="宋体"/>
        <charset val="134"/>
      </rPr>
      <t>配件</t>
    </r>
  </si>
  <si>
    <t>货好 发到佛山装箱</t>
  </si>
  <si>
    <t>J4158</t>
  </si>
  <si>
    <t>印尼 PT.DASAPRAKARSA（Chris）</t>
  </si>
  <si>
    <r>
      <rPr>
        <sz val="8"/>
        <rFont val="Arial"/>
        <charset val="134"/>
      </rPr>
      <t>1x40H</t>
    </r>
    <r>
      <rPr>
        <sz val="8"/>
        <rFont val="宋体"/>
        <charset val="134"/>
      </rPr>
      <t>轻钢</t>
    </r>
  </si>
  <si>
    <t>13拖18 高箱单价按0.5011 留点定金在账上 两个柜子改成一个高箱 Form E J3666  J3745</t>
  </si>
  <si>
    <t>迪斯泰订舱4133，迪斯泰拖车 义务报关</t>
  </si>
  <si>
    <t>J4161</t>
  </si>
  <si>
    <r>
      <rPr>
        <sz val="8"/>
        <rFont val="Arial"/>
        <charset val="134"/>
      </rPr>
      <t xml:space="preserve">1x20‘ </t>
    </r>
    <r>
      <rPr>
        <sz val="8"/>
        <rFont val="宋体"/>
        <charset val="134"/>
      </rPr>
      <t>烤漆</t>
    </r>
  </si>
  <si>
    <t>xingang-sohar, Oman</t>
  </si>
  <si>
    <t>单据齐等款 单据已发客户 要在靠近柜门的所有箱子上贴小标贴和A4纸 箱单发票签字盖章扫描 电放低报CCPIT CO，低报做CIF不显示运费 客户要求显示HScode 同J4140</t>
  </si>
  <si>
    <r>
      <rPr>
        <sz val="8"/>
        <color theme="1"/>
        <rFont val="宋体"/>
        <charset val="134"/>
      </rPr>
      <t>迪斯泰订舱</t>
    </r>
    <r>
      <rPr>
        <sz val="8"/>
        <color theme="1"/>
        <rFont val="Arial"/>
        <charset val="134"/>
      </rPr>
      <t>HPL4800</t>
    </r>
    <r>
      <rPr>
        <sz val="8"/>
        <color theme="1"/>
        <rFont val="宋体"/>
        <charset val="134"/>
      </rPr>
      <t xml:space="preserve">，迪斯泰拖车 </t>
    </r>
    <r>
      <rPr>
        <sz val="8"/>
        <color rgb="FFFF0000"/>
        <rFont val="宋体"/>
        <charset val="134"/>
      </rPr>
      <t>金凯一达通报关</t>
    </r>
  </si>
  <si>
    <t>J4162</t>
  </si>
  <si>
    <t>1x20‘ 烤漆</t>
  </si>
  <si>
    <t>DHL3706032326 承担300美金 下单显示HSCODE form E(PE前的件数 单词不能断行) 出保险 目的港14天免费期  同J4142</t>
  </si>
  <si>
    <r>
      <rPr>
        <sz val="8"/>
        <color theme="1"/>
        <rFont val="宋体"/>
        <charset val="134"/>
      </rPr>
      <t>永鑫海订舱海丰</t>
    </r>
    <r>
      <rPr>
        <sz val="8"/>
        <rFont val="宋体"/>
        <charset val="134"/>
      </rPr>
      <t>2225</t>
    </r>
    <r>
      <rPr>
        <sz val="8"/>
        <color theme="1"/>
        <rFont val="宋体"/>
        <charset val="134"/>
      </rPr>
      <t xml:space="preserve">/1925，汇昌拖车 </t>
    </r>
    <r>
      <rPr>
        <sz val="8"/>
        <color rgb="FFFF0000"/>
        <rFont val="宋体"/>
        <charset val="134"/>
      </rPr>
      <t>金凯一达通报关</t>
    </r>
  </si>
  <si>
    <t>J4159</t>
  </si>
  <si>
    <r>
      <rPr>
        <sz val="8"/>
        <rFont val="Arial"/>
        <charset val="134"/>
      </rPr>
      <t xml:space="preserve">1x20  </t>
    </r>
    <r>
      <rPr>
        <sz val="8"/>
        <rFont val="宋体"/>
        <charset val="134"/>
      </rPr>
      <t>轻钢龙骨</t>
    </r>
  </si>
  <si>
    <t>单据齐等款 单据已发客户 黄色CO 单拖昂 放中间 提单显示不能超25吨 超过不许货车拉货 也会产生额外费用同J4051</t>
  </si>
  <si>
    <r>
      <rPr>
        <sz val="8"/>
        <color theme="1"/>
        <rFont val="宋体"/>
        <charset val="134"/>
      </rPr>
      <t>指定代理</t>
    </r>
    <r>
      <rPr>
        <sz val="8"/>
        <color theme="1"/>
        <rFont val="Arial"/>
        <charset val="134"/>
      </rPr>
      <t>ACON LOGISTICS,</t>
    </r>
    <r>
      <rPr>
        <sz val="8"/>
        <color theme="1"/>
        <rFont val="宋体"/>
        <charset val="134"/>
      </rPr>
      <t>汇昌拖车，义乌报关</t>
    </r>
  </si>
  <si>
    <t>J4166</t>
  </si>
  <si>
    <t>11拖24 用Joy PO号2021-047 验货时间通知经理（客户号）出黄色CO 木质证明 同J4133</t>
  </si>
  <si>
    <t>鑫顺源订舱CMA，会昌拖车报关</t>
  </si>
  <si>
    <t>J4167</t>
  </si>
  <si>
    <t>30拖4 电放提单 一般不走RCL 同J4127</t>
  </si>
  <si>
    <r>
      <rPr>
        <sz val="8"/>
        <color theme="1"/>
        <rFont val="宋体"/>
        <charset val="134"/>
      </rPr>
      <t xml:space="preserve">惠禾订舱KMTC4700/4750，惠禾拖车 </t>
    </r>
    <r>
      <rPr>
        <sz val="8"/>
        <color rgb="FFFF0000"/>
        <rFont val="宋体"/>
        <charset val="134"/>
      </rPr>
      <t>金凯抬头报关</t>
    </r>
  </si>
  <si>
    <t>J4165</t>
  </si>
  <si>
    <t>单据齐等款 单据已发客户 CO 因为约定的发货人不是我方，务必要求货代承诺不能无款放单。  同J4060 4141</t>
  </si>
  <si>
    <r>
      <rPr>
        <sz val="8"/>
        <color theme="1"/>
        <rFont val="宋体"/>
        <charset val="134"/>
      </rPr>
      <t>广州海德订舱，汇昌拖车</t>
    </r>
    <r>
      <rPr>
        <sz val="8"/>
        <color rgb="FFFF0000"/>
        <rFont val="宋体"/>
        <charset val="134"/>
      </rPr>
      <t xml:space="preserve"> 金凯抬头报关</t>
    </r>
  </si>
  <si>
    <t>J4173</t>
  </si>
  <si>
    <t>xingang-jebel ali</t>
  </si>
  <si>
    <t>DHL1548717575 13托 改发到迪拜 出CO 申请14天免用箱 发货时间与客户确认 同J4063 4138</t>
  </si>
  <si>
    <r>
      <rPr>
        <sz val="8"/>
        <color theme="1"/>
        <rFont val="宋体"/>
        <charset val="134"/>
      </rPr>
      <t>汇昌订舱</t>
    </r>
    <r>
      <rPr>
        <sz val="8"/>
        <color theme="1"/>
        <rFont val="Arial"/>
        <charset val="134"/>
      </rPr>
      <t>CMA3850/3900</t>
    </r>
    <r>
      <rPr>
        <sz val="8"/>
        <color theme="1"/>
        <rFont val="宋体"/>
        <charset val="134"/>
      </rPr>
      <t>，汇昌拖车报关</t>
    </r>
  </si>
  <si>
    <t>J4169-1</t>
  </si>
  <si>
    <t>货好</t>
  </si>
  <si>
    <r>
      <rPr>
        <sz val="8"/>
        <rFont val="Arial"/>
        <charset val="134"/>
      </rPr>
      <t xml:space="preserve">3x20 </t>
    </r>
    <r>
      <rPr>
        <sz val="8"/>
        <rFont val="宋体"/>
        <charset val="134"/>
      </rPr>
      <t>轻钢</t>
    </r>
  </si>
  <si>
    <t>划线器装到迪拜 CO 保险单 箱子底部检查好 严防生锈问题，挑选合格的集装箱 申请14天免用箱 同J4143</t>
  </si>
  <si>
    <t>J4169-2</t>
  </si>
  <si>
    <r>
      <rPr>
        <sz val="8"/>
        <rFont val="Arial"/>
        <charset val="134"/>
      </rPr>
      <t xml:space="preserve">2x20 </t>
    </r>
    <r>
      <rPr>
        <sz val="8"/>
        <rFont val="宋体"/>
        <charset val="134"/>
      </rPr>
      <t>轻钢</t>
    </r>
  </si>
  <si>
    <t>J4184</t>
  </si>
  <si>
    <t>良辰木艺/皮娜</t>
  </si>
  <si>
    <t>澳式主骨</t>
  </si>
  <si>
    <t>发安能</t>
  </si>
  <si>
    <t>J4183</t>
  </si>
  <si>
    <t>5000只深麻点边角</t>
  </si>
  <si>
    <t>发山东</t>
  </si>
  <si>
    <t>J4181</t>
  </si>
  <si>
    <t>单据齐等款 单据已发客户 CO 提单要电放 代理订舱 同J4007 4105</t>
  </si>
  <si>
    <r>
      <rPr>
        <sz val="8"/>
        <color theme="1"/>
        <rFont val="宋体"/>
        <charset val="134"/>
      </rPr>
      <t xml:space="preserve">代理miniya订舱中远，迪斯泰拖车 </t>
    </r>
    <r>
      <rPr>
        <sz val="8"/>
        <color rgb="FFFF0000"/>
        <rFont val="宋体"/>
        <charset val="134"/>
      </rPr>
      <t>金凯抬头报关</t>
    </r>
  </si>
  <si>
    <t>J4189</t>
  </si>
  <si>
    <t>单据齐等款 单据已发客户 保险 CO 同J4098 4145</t>
  </si>
  <si>
    <r>
      <rPr>
        <sz val="8"/>
        <color theme="1"/>
        <rFont val="宋体"/>
        <charset val="134"/>
      </rPr>
      <t xml:space="preserve">惠禾订舱CMA5100/5150，惠禾拖车2400 </t>
    </r>
    <r>
      <rPr>
        <sz val="8"/>
        <color rgb="FFFF0000"/>
        <rFont val="宋体"/>
        <charset val="134"/>
      </rPr>
      <t>金凯一达通报关</t>
    </r>
  </si>
  <si>
    <t>J4190</t>
  </si>
  <si>
    <t xml:space="preserve">1x20’ 烤漆 </t>
  </si>
  <si>
    <r>
      <rPr>
        <sz val="8"/>
        <color theme="1"/>
        <rFont val="宋体"/>
        <charset val="134"/>
      </rPr>
      <t>客户订舱，迪斯泰拖车</t>
    </r>
    <r>
      <rPr>
        <sz val="8"/>
        <color theme="1"/>
        <rFont val="Arial"/>
        <charset val="134"/>
      </rPr>
      <t xml:space="preserve"> </t>
    </r>
    <r>
      <rPr>
        <sz val="8"/>
        <color rgb="FFFF0000"/>
        <rFont val="宋体"/>
        <charset val="134"/>
      </rPr>
      <t>金凯抬头报关</t>
    </r>
  </si>
  <si>
    <t>J4195</t>
  </si>
  <si>
    <t>单据齐等款 单据已发客户 J4195+J4196一起发的 用Joy 验货时间通知经理（客户号2021-050）出黄色CO 木质证明 同J4166</t>
  </si>
  <si>
    <t>鑫顺源订舱，会昌拖车 鑫顺源报关</t>
  </si>
  <si>
    <t>J4196</t>
  </si>
  <si>
    <t>用Joy 验货时间通知经理（客户号2021-051）出黄色CO 木质证明 同J4166</t>
  </si>
  <si>
    <t>J4200</t>
  </si>
  <si>
    <r>
      <rPr>
        <sz val="8"/>
        <rFont val="Arial"/>
        <charset val="134"/>
      </rPr>
      <t xml:space="preserve">1*40HQ </t>
    </r>
    <r>
      <rPr>
        <sz val="8"/>
        <rFont val="宋体"/>
        <charset val="134"/>
      </rPr>
      <t>小付骨</t>
    </r>
  </si>
  <si>
    <t>DHL5034880900 form E 提单货重28吨 申请21天免用箱 柜子少可以申请14天免用箱  同J4146</t>
  </si>
  <si>
    <t>迪斯泰订舱MCC4133，迪斯泰拖车报关</t>
  </si>
  <si>
    <t>J4203</t>
  </si>
  <si>
    <t>1x20’ 烤漆</t>
  </si>
  <si>
    <t>装矿棉板 送到厂里了 J4190</t>
  </si>
  <si>
    <r>
      <rPr>
        <sz val="8"/>
        <color theme="1"/>
        <rFont val="宋体"/>
        <charset val="134"/>
      </rPr>
      <t>代理订舱</t>
    </r>
    <r>
      <rPr>
        <sz val="8"/>
        <color theme="1"/>
        <rFont val="Arial"/>
        <charset val="134"/>
      </rPr>
      <t>MSC</t>
    </r>
    <r>
      <rPr>
        <sz val="8"/>
        <color theme="1"/>
        <rFont val="宋体"/>
        <charset val="134"/>
      </rPr>
      <t xml:space="preserve">，盛汇通拖车 </t>
    </r>
    <r>
      <rPr>
        <sz val="8"/>
        <color rgb="FFFF0000"/>
        <rFont val="宋体"/>
        <charset val="134"/>
      </rPr>
      <t>金凯抬头报关</t>
    </r>
  </si>
  <si>
    <t>J4204-1</t>
  </si>
  <si>
    <t>北京DHL6831253030 吊顶结构件    材质： 热镀锌钢板  加工： 冷弯成型，压槽，冲字。  报 7308 9000  FORM E Hcode7308.90 电放 同J4137</t>
  </si>
  <si>
    <t>迪斯泰订舱MCC2711 迪斯泰拖车 义乌报关</t>
  </si>
  <si>
    <t>J4204-2</t>
  </si>
  <si>
    <t>北京DHL3654192076 FORM E Hcode7308.90 电放 同J4137</t>
  </si>
  <si>
    <t>盛汇通订舱MCC2680/2750，盛汇通拖车 义乌报关</t>
  </si>
  <si>
    <t>J4211</t>
  </si>
  <si>
    <t>佛山格罗博/魏翔</t>
  </si>
  <si>
    <r>
      <rPr>
        <sz val="8"/>
        <rFont val="Arial"/>
        <charset val="134"/>
      </rPr>
      <t>5000</t>
    </r>
    <r>
      <rPr>
        <sz val="8"/>
        <rFont val="宋体"/>
        <charset val="134"/>
      </rPr>
      <t>个红色变高吊</t>
    </r>
  </si>
  <si>
    <t>运到佛山</t>
  </si>
  <si>
    <t>J4212</t>
  </si>
  <si>
    <t>印度Nand/Jack</t>
  </si>
  <si>
    <t xml:space="preserve">xingang-Chennai </t>
  </si>
  <si>
    <t>电放 CO 买家是进口代理商，实际收货人根据客户要求。</t>
  </si>
  <si>
    <r>
      <rPr>
        <sz val="8"/>
        <color theme="1"/>
        <rFont val="宋体"/>
        <charset val="134"/>
      </rPr>
      <t>代理</t>
    </r>
    <r>
      <rPr>
        <sz val="8"/>
        <color theme="1"/>
        <rFont val="Arial"/>
        <charset val="134"/>
      </rPr>
      <t>SINOWAY</t>
    </r>
    <r>
      <rPr>
        <sz val="8"/>
        <color theme="1"/>
        <rFont val="宋体"/>
        <charset val="134"/>
      </rPr>
      <t xml:space="preserve">订舱，盛汇通拖车 </t>
    </r>
    <r>
      <rPr>
        <sz val="8"/>
        <color rgb="FFFF0000"/>
        <rFont val="宋体"/>
        <charset val="134"/>
      </rPr>
      <t>金凯一达通报关</t>
    </r>
  </si>
  <si>
    <t>J4214</t>
  </si>
  <si>
    <t>单据齐等款 单据已发客户 验货时间通知经理（客户号2022-001）出黄色CO 木质证明 同J4196</t>
  </si>
  <si>
    <t>鑫顺源订舱中远，会昌拖车报关</t>
  </si>
  <si>
    <t>J4206</t>
  </si>
  <si>
    <t>单据</t>
  </si>
  <si>
    <r>
      <rPr>
        <sz val="8"/>
        <rFont val="Arial"/>
        <charset val="134"/>
      </rPr>
      <t xml:space="preserve">1x20' FCL </t>
    </r>
    <r>
      <rPr>
        <sz val="8"/>
        <rFont val="宋体"/>
        <charset val="134"/>
      </rPr>
      <t>烤漆龙骨</t>
    </r>
  </si>
  <si>
    <t>xingang-HAZIRA,NDIA</t>
  </si>
  <si>
    <t>做金凯抬头FB  同J4101</t>
  </si>
  <si>
    <r>
      <rPr>
        <sz val="8"/>
        <color theme="1"/>
        <rFont val="宋体"/>
        <charset val="134"/>
      </rPr>
      <t>浙江亚拓订舱长荣,汇昌拖车</t>
    </r>
    <r>
      <rPr>
        <sz val="8"/>
        <color rgb="FFFF0000"/>
        <rFont val="宋体"/>
        <charset val="134"/>
      </rPr>
      <t>华悦抬头报关 华悦9710</t>
    </r>
  </si>
  <si>
    <t>J4220</t>
  </si>
  <si>
    <t xml:space="preserve">FOB </t>
  </si>
  <si>
    <t>xingang-Adelaide</t>
  </si>
  <si>
    <t>单据齐等款 单据已发客户 黄色CO 单拖昂 放中间 提单显示不能超25吨 超过不许货车拉货 也会产生额外费用同J4159</t>
  </si>
  <si>
    <t>指定代理ACON LOGISTICS，会昌拖车报关</t>
  </si>
  <si>
    <t>J4221-2</t>
  </si>
  <si>
    <t>发货</t>
  </si>
  <si>
    <r>
      <rPr>
        <sz val="8"/>
        <rFont val="Arial"/>
        <charset val="134"/>
      </rPr>
      <t xml:space="preserve">2x40H  </t>
    </r>
    <r>
      <rPr>
        <sz val="8"/>
        <rFont val="宋体"/>
        <charset val="134"/>
      </rPr>
      <t>小付骨</t>
    </r>
  </si>
  <si>
    <r>
      <rPr>
        <sz val="8"/>
        <color rgb="FF0000FF"/>
        <rFont val="宋体"/>
        <charset val="134"/>
      </rPr>
      <t>23号装箱 21号全天报数据</t>
    </r>
    <r>
      <rPr>
        <sz val="8"/>
        <rFont val="宋体"/>
        <charset val="134"/>
      </rPr>
      <t xml:space="preserve"> form E 提单显示26.66吨 申请21天免用箱 柜子少可以申请14天免用箱  同J4146 4200</t>
    </r>
  </si>
  <si>
    <t>迪斯泰订舱MCC2804/2840，迪斯泰拖车报关</t>
  </si>
  <si>
    <t>J4221-1</t>
  </si>
  <si>
    <t>DHL3339911890 加50买到12天免用箱 form E 提单显示26.66吨 申请21天免用箱 柜子少可以申请14天免用箱  同J4146 4200</t>
  </si>
  <si>
    <r>
      <rPr>
        <sz val="8"/>
        <color theme="1"/>
        <rFont val="宋体"/>
        <charset val="134"/>
      </rPr>
      <t>迪斯泰订舱</t>
    </r>
    <r>
      <rPr>
        <sz val="8"/>
        <color theme="1"/>
        <rFont val="Arial"/>
        <charset val="134"/>
      </rPr>
      <t>MCC2914/2980</t>
    </r>
    <r>
      <rPr>
        <sz val="8"/>
        <color theme="1"/>
        <rFont val="宋体"/>
        <charset val="134"/>
      </rPr>
      <t>，小杜拖车报关</t>
    </r>
  </si>
  <si>
    <t>J4223</t>
  </si>
  <si>
    <r>
      <rPr>
        <sz val="8"/>
        <rFont val="Arial"/>
        <charset val="134"/>
      </rPr>
      <t>5000</t>
    </r>
    <r>
      <rPr>
        <sz val="8"/>
        <rFont val="宋体"/>
        <charset val="134"/>
      </rPr>
      <t>只打孔边角</t>
    </r>
  </si>
  <si>
    <t>发山东平邑华晨</t>
  </si>
  <si>
    <t>J4224</t>
  </si>
  <si>
    <r>
      <rPr>
        <sz val="8"/>
        <rFont val="Arial"/>
        <charset val="134"/>
      </rPr>
      <t xml:space="preserve">1x40H  </t>
    </r>
    <r>
      <rPr>
        <sz val="8"/>
        <rFont val="宋体"/>
        <charset val="134"/>
      </rPr>
      <t>小付骨</t>
    </r>
  </si>
  <si>
    <t>FORM E Hcode7308.90 电放 同J4204</t>
  </si>
  <si>
    <t>J4222</t>
  </si>
  <si>
    <t>等款</t>
  </si>
  <si>
    <r>
      <rPr>
        <sz val="8"/>
        <rFont val="Arial"/>
        <charset val="134"/>
      </rPr>
      <t xml:space="preserve">1x20GP </t>
    </r>
    <r>
      <rPr>
        <sz val="8"/>
        <rFont val="宋体"/>
        <charset val="134"/>
      </rPr>
      <t>烤漆龙骨</t>
    </r>
  </si>
  <si>
    <t>给客户优惠200海运费 CO 发给客户确认海运费 电放其他单据发邮箱 同J3859 3984</t>
  </si>
  <si>
    <r>
      <rPr>
        <sz val="8"/>
        <color theme="1"/>
        <rFont val="宋体"/>
        <charset val="134"/>
      </rPr>
      <t xml:space="preserve">永鑫海订舱MSC3862/4062，永鑫海拖车 </t>
    </r>
    <r>
      <rPr>
        <sz val="8"/>
        <color rgb="FFFF0000"/>
        <rFont val="宋体"/>
        <charset val="134"/>
      </rPr>
      <t>金凯一达通报关</t>
    </r>
  </si>
  <si>
    <t>J4225</t>
  </si>
  <si>
    <t>xingang-HAI PHONG</t>
  </si>
  <si>
    <t>DHL4394604336 金色 显示HSCODE form E(PE前的件数 单词不能断行) 出保险 目的港14天免费期  同J4142 4162</t>
  </si>
  <si>
    <r>
      <rPr>
        <sz val="8"/>
        <color theme="1"/>
        <rFont val="宋体"/>
        <charset val="134"/>
      </rPr>
      <t>汇昌订舱中远1500</t>
    </r>
    <r>
      <rPr>
        <sz val="8"/>
        <color theme="1"/>
        <rFont val="Arial"/>
        <charset val="134"/>
      </rPr>
      <t>/1540</t>
    </r>
    <r>
      <rPr>
        <sz val="8"/>
        <color theme="1"/>
        <rFont val="宋体"/>
        <charset val="134"/>
      </rPr>
      <t>，盛汇通拖车</t>
    </r>
    <r>
      <rPr>
        <sz val="8"/>
        <color theme="1"/>
        <rFont val="Arial"/>
        <charset val="134"/>
      </rPr>
      <t xml:space="preserve"> </t>
    </r>
    <r>
      <rPr>
        <sz val="8"/>
        <color rgb="FFFF0000"/>
        <rFont val="宋体"/>
        <charset val="134"/>
      </rPr>
      <t>金凯抬头报关</t>
    </r>
  </si>
  <si>
    <r>
      <rPr>
        <b/>
        <sz val="8"/>
        <color rgb="FF0000FF"/>
        <rFont val="宋体"/>
        <charset val="134"/>
      </rPr>
      <t>水单</t>
    </r>
    <r>
      <rPr>
        <b/>
        <sz val="8"/>
        <color rgb="FF0000FF"/>
        <rFont val="Arial"/>
        <charset val="134"/>
      </rPr>
      <t>28480.53</t>
    </r>
  </si>
  <si>
    <t>J4226</t>
  </si>
  <si>
    <t>单据齐等款 单据已发客户 DHL1607356892 发电放字样带日期的提单付款 显示HSCODE form E(PE前的件数 单词不能断行) 出保险 目的港14天免费期  同J4142 4162</t>
  </si>
  <si>
    <r>
      <rPr>
        <sz val="8"/>
        <color theme="1"/>
        <rFont val="宋体"/>
        <charset val="134"/>
      </rPr>
      <t>汇昌订舱海丰1540</t>
    </r>
    <r>
      <rPr>
        <sz val="8"/>
        <color theme="1"/>
        <rFont val="Arial"/>
        <charset val="134"/>
      </rPr>
      <t>/1550</t>
    </r>
    <r>
      <rPr>
        <sz val="8"/>
        <color theme="1"/>
        <rFont val="宋体"/>
        <charset val="134"/>
      </rPr>
      <t>，盛汇通拖车</t>
    </r>
    <r>
      <rPr>
        <sz val="8"/>
        <color theme="1"/>
        <rFont val="Arial"/>
        <charset val="134"/>
      </rPr>
      <t xml:space="preserve"> </t>
    </r>
    <r>
      <rPr>
        <sz val="8"/>
        <color rgb="FFFF0000"/>
        <rFont val="宋体"/>
        <charset val="134"/>
      </rPr>
      <t>金凯一达通报关</t>
    </r>
  </si>
  <si>
    <t>J4227</t>
  </si>
  <si>
    <t>单据齐等款 单据已发客户 如果新增加的配件实在赶不上这批，就装J4243里面 验货时间通知经理（客户号2022-004）不超26吨 出黄色CO 木质证明 同J4214</t>
  </si>
  <si>
    <t>J4216</t>
  </si>
  <si>
    <r>
      <rPr>
        <sz val="8"/>
        <rFont val="Arial"/>
        <charset val="134"/>
      </rPr>
      <t xml:space="preserve">3x20‘ </t>
    </r>
    <r>
      <rPr>
        <sz val="8"/>
        <rFont val="宋体"/>
        <charset val="134"/>
      </rPr>
      <t>烤漆</t>
    </r>
  </si>
  <si>
    <t>xingang-Bejaia,Algeria</t>
  </si>
  <si>
    <t>海运费核算9300 按照实际与客户商量  CO 4份箱单 4份发票 提单 贸促会认证  品质证明 合格证书
样品不显示 不算件重尺 同J3985 4083</t>
  </si>
  <si>
    <r>
      <rPr>
        <sz val="8"/>
        <color theme="1"/>
        <rFont val="宋体"/>
        <charset val="134"/>
      </rPr>
      <t xml:space="preserve">永鑫海订舱MSC10020/10050，小杜拖车 </t>
    </r>
    <r>
      <rPr>
        <sz val="8"/>
        <color rgb="FFFF0000"/>
        <rFont val="宋体"/>
        <charset val="134"/>
      </rPr>
      <t>金凯抬头报关</t>
    </r>
  </si>
  <si>
    <t>J4228</t>
  </si>
  <si>
    <t>xingang-HAMAD</t>
  </si>
  <si>
    <t>DHL2320875115 要在靠近柜门的所有箱子上贴小标贴和A4纸 箱单发票签字盖章扫描 电放低报CCPIT CO，低报做CIF不显示运费 客户要求显示HScode 同J4139-2</t>
  </si>
  <si>
    <r>
      <rPr>
        <sz val="8"/>
        <color theme="1"/>
        <rFont val="宋体"/>
        <charset val="134"/>
      </rPr>
      <t xml:space="preserve">永鑫海MSC3020/3030，汇昌拖车 </t>
    </r>
    <r>
      <rPr>
        <sz val="8"/>
        <color rgb="FFFF0000"/>
        <rFont val="宋体"/>
        <charset val="134"/>
      </rPr>
      <t>金凯抬头报关</t>
    </r>
  </si>
  <si>
    <t>J4232</t>
  </si>
  <si>
    <r>
      <rPr>
        <sz val="8"/>
        <rFont val="Arial"/>
        <charset val="134"/>
      </rPr>
      <t>4</t>
    </r>
    <r>
      <rPr>
        <sz val="8"/>
        <rFont val="宋体"/>
        <charset val="134"/>
      </rPr>
      <t>吨澳式主骨</t>
    </r>
  </si>
  <si>
    <t>J4231-3</t>
  </si>
  <si>
    <r>
      <rPr>
        <sz val="8"/>
        <rFont val="Arial"/>
        <charset val="134"/>
      </rPr>
      <t xml:space="preserve">1x40H </t>
    </r>
    <r>
      <rPr>
        <sz val="8"/>
        <rFont val="宋体"/>
        <charset val="134"/>
      </rPr>
      <t>小付骨</t>
    </r>
  </si>
  <si>
    <t>换金凯德银账户 FORM E Hcode7308.90 电放 同J4204 4224</t>
  </si>
  <si>
    <t>J4231-1</t>
  </si>
  <si>
    <t>DHL1448579134 FORM E Hcode7308.90 电放 同J4204 4224</t>
  </si>
  <si>
    <r>
      <rPr>
        <sz val="8"/>
        <color theme="1"/>
        <rFont val="宋体"/>
        <charset val="134"/>
      </rPr>
      <t>迪斯泰订舱</t>
    </r>
    <r>
      <rPr>
        <sz val="8"/>
        <color theme="1"/>
        <rFont val="Arial"/>
        <charset val="134"/>
      </rPr>
      <t>MCC2497/2520</t>
    </r>
    <r>
      <rPr>
        <sz val="8"/>
        <color theme="1"/>
        <rFont val="宋体"/>
        <charset val="134"/>
      </rPr>
      <t>，小杜拖车报关</t>
    </r>
  </si>
  <si>
    <t>J4231-2</t>
  </si>
  <si>
    <t>FORM E Hcode7308.90 电放</t>
  </si>
  <si>
    <t>迪斯泰订舱MCC2814/2850，小杜拖车报关</t>
  </si>
  <si>
    <t>J4236</t>
  </si>
  <si>
    <t>20号到孟买新 电放提单 一般不走RCL 同J4127 4167</t>
  </si>
  <si>
    <r>
      <rPr>
        <sz val="8"/>
        <color theme="1"/>
        <rFont val="宋体"/>
        <charset val="134"/>
      </rPr>
      <t>惠禾订舱</t>
    </r>
    <r>
      <rPr>
        <sz val="8"/>
        <color theme="1"/>
        <rFont val="Arial"/>
        <charset val="134"/>
      </rPr>
      <t>CMA2850</t>
    </r>
    <r>
      <rPr>
        <sz val="8"/>
        <color theme="1"/>
        <rFont val="宋体"/>
        <charset val="134"/>
      </rPr>
      <t xml:space="preserve">，惠禾拖车 </t>
    </r>
    <r>
      <rPr>
        <sz val="8"/>
        <color rgb="FFFF0000"/>
        <rFont val="宋体"/>
        <charset val="134"/>
      </rPr>
      <t>金凯抬头报关</t>
    </r>
  </si>
  <si>
    <t>J4243</t>
  </si>
  <si>
    <r>
      <rPr>
        <sz val="8"/>
        <rFont val="Arial"/>
        <charset val="134"/>
      </rPr>
      <t xml:space="preserve">1x40'  </t>
    </r>
    <r>
      <rPr>
        <sz val="8"/>
        <rFont val="宋体"/>
        <charset val="134"/>
      </rPr>
      <t>轻钢</t>
    </r>
    <r>
      <rPr>
        <sz val="8"/>
        <rFont val="Arial"/>
        <charset val="134"/>
      </rPr>
      <t>+</t>
    </r>
    <r>
      <rPr>
        <sz val="8"/>
        <rFont val="宋体"/>
        <charset val="134"/>
      </rPr>
      <t>配件</t>
    </r>
  </si>
  <si>
    <t>xingang-Melbourne</t>
  </si>
  <si>
    <t>26拖5 J4243+J4244 验货时间通知经理（客户号2022-008）不超26吨 出黄色CO 木质证明 同J4227</t>
  </si>
  <si>
    <t>鑫顺源订舱，小杜拖车报关</t>
  </si>
  <si>
    <t>J4244</t>
  </si>
  <si>
    <t>预计14号货好 验货时间通知经理（客户号）不超26吨 出黄色CO 木质证明 同J4227</t>
  </si>
  <si>
    <t>J4251</t>
  </si>
  <si>
    <t>迪拜FRAMES/Sunil</t>
  </si>
  <si>
    <r>
      <rPr>
        <sz val="8"/>
        <rFont val="Arial"/>
        <charset val="134"/>
      </rPr>
      <t xml:space="preserve">1x20+1x40H  </t>
    </r>
    <r>
      <rPr>
        <sz val="8"/>
        <rFont val="宋体"/>
        <charset val="134"/>
      </rPr>
      <t>轻钢龙骨</t>
    </r>
  </si>
  <si>
    <t>xingang-SHARJAH  ICD,  UAE</t>
  </si>
  <si>
    <t>8拖 两个港口客户都到 和客户确认 Jebel Ali, UAE SHARJAH  ICD 同J3862 3890</t>
  </si>
  <si>
    <r>
      <rPr>
        <sz val="8"/>
        <color theme="1"/>
        <rFont val="宋体"/>
        <charset val="134"/>
      </rPr>
      <t>惠禾约号订舱</t>
    </r>
    <r>
      <rPr>
        <sz val="8"/>
        <color theme="1"/>
        <rFont val="Arial"/>
        <charset val="134"/>
      </rPr>
      <t xml:space="preserve">EMI, </t>
    </r>
    <r>
      <rPr>
        <sz val="8"/>
        <color theme="1"/>
        <rFont val="宋体"/>
        <charset val="134"/>
      </rPr>
      <t>小杜拖车报关</t>
    </r>
  </si>
  <si>
    <t>J4252</t>
  </si>
  <si>
    <r>
      <rPr>
        <sz val="8"/>
        <rFont val="Arial"/>
        <charset val="134"/>
      </rPr>
      <t xml:space="preserve">1x20‘  </t>
    </r>
    <r>
      <rPr>
        <sz val="8"/>
        <rFont val="宋体"/>
        <charset val="134"/>
      </rPr>
      <t>烤漆</t>
    </r>
  </si>
  <si>
    <t>料齐 同J4190 J4203</t>
  </si>
  <si>
    <t>J4254</t>
  </si>
  <si>
    <r>
      <rPr>
        <sz val="8"/>
        <rFont val="Arial"/>
        <charset val="134"/>
      </rPr>
      <t xml:space="preserve">1x20' </t>
    </r>
    <r>
      <rPr>
        <sz val="8"/>
        <rFont val="宋体"/>
        <charset val="134"/>
      </rPr>
      <t>平面烤漆</t>
    </r>
  </si>
  <si>
    <r>
      <rPr>
        <sz val="8"/>
        <color rgb="FF0000FF"/>
        <rFont val="宋体"/>
        <charset val="134"/>
      </rPr>
      <t>18号装箱 20号一早报数据</t>
    </r>
    <r>
      <rPr>
        <sz val="8"/>
        <rFont val="宋体"/>
        <charset val="134"/>
      </rPr>
      <t xml:space="preserve"> 新厂装箱 要在靠近柜门的所有箱子上贴小标贴和A4纸 箱单发票签字盖章扫描 电放低报CCPIT CO，低报做CIF不显示运费 客户要求显示HScode 同J4161 4228</t>
    </r>
  </si>
  <si>
    <r>
      <rPr>
        <sz val="8"/>
        <color theme="1"/>
        <rFont val="宋体"/>
        <charset val="134"/>
      </rPr>
      <t xml:space="preserve">永鑫海订舱5590，汇昌拖车 </t>
    </r>
    <r>
      <rPr>
        <sz val="8"/>
        <color rgb="FFFF0000"/>
        <rFont val="宋体"/>
        <charset val="134"/>
      </rPr>
      <t>金凯抬头报关</t>
    </r>
  </si>
  <si>
    <t>J4255</t>
  </si>
  <si>
    <t>加拿大Pacific/Jerry</t>
  </si>
  <si>
    <r>
      <rPr>
        <sz val="8"/>
        <rFont val="Arial"/>
        <charset val="134"/>
      </rPr>
      <t xml:space="preserve">1x20’  </t>
    </r>
    <r>
      <rPr>
        <sz val="8"/>
        <rFont val="宋体"/>
        <charset val="134"/>
      </rPr>
      <t>轻钢大边角</t>
    </r>
  </si>
  <si>
    <t>xingang-Vancouver,  CANADA</t>
  </si>
  <si>
    <t>28拖2 加拿大币报关 加托盘整个货物重量不能超过26.5吨</t>
  </si>
  <si>
    <r>
      <rPr>
        <sz val="8"/>
        <color theme="1"/>
        <rFont val="宋体"/>
        <charset val="134"/>
      </rPr>
      <t>誉洲订舱</t>
    </r>
    <r>
      <rPr>
        <sz val="8"/>
        <color theme="1"/>
        <rFont val="Arial"/>
        <charset val="134"/>
      </rPr>
      <t>CMA6500/6580</t>
    </r>
    <r>
      <rPr>
        <sz val="8"/>
        <color theme="1"/>
        <rFont val="宋体"/>
        <charset val="134"/>
      </rPr>
      <t>，誉洲拖车报关</t>
    </r>
  </si>
  <si>
    <t>J4256</t>
  </si>
  <si>
    <t>保险 CO 同J4145 4189</t>
  </si>
  <si>
    <t>深圳市三联订舱</t>
  </si>
  <si>
    <t>J4259</t>
  </si>
  <si>
    <t>出CO 60% of final invoice做低报发票  同J4095 4134</t>
  </si>
  <si>
    <t>深圳华海订舱</t>
  </si>
  <si>
    <t>J4257</t>
  </si>
  <si>
    <r>
      <rPr>
        <sz val="8"/>
        <rFont val="Arial"/>
        <charset val="134"/>
      </rPr>
      <t>1x40HQ</t>
    </r>
    <r>
      <rPr>
        <sz val="8"/>
        <rFont val="宋体"/>
        <charset val="134"/>
      </rPr>
      <t>收边条</t>
    </r>
  </si>
  <si>
    <t>加拿大币报关 加托盘整个货物重量不能超过26.5吨   实际发货与合同不一致的话 需要在实际发票上标红 备注，客户改PO再付款</t>
  </si>
  <si>
    <t>CAD30567.6</t>
  </si>
  <si>
    <t>J4260</t>
  </si>
  <si>
    <r>
      <rPr>
        <sz val="8"/>
        <rFont val="Arial"/>
        <charset val="134"/>
      </rPr>
      <t xml:space="preserve">1x40HQ </t>
    </r>
    <r>
      <rPr>
        <sz val="8"/>
        <rFont val="宋体"/>
        <charset val="134"/>
      </rPr>
      <t>打孔沿地和开平板</t>
    </r>
  </si>
  <si>
    <t>特别注意每托重量不超过1.36吨 加托盘整个货物重量不能超过26.5吨  实际发货与合同不一致的话 需要在实际发票上标红 备注，客户改PO再付款</t>
  </si>
  <si>
    <t>J4263</t>
  </si>
  <si>
    <t>1x20 边角</t>
  </si>
  <si>
    <t>箱子放中间 特别注意每托重量不超过1.36吨 加托盘整个货物重量不能超过26.5吨</t>
  </si>
  <si>
    <t>誉洲订舱CMA6500/6580，誉洲拖车报关</t>
  </si>
  <si>
    <r>
      <rPr>
        <b/>
        <sz val="8"/>
        <color rgb="FF0000FF"/>
        <rFont val="宋体"/>
        <charset val="134"/>
      </rPr>
      <t>定金退回收取手续费</t>
    </r>
    <r>
      <rPr>
        <b/>
        <sz val="8"/>
        <color rgb="FF0000FF"/>
        <rFont val="Arial"/>
        <charset val="134"/>
      </rPr>
      <t xml:space="preserve">CAD25 </t>
    </r>
    <r>
      <rPr>
        <b/>
        <sz val="8"/>
        <color rgb="FF0000FF"/>
        <rFont val="宋体"/>
        <charset val="134"/>
      </rPr>
      <t>咱们付</t>
    </r>
  </si>
  <si>
    <t>J4269</t>
  </si>
  <si>
    <t>2x40HQ小付骨</t>
  </si>
  <si>
    <t>DHL7544691862 机检+人工13天免用箱实际海运费2450 (2500 买箱使加50美金) form E 提单显示26.66吨 申请21天免用箱 柜子少可以申请14天免用箱  同4200 4221 J4112</t>
  </si>
  <si>
    <r>
      <rPr>
        <sz val="8"/>
        <color theme="1"/>
        <rFont val="宋体"/>
        <charset val="134"/>
      </rPr>
      <t>迪斯泰订舱</t>
    </r>
    <r>
      <rPr>
        <sz val="8"/>
        <color theme="1"/>
        <rFont val="Arial"/>
        <charset val="134"/>
      </rPr>
      <t>2500/2550</t>
    </r>
    <r>
      <rPr>
        <sz val="8"/>
        <color theme="1"/>
        <rFont val="宋体"/>
        <charset val="134"/>
      </rPr>
      <t>，迪斯泰拖车报关</t>
    </r>
  </si>
  <si>
    <t>J4271</t>
  </si>
  <si>
    <t>3x20‘  烤漆</t>
  </si>
  <si>
    <t>同JJ4203 4252</t>
  </si>
  <si>
    <t>J4272</t>
  </si>
  <si>
    <t>厦门雅卓/王中和</t>
  </si>
  <si>
    <t>窄边平面烤漆龙骨2800平米</t>
  </si>
  <si>
    <t>J4277</t>
  </si>
  <si>
    <t>1x40HQ 打孔沿地和开平板</t>
  </si>
  <si>
    <t>箱子放中间 特别注意每托重量不超过1.36吨 加托盘整个货物重量不能超过26.5吨 同J4260   实际发货与合同不一致的话 需要在实际发票上标红 备注，客户改PO再付款</t>
  </si>
  <si>
    <t>J4278</t>
  </si>
  <si>
    <t>箱子放中间 特别注意每托重量不超过1.36吨 加托盘整个货物重量不能超过26.5吨 同J4260  实际发货与合同不一致的话 需要在实际发票上标红 备注，客户改PO再付款</t>
  </si>
  <si>
    <t>J4279</t>
  </si>
  <si>
    <t>J4280</t>
  </si>
  <si>
    <t>台湾SCAN/Jessica</t>
  </si>
  <si>
    <t>5000只U型骨</t>
  </si>
  <si>
    <t>3825运费 一周内货好</t>
  </si>
  <si>
    <t>J4282</t>
  </si>
  <si>
    <t>义乌亿诚/章财</t>
  </si>
  <si>
    <t>6000个义乌吊件</t>
  </si>
  <si>
    <t>J4823</t>
  </si>
  <si>
    <t>1x20'  烤漆龙骨</t>
  </si>
  <si>
    <t>电放提单 一般不走RCL 同J4167 4236</t>
  </si>
  <si>
    <t>J4286</t>
  </si>
  <si>
    <r>
      <rPr>
        <sz val="8"/>
        <rFont val="宋体"/>
        <charset val="134"/>
      </rPr>
      <t>单据齐等款 单据已发客户</t>
    </r>
    <r>
      <rPr>
        <sz val="8"/>
        <color rgb="FFFF0000"/>
        <rFont val="宋体"/>
        <charset val="134"/>
      </rPr>
      <t xml:space="preserve">  </t>
    </r>
    <r>
      <rPr>
        <sz val="8"/>
        <rFont val="宋体"/>
        <charset val="134"/>
      </rPr>
      <t>验货时间通知经理（客户号2022-012）不超26吨 出黄色CO 木质证明 同J4244</t>
    </r>
  </si>
  <si>
    <t>鑫顺源订舱MSK，小杜拖车报关</t>
  </si>
  <si>
    <t>J4287</t>
  </si>
  <si>
    <r>
      <rPr>
        <sz val="8"/>
        <color rgb="FFFF0000"/>
        <rFont val="宋体"/>
        <charset val="134"/>
      </rPr>
      <t>17号装箱 6.20号上午十点半之前报齐数</t>
    </r>
    <r>
      <rPr>
        <sz val="8"/>
        <rFont val="宋体"/>
        <charset val="134"/>
      </rPr>
      <t>据 黄色CO 单拖昂 放中间 提单显示不能超25吨 同J4220</t>
    </r>
  </si>
  <si>
    <r>
      <rPr>
        <sz val="8"/>
        <color theme="1"/>
        <rFont val="宋体"/>
        <charset val="134"/>
      </rPr>
      <t>指定代理</t>
    </r>
    <r>
      <rPr>
        <sz val="8"/>
        <color theme="1"/>
        <rFont val="Arial"/>
        <charset val="134"/>
      </rPr>
      <t>ACON LOGISTICS</t>
    </r>
    <r>
      <rPr>
        <sz val="8"/>
        <color theme="1"/>
        <rFont val="宋体"/>
        <charset val="134"/>
      </rPr>
      <t>订舱MSC，小杜拖车报关</t>
    </r>
  </si>
  <si>
    <t>J4288</t>
  </si>
  <si>
    <r>
      <rPr>
        <sz val="8"/>
        <rFont val="Arial"/>
        <charset val="134"/>
      </rPr>
      <t xml:space="preserve">1x20'  </t>
    </r>
    <r>
      <rPr>
        <sz val="8"/>
        <rFont val="宋体"/>
        <charset val="134"/>
      </rPr>
      <t>烤漆龙骨</t>
    </r>
  </si>
  <si>
    <t>xingang-Buenaventura,  Colombia</t>
  </si>
  <si>
    <t>CO 因为约定的发货人不是我方，务必要求货代承诺不能无款放单。  同J4060 4141 4165</t>
  </si>
  <si>
    <t>J4289</t>
  </si>
  <si>
    <t>J4295</t>
  </si>
  <si>
    <t>验货时间通知经理（客户号2022-013）不超26吨 出黄色CO 木质证明 同J4244 4286</t>
  </si>
  <si>
    <t>J4296</t>
  </si>
  <si>
    <t>验货时间通知经理（客户号2022-014）不超26吨 出黄色CO 木质证明 同J4244 4286</t>
  </si>
  <si>
    <t>J4298</t>
  </si>
  <si>
    <r>
      <rPr>
        <sz val="8"/>
        <rFont val="Arial"/>
        <charset val="134"/>
      </rPr>
      <t xml:space="preserve">4x40‘H </t>
    </r>
    <r>
      <rPr>
        <sz val="8"/>
        <rFont val="宋体"/>
        <charset val="134"/>
      </rPr>
      <t>小付骨</t>
    </r>
  </si>
  <si>
    <t>FORM E Hcode7308.90 电放 同J4204 4224 4231</t>
  </si>
  <si>
    <t>J4301</t>
  </si>
  <si>
    <r>
      <rPr>
        <sz val="8"/>
        <rFont val="Arial"/>
        <charset val="134"/>
      </rPr>
      <t xml:space="preserve">1x20’ </t>
    </r>
    <r>
      <rPr>
        <sz val="8"/>
        <rFont val="宋体"/>
        <charset val="134"/>
      </rPr>
      <t>烤漆</t>
    </r>
  </si>
  <si>
    <t>同J4271</t>
  </si>
  <si>
    <t>J4299</t>
  </si>
  <si>
    <r>
      <rPr>
        <sz val="8"/>
        <rFont val="Arial"/>
        <charset val="134"/>
      </rPr>
      <t xml:space="preserve">3x20' </t>
    </r>
    <r>
      <rPr>
        <sz val="8"/>
        <rFont val="宋体"/>
        <charset val="134"/>
      </rPr>
      <t>轻钢</t>
    </r>
    <r>
      <rPr>
        <sz val="8"/>
        <rFont val="Arial"/>
        <charset val="134"/>
      </rPr>
      <t>0.35mm</t>
    </r>
  </si>
  <si>
    <t>目的港14天 出CO 申请14天免用箱 发货时间与客户确认 同J4063 4138-2</t>
  </si>
  <si>
    <t>J4300</t>
  </si>
  <si>
    <r>
      <rPr>
        <sz val="8"/>
        <rFont val="Arial"/>
        <charset val="134"/>
      </rPr>
      <t xml:space="preserve">4x20‘ </t>
    </r>
    <r>
      <rPr>
        <sz val="8"/>
        <rFont val="宋体"/>
        <charset val="134"/>
      </rPr>
      <t>轻钢</t>
    </r>
    <r>
      <rPr>
        <sz val="8"/>
        <rFont val="Arial"/>
        <charset val="134"/>
      </rPr>
      <t>0.35mm</t>
    </r>
  </si>
  <si>
    <t>出CO 申请14天免用箱 发货时间与客户确认 同J4173</t>
  </si>
  <si>
    <t>J4304</t>
  </si>
  <si>
    <t>保险 CO 同J4145 4189 4256</t>
  </si>
  <si>
    <t>J4305</t>
  </si>
  <si>
    <t>验货时间通知经理（客户号2022-017）不超26吨 出黄色CO 木质证明 同J4244 4286 4296</t>
  </si>
  <si>
    <t>J4303</t>
  </si>
  <si>
    <t>CO 提单要电放 代理订舱 同J4105 4181</t>
  </si>
  <si>
    <t>J4308</t>
  </si>
  <si>
    <t>发电放字样带日期的提单付款 显示HSCODE form E(PE前的件数 单词不能断行) 出保险 目的港14天免费期  同J4142 4162</t>
  </si>
  <si>
    <t>J4309</t>
  </si>
  <si>
    <r>
      <rPr>
        <sz val="8"/>
        <rFont val="Arial"/>
        <charset val="134"/>
      </rPr>
      <t xml:space="preserve">5x40' </t>
    </r>
    <r>
      <rPr>
        <sz val="8"/>
        <rFont val="宋体"/>
        <charset val="134"/>
      </rPr>
      <t>小付骨</t>
    </r>
  </si>
  <si>
    <t>form E 提单显示26.66吨 申请21天免用箱 柜子少可以申请14天免用箱  同4200 4221 4269</t>
  </si>
  <si>
    <t>J4314</t>
  </si>
  <si>
    <t>直接在原料厂装箱 Steel Strips Materials to produce wall angle   （品名订舱前再与客户确认一次）    显示HSCODE form E(PE前的件数 单词不能断行) 出保险 目的港14天免费期  同J4142 4162 4308</t>
  </si>
  <si>
    <t>X3986</t>
  </si>
  <si>
    <t>沙特 FORCE (Pervaiz)</t>
  </si>
  <si>
    <t>1x40'HQ纸箱</t>
  </si>
  <si>
    <t>xingang-Sharjah, UAE</t>
  </si>
  <si>
    <t>DHL6056830570 CCPIT  CO  纸箱工厂直接联系姚志刚  同X3899</t>
  </si>
  <si>
    <t>迪斯泰订舱中远2780，迪斯泰拖车报关</t>
  </si>
  <si>
    <t>X3999</t>
  </si>
  <si>
    <t>土耳其 ASTAV Ertugrul</t>
  </si>
  <si>
    <t>2x20'  彩涂卷</t>
  </si>
  <si>
    <t>xingang-Yarimca, Turkey</t>
  </si>
  <si>
    <t>DHL6268262066 CO ,厂子mill report 港杂3600 走华悦退税， 颜色厚度光泽度重量等照片都留齐 报关前核实好开票品名和规格
客户需要派人验货，所以要提前跟客户打招呼  同X3598</t>
  </si>
  <si>
    <t>AAA订舱MSC，誉洲加固华悦报关</t>
  </si>
  <si>
    <t>X4004</t>
  </si>
  <si>
    <t>尼日利亚 Gbadetrade(Gbadebo)</t>
  </si>
  <si>
    <t>PVC石膏板 散货船</t>
  </si>
  <si>
    <r>
      <rPr>
        <sz val="8"/>
        <color rgb="FFFF0000"/>
        <rFont val="Arial"/>
        <charset val="134"/>
      </rPr>
      <t>Lianyungang</t>
    </r>
    <r>
      <rPr>
        <sz val="8"/>
        <rFont val="Arial"/>
        <charset val="134"/>
      </rPr>
      <t xml:space="preserve"> , China-Tin can Port,Nigeria</t>
    </r>
  </si>
  <si>
    <t>DHL2320066685 第一次压车费1000货代承担500   海运费88/90 注意工厂以.595x0.595计算面积，给客户按0.6*0.6计算 保险保发货人  SONCAP  SC PC form M都打印一份寄给客户 同X3932</t>
  </si>
  <si>
    <t>绍兴智欧国际货运,皇华送货</t>
  </si>
  <si>
    <t>X4025</t>
  </si>
  <si>
    <t>沙特 OXGEN/Muhammed</t>
  </si>
  <si>
    <r>
      <rPr>
        <sz val="8"/>
        <rFont val="Arial"/>
        <charset val="134"/>
      </rPr>
      <t xml:space="preserve">1x20' FCL </t>
    </r>
    <r>
      <rPr>
        <sz val="8"/>
        <rFont val="宋体"/>
        <charset val="134"/>
      </rPr>
      <t>空调器支架</t>
    </r>
  </si>
  <si>
    <t>xingang-DAMMAM ,SAUDI ARABIA</t>
  </si>
  <si>
    <r>
      <rPr>
        <sz val="8"/>
        <rFont val="宋体"/>
        <charset val="134"/>
      </rPr>
      <t>单据齐等款 单据已发客户 CCPIT</t>
    </r>
    <r>
      <rPr>
        <sz val="8"/>
        <color rgb="FF0000FF"/>
        <rFont val="宋体"/>
        <charset val="134"/>
      </rPr>
      <t xml:space="preserve"> </t>
    </r>
    <r>
      <rPr>
        <sz val="8"/>
        <rFont val="宋体"/>
        <charset val="134"/>
      </rPr>
      <t>CO SC证书，提单号：MEDUT6611775 还是找蒂氏检测魏经理，一个证书2000元 等信电放提单 其他单据不邮寄 操作同X3782 客户订舱</t>
    </r>
  </si>
  <si>
    <t>指定代理cathy订舱MSC，白沟源远拖车报关</t>
  </si>
  <si>
    <t>X4030</t>
  </si>
  <si>
    <r>
      <rPr>
        <sz val="8"/>
        <rFont val="Arial"/>
        <charset val="134"/>
      </rPr>
      <t xml:space="preserve">1x20' FCL </t>
    </r>
    <r>
      <rPr>
        <sz val="8"/>
        <rFont val="宋体"/>
        <charset val="134"/>
      </rPr>
      <t>橡胶垫</t>
    </r>
  </si>
  <si>
    <r>
      <rPr>
        <sz val="8"/>
        <color rgb="FFFF0000"/>
        <rFont val="Arial"/>
        <charset val="134"/>
      </rPr>
      <t>NANSHA</t>
    </r>
    <r>
      <rPr>
        <sz val="8"/>
        <rFont val="Arial"/>
        <charset val="134"/>
      </rPr>
      <t>-DAMMAM ,SAUDI ARABIA</t>
    </r>
  </si>
  <si>
    <t>单据齐等款 单据已发客户 港杂加拖车2735+200 CCPIT CO 等信电放提单 其他单据不邮寄 空调器支架价格低报到2， 橡胶垫低报到0.2  操作同X3782 客户订舱</t>
  </si>
  <si>
    <t>指定代理cathy订舱中远,代理拖车报关</t>
  </si>
  <si>
    <t>X4026</t>
  </si>
  <si>
    <t>阿根廷RESSIA/Mr Augusto</t>
  </si>
  <si>
    <r>
      <rPr>
        <sz val="8"/>
        <rFont val="Arial"/>
        <charset val="134"/>
      </rPr>
      <t xml:space="preserve">3x40HQ  </t>
    </r>
    <r>
      <rPr>
        <sz val="8"/>
        <rFont val="宋体"/>
        <charset val="134"/>
      </rPr>
      <t>烤漆</t>
    </r>
    <r>
      <rPr>
        <sz val="8"/>
        <rFont val="Arial"/>
        <charset val="134"/>
      </rPr>
      <t>+</t>
    </r>
    <r>
      <rPr>
        <sz val="8"/>
        <rFont val="宋体"/>
        <charset val="134"/>
      </rPr>
      <t>石膏板</t>
    </r>
  </si>
  <si>
    <t xml:space="preserve">QINGDAO-San Rafael, Argentina  </t>
  </si>
  <si>
    <t>DHL1820277712 在智利出单 装箱前结尾款 电放提单 其他单据快递给客户 万家，需要提前确认发票 确定后数量不能变 同X3870</t>
  </si>
  <si>
    <t>鼎岭frank订舱,万家拖车报关</t>
  </si>
  <si>
    <t>X4036</t>
  </si>
  <si>
    <r>
      <rPr>
        <sz val="8"/>
        <rFont val="Arial"/>
        <charset val="134"/>
      </rPr>
      <t xml:space="preserve">1x40H </t>
    </r>
    <r>
      <rPr>
        <sz val="8"/>
        <rFont val="宋体"/>
        <charset val="134"/>
      </rPr>
      <t>矿棉板</t>
    </r>
  </si>
  <si>
    <t xml:space="preserve">XINGANG-Bandar Abbass, Iran </t>
  </si>
  <si>
    <t>CO 客户已经支付了定金15000人民币。尾款也是付人民币 电放 J3869</t>
  </si>
  <si>
    <t>义乌汇博订舱伊朗航运，汇昌拖车报关3250</t>
  </si>
  <si>
    <t>X4039</t>
  </si>
  <si>
    <t>5.5号货好 海运费95/97 注意工厂以.595x0.595计算面积，给客户按0.6*0.6计算  SONCAP  SC PC form M都打印一份寄给客户 同X4004</t>
  </si>
  <si>
    <t>X4053</t>
  </si>
  <si>
    <t>1x40H 矿棉板</t>
  </si>
  <si>
    <t>xingang-Tin can Port,Nigeria</t>
  </si>
  <si>
    <t>DHL2886711590 25托3号 SONCAP SC PC form M都打印一份寄给客户 目的港申请21天免用箱 客户指定ZIM的船同X3823</t>
  </si>
  <si>
    <t>誉洲订舱MSC12670，白沟源远拖车报关2600+100</t>
  </si>
  <si>
    <t>D4042</t>
  </si>
  <si>
    <t>埃及 DECORAMA(Goma)</t>
  </si>
  <si>
    <t>1*20GP 遮阳布</t>
  </si>
  <si>
    <t>Ningbo-Sokhna</t>
  </si>
  <si>
    <t>DHL2888117326 D4042+D4031一起寄走 绍兴富士 CO+CCPIT埃及使馆认证</t>
  </si>
  <si>
    <t>华海Mandy订舱中远 富士拖车报关</t>
  </si>
  <si>
    <t>D4031</t>
  </si>
  <si>
    <t>1*40HQ 遮阳布</t>
  </si>
  <si>
    <t>无锡eric CO+CCPIT埃及使馆认证</t>
  </si>
  <si>
    <t>华海Mandy订舱长荣 华海拖车报关</t>
  </si>
  <si>
    <t>X4072</t>
  </si>
  <si>
    <t>1x40H 纸箱片</t>
  </si>
  <si>
    <t>DHL3089898943 托班 CCPIT  CO  纸箱工厂直接联系姚志刚  同X3986</t>
  </si>
  <si>
    <t>迪斯泰OOCL6754，白沟源远拖车报关1600</t>
  </si>
  <si>
    <t>X4104</t>
  </si>
  <si>
    <t>1x20'  彩涂卷</t>
  </si>
  <si>
    <t>DHL1811895514 shipper Joy 目的港？不能超26.4吨？ 厂子mill report
客户需要派人验货，所以要提前跟客户打招呼  同X3999</t>
  </si>
  <si>
    <t>上海革力订舱MSK，堆场装箱加固，小杜买单报关</t>
  </si>
  <si>
    <t>DHL2373257176 13托18 按实际货值上保险 无锡eric CO+CCPIT埃及使馆认证</t>
  </si>
  <si>
    <t>华海Mandy订舱HMM 华海拖车报关</t>
  </si>
  <si>
    <t>1x20GP</t>
  </si>
  <si>
    <t xml:space="preserve">DHL6061136734上传到cargox上的提单copy要特别找我要，不能把这个电子件直接上传，埃及那边有要求的  盐城 Rachel Hu，13777197780   这是第一批在ACI这种模式下走，对文件要求高一些。看附件的ACI的详细信息，最终单据的信息要跟这些保持一致。D3901 </t>
  </si>
  <si>
    <t>深圳市森洋国际订舱，森洋拖车报关</t>
  </si>
  <si>
    <t>D4199</t>
  </si>
  <si>
    <t>1x40HQ</t>
  </si>
  <si>
    <t>SHANGHAI-Sokhna</t>
  </si>
  <si>
    <t>DHL3718874994 无锡eric 上传到cargox上的提单copy要特别找我要，不能把这个电子件直接上传，埃及那边有要求的 看附件的ACI的详细信息，最终单据的信息要跟这些保持一致。D4094</t>
  </si>
  <si>
    <t>华海Mandy订舱，代理拖车报关</t>
  </si>
  <si>
    <t>X4245</t>
  </si>
  <si>
    <t>预计能赶上月底的船 这单走华悦信保报关退税，流程按9710跨境电商的走  在智利出单 装箱前结尾款 电放提单 其他单据快递给客户 需要提前确认发票 确定后数量不能变 同X3870 4026</t>
  </si>
  <si>
    <t>凯瑞德约号订舱</t>
  </si>
  <si>
    <t>X4215</t>
  </si>
  <si>
    <t>1x40HQ 矿棉板</t>
  </si>
  <si>
    <t>DHL6862549735 报关：华悦信保走9710模式
退税：需要退税，开票品名等信息需要跟工厂提前确认好。SONCAP SC PC form M都打印一份寄给客户 目的港申请21天免用箱 客户指定ZIM的船同X3823 4053</t>
  </si>
  <si>
    <r>
      <rPr>
        <sz val="8"/>
        <color theme="1"/>
        <rFont val="宋体"/>
        <charset val="134"/>
      </rPr>
      <t xml:space="preserve">永鑫海订舱ZIM9300，永鑫海拖车 </t>
    </r>
    <r>
      <rPr>
        <sz val="8"/>
        <color rgb="FFFF0000"/>
        <rFont val="宋体"/>
        <charset val="134"/>
      </rPr>
      <t>9710华悦汇昌报关</t>
    </r>
  </si>
  <si>
    <t>X4253</t>
  </si>
  <si>
    <r>
      <rPr>
        <sz val="8"/>
        <color rgb="FFFF0000"/>
        <rFont val="宋体"/>
        <charset val="134"/>
      </rPr>
      <t>18号装箱20号10点报数据</t>
    </r>
    <r>
      <rPr>
        <sz val="8"/>
        <rFont val="宋体"/>
        <charset val="134"/>
      </rPr>
      <t xml:space="preserve"> </t>
    </r>
    <r>
      <rPr>
        <sz val="8"/>
        <color rgb="FFFF0000"/>
        <rFont val="宋体"/>
        <charset val="134"/>
      </rPr>
      <t>走9710， 开票退税</t>
    </r>
    <r>
      <rPr>
        <sz val="8"/>
        <rFont val="宋体"/>
        <charset val="134"/>
      </rPr>
      <t xml:space="preserve">  CCPIT CO SC证书，等信电放提单 其他单据不邮寄 同X4025 X3782-1</t>
    </r>
  </si>
  <si>
    <r>
      <rPr>
        <sz val="8"/>
        <color theme="1"/>
        <rFont val="宋体"/>
        <charset val="134"/>
      </rPr>
      <t xml:space="preserve">指定代理cathy订舱CMA，飞杰拖车 泽源报关 </t>
    </r>
    <r>
      <rPr>
        <sz val="8"/>
        <color rgb="FFFF0000"/>
        <rFont val="宋体"/>
        <charset val="134"/>
      </rPr>
      <t>9710模式</t>
    </r>
  </si>
  <si>
    <t>J3969</t>
  </si>
  <si>
    <t>C</t>
  </si>
  <si>
    <t xml:space="preserve">比利时 ASE /Mohamed Fitouri </t>
  </si>
  <si>
    <r>
      <rPr>
        <sz val="8"/>
        <color rgb="FF000000"/>
        <rFont val="Arial"/>
        <charset val="134"/>
      </rPr>
      <t>1x40’</t>
    </r>
    <r>
      <rPr>
        <sz val="8"/>
        <color rgb="FF000000"/>
        <rFont val="宋体"/>
        <charset val="134"/>
      </rPr>
      <t>轻钢龙骨</t>
    </r>
  </si>
  <si>
    <t>xingang-UGANDA</t>
  </si>
  <si>
    <r>
      <rPr>
        <sz val="8"/>
        <rFont val="宋体"/>
        <charset val="134"/>
      </rPr>
      <t>CO</t>
    </r>
    <r>
      <rPr>
        <sz val="8"/>
        <color rgb="FF0000FF"/>
        <rFont val="宋体"/>
        <charset val="134"/>
      </rPr>
      <t xml:space="preserve"> </t>
    </r>
    <r>
      <rPr>
        <sz val="8"/>
        <rFont val="宋体"/>
        <charset val="134"/>
      </rPr>
      <t>160.1212</t>
    </r>
    <r>
      <rPr>
        <sz val="8"/>
        <color rgb="FF0000FF"/>
        <rFont val="宋体"/>
        <charset val="134"/>
      </rPr>
      <t xml:space="preserve"> </t>
    </r>
    <r>
      <rPr>
        <sz val="8"/>
        <rFont val="宋体"/>
        <charset val="134"/>
      </rPr>
      <t>同J3934</t>
    </r>
  </si>
  <si>
    <t>海进订舱EMC长荣，白沟源远拖车</t>
  </si>
  <si>
    <t>J3974</t>
  </si>
  <si>
    <r>
      <rPr>
        <sz val="8"/>
        <color rgb="FF000000"/>
        <rFont val="Arial"/>
        <charset val="134"/>
      </rPr>
      <t>1x20’</t>
    </r>
    <r>
      <rPr>
        <sz val="8"/>
        <color rgb="FF000000"/>
        <rFont val="宋体"/>
        <charset val="134"/>
      </rPr>
      <t>轻钢龙骨</t>
    </r>
  </si>
  <si>
    <t>xingang-TANZANIA</t>
  </si>
  <si>
    <t>少发货，客户多打514.28美金 发票上加上误差正负2MM  箱单发票发给检验员杨宇峰bvtjmark@126.com 要验货 160.1215 出CO 同J3933</t>
  </si>
  <si>
    <t>海进订舱中远，白沟源远拖车报关</t>
  </si>
  <si>
    <t>J3992</t>
  </si>
  <si>
    <t>马来西亚 IK KEE（david）</t>
  </si>
  <si>
    <r>
      <rPr>
        <sz val="8"/>
        <color rgb="FF000000"/>
        <rFont val="Arial"/>
        <charset val="134"/>
      </rPr>
      <t xml:space="preserve">1x40H </t>
    </r>
    <r>
      <rPr>
        <sz val="8"/>
        <color rgb="FF000000"/>
        <rFont val="宋体"/>
        <charset val="134"/>
      </rPr>
      <t>蓝色小付骨</t>
    </r>
  </si>
  <si>
    <t>xingang-MUARA, BRUNEI</t>
  </si>
  <si>
    <t>单据齐等款 单据已发客户 电放 海运费核价按照$1850 没特殊单据 出保单 和客户确认收货人和换单港口 船用evergreen  马来西亚换单Sibu, Sarawak 同J3892</t>
  </si>
  <si>
    <t>永鑫海订舱长荣1800，白沟源远拖车报关</t>
  </si>
  <si>
    <t>J3994</t>
  </si>
  <si>
    <t>安哥拉 YIWU CITY GANXIE TRADING/HAMED</t>
  </si>
  <si>
    <t>安哥拉门及配件给清单  灯的清单和照片 如果HScode是九十五章  提前和报关货代说
2021.3.4收¥55000(汇率6.46，折合美金$8512.93)
冻结中</t>
  </si>
  <si>
    <r>
      <rPr>
        <sz val="8"/>
        <color rgb="FF000000"/>
        <rFont val="Arial"/>
        <charset val="134"/>
      </rPr>
      <t xml:space="preserve">2x40H </t>
    </r>
    <r>
      <rPr>
        <sz val="8"/>
        <color rgb="FF000000"/>
        <rFont val="宋体"/>
        <charset val="134"/>
      </rPr>
      <t>烤漆</t>
    </r>
    <r>
      <rPr>
        <sz val="8"/>
        <color rgb="FF000000"/>
        <rFont val="Arial"/>
        <charset val="134"/>
      </rPr>
      <t>+</t>
    </r>
    <r>
      <rPr>
        <sz val="8"/>
        <color rgb="FF000000"/>
        <rFont val="宋体"/>
        <charset val="134"/>
      </rPr>
      <t>轻钢</t>
    </r>
    <r>
      <rPr>
        <sz val="8"/>
        <color rgb="FF000000"/>
        <rFont val="Arial"/>
        <charset val="134"/>
      </rPr>
      <t>+</t>
    </r>
    <r>
      <rPr>
        <sz val="8"/>
        <color rgb="FF000000"/>
        <rFont val="宋体"/>
        <charset val="134"/>
      </rPr>
      <t>外送门</t>
    </r>
  </si>
  <si>
    <t>xingang-LUANDA ANGOLA</t>
  </si>
  <si>
    <t>出CNCA 电放 门装卸费￥800，垫付运费￥1000 
160件灯具装卸费￥400，垫付运费￥5270
J3878 灯装卸费￥1020门运费￥1400 同J3878 J3780</t>
  </si>
  <si>
    <t>誉洲订舱MSK8093/8150，誉洲拖车报关</t>
  </si>
  <si>
    <r>
      <rPr>
        <sz val="8"/>
        <rFont val="宋体"/>
        <charset val="134"/>
      </rPr>
      <t>多打</t>
    </r>
    <r>
      <rPr>
        <sz val="8"/>
        <rFont val="Arial"/>
        <charset val="134"/>
      </rPr>
      <t>RMB24233</t>
    </r>
  </si>
  <si>
    <t>J3998</t>
  </si>
  <si>
    <t>J4005</t>
  </si>
  <si>
    <t>箱单发票发给检验员 要验货需要贴标签 JKC21031902-160.1225 出CO 同J3974</t>
  </si>
  <si>
    <t>海进订舱OC2667431120，白沟源远拖车报关</t>
  </si>
  <si>
    <t>J4006</t>
  </si>
  <si>
    <t>出CO JKC21031903-160.1224同J3969</t>
  </si>
  <si>
    <t>海进订舱CMA，白沟源远拖车报关</t>
  </si>
  <si>
    <t>J4011-5</t>
  </si>
  <si>
    <t>卡塔尔Unitech/Khaled</t>
  </si>
  <si>
    <r>
      <rPr>
        <sz val="8"/>
        <color rgb="FF000000"/>
        <rFont val="Arial"/>
        <charset val="134"/>
      </rPr>
      <t xml:space="preserve">1x20GP </t>
    </r>
    <r>
      <rPr>
        <sz val="8"/>
        <color rgb="FF000000"/>
        <rFont val="宋体"/>
        <charset val="134"/>
      </rPr>
      <t>轻钢龙骨</t>
    </r>
  </si>
  <si>
    <t>DHL5214195910 保单 CCPIT CO 海运估计1850,  同J3931</t>
  </si>
  <si>
    <t>永鑫海订舱MSC3120，白沟源远拖车报关</t>
  </si>
  <si>
    <t>J4011-1</t>
  </si>
  <si>
    <r>
      <rPr>
        <sz val="8"/>
        <color rgb="FF000000"/>
        <rFont val="Arial"/>
        <charset val="134"/>
      </rPr>
      <t>1*20GP</t>
    </r>
    <r>
      <rPr>
        <sz val="8"/>
        <color rgb="FF000000"/>
        <rFont val="宋体"/>
        <charset val="134"/>
      </rPr>
      <t>轻钢龙骨</t>
    </r>
  </si>
  <si>
    <r>
      <rPr>
        <sz val="8"/>
        <rFont val="宋体"/>
        <charset val="134"/>
      </rPr>
      <t>DHL8305921956 保单 CCPIT</t>
    </r>
    <r>
      <rPr>
        <sz val="8"/>
        <color rgb="FF0000FF"/>
        <rFont val="宋体"/>
        <charset val="134"/>
      </rPr>
      <t xml:space="preserve"> </t>
    </r>
    <r>
      <rPr>
        <sz val="8"/>
        <rFont val="宋体"/>
        <charset val="134"/>
      </rPr>
      <t>CO 海运估计1850,  同J3931</t>
    </r>
  </si>
  <si>
    <t>永鑫海CMA1700，白沟源远拖车报关</t>
  </si>
  <si>
    <t>J4011-2</t>
  </si>
  <si>
    <t>DHL3451587930 23拖到28 保单 CCPIT CO 海运估计1850</t>
  </si>
  <si>
    <t>永鑫海订舱MSC2556，白沟源远拖车报关</t>
  </si>
  <si>
    <t>J4011-3</t>
  </si>
  <si>
    <t>DHL3451592922 保单 CCPIT CO 海运估计1850</t>
  </si>
  <si>
    <t>永鑫海订舱MSC2935,白沟源远拖车报关</t>
  </si>
  <si>
    <t>J4011-4</t>
  </si>
  <si>
    <t>DHL2045719373 11托15 保单 CCPIT CO 海运估计1850</t>
  </si>
  <si>
    <t>M4019</t>
  </si>
  <si>
    <t>卡塔尔Al Jamal/Mehaboob</t>
  </si>
  <si>
    <r>
      <rPr>
        <sz val="8"/>
        <color rgb="FF000000"/>
        <rFont val="Arial"/>
        <charset val="134"/>
      </rPr>
      <t xml:space="preserve">1x20‘+1x40H </t>
    </r>
    <r>
      <rPr>
        <sz val="8"/>
        <color rgb="FF000000"/>
        <rFont val="宋体"/>
        <charset val="134"/>
      </rPr>
      <t>轻钢</t>
    </r>
    <r>
      <rPr>
        <sz val="8"/>
        <color rgb="FF000000"/>
        <rFont val="Arial"/>
        <charset val="134"/>
      </rPr>
      <t>+</t>
    </r>
    <r>
      <rPr>
        <sz val="8"/>
        <color rgb="FF000000"/>
        <rFont val="宋体"/>
        <charset val="134"/>
      </rPr>
      <t>检修口（华悦）</t>
    </r>
  </si>
  <si>
    <t>单据齐等款 单据已发客户 18托21 MSC2914/2915+5428/5430 低报发票CCPIT CO同M3874</t>
  </si>
  <si>
    <t>迪斯泰订舱MSC，白沟源远拖车报关</t>
  </si>
  <si>
    <t>J4037</t>
  </si>
  <si>
    <r>
      <rPr>
        <sz val="8"/>
        <color rgb="FF000000"/>
        <rFont val="Arial"/>
        <charset val="134"/>
      </rPr>
      <t xml:space="preserve">1x40HQ </t>
    </r>
    <r>
      <rPr>
        <sz val="8"/>
        <color rgb="FF000000"/>
        <rFont val="宋体"/>
        <charset val="134"/>
      </rPr>
      <t>轻钢</t>
    </r>
    <r>
      <rPr>
        <sz val="8"/>
        <color rgb="FF000000"/>
        <rFont val="Arial"/>
        <charset val="134"/>
      </rPr>
      <t>+</t>
    </r>
    <r>
      <rPr>
        <sz val="8"/>
        <color rgb="FF000000"/>
        <rFont val="宋体"/>
        <charset val="134"/>
      </rPr>
      <t>拉铆钉</t>
    </r>
  </si>
  <si>
    <t>DHL1366810970 23拖到28 保单 CCPIT CO 海运估计4800,  同J4011</t>
  </si>
  <si>
    <t>永鑫海订舱MSC4599，白沟源远拖车报关</t>
  </si>
  <si>
    <t>M4058</t>
  </si>
  <si>
    <r>
      <rPr>
        <sz val="8"/>
        <color rgb="FF000000"/>
        <rFont val="Arial"/>
        <charset val="134"/>
      </rPr>
      <t xml:space="preserve">1x20‘+1x40H </t>
    </r>
    <r>
      <rPr>
        <sz val="8"/>
        <color rgb="FF000000"/>
        <rFont val="宋体"/>
        <charset val="134"/>
      </rPr>
      <t>变高系列</t>
    </r>
    <r>
      <rPr>
        <sz val="8"/>
        <color rgb="FF000000"/>
        <rFont val="Arial"/>
        <charset val="134"/>
      </rPr>
      <t>+</t>
    </r>
    <r>
      <rPr>
        <sz val="8"/>
        <color rgb="FF000000"/>
        <rFont val="宋体"/>
        <charset val="134"/>
      </rPr>
      <t>竖向沿地</t>
    </r>
    <r>
      <rPr>
        <sz val="8"/>
        <color rgb="FF000000"/>
        <rFont val="Arial"/>
        <charset val="134"/>
      </rPr>
      <t>+</t>
    </r>
    <r>
      <rPr>
        <sz val="8"/>
        <color rgb="FF000000"/>
        <rFont val="宋体"/>
        <charset val="134"/>
      </rPr>
      <t>配件</t>
    </r>
    <r>
      <rPr>
        <sz val="8"/>
        <color rgb="FF000000"/>
        <rFont val="Arial"/>
        <charset val="134"/>
      </rPr>
      <t>+</t>
    </r>
    <r>
      <rPr>
        <sz val="8"/>
        <color rgb="FF000000"/>
        <rFont val="宋体"/>
        <charset val="134"/>
      </rPr>
      <t>检修口（华悦）</t>
    </r>
  </si>
  <si>
    <r>
      <rPr>
        <sz val="8"/>
        <rFont val="宋体"/>
        <charset val="134"/>
      </rPr>
      <t>电放 实际检修口40和50各多装一箱 低报发票CCPIT</t>
    </r>
    <r>
      <rPr>
        <sz val="8"/>
        <color rgb="FF0000D4"/>
        <rFont val="宋体"/>
        <charset val="134"/>
      </rPr>
      <t xml:space="preserve"> </t>
    </r>
    <r>
      <rPr>
        <sz val="8"/>
        <rFont val="宋体"/>
        <charset val="134"/>
      </rPr>
      <t>CO 16托22 3500USD/20GP  6320USD/40HQ 同M4019 3874</t>
    </r>
  </si>
  <si>
    <t>永鑫海订舱MSC，会昌拖车报关</t>
  </si>
  <si>
    <t>J4064</t>
  </si>
  <si>
    <t>160.1235 发票标注好允许的误差范围±2mm 需要验货，需要贴标签 同J4005</t>
  </si>
  <si>
    <t>海进订舱OC，白沟源远拖车报关</t>
  </si>
  <si>
    <t>J4090</t>
  </si>
  <si>
    <t>卡塔尔 Advanced/Muhammad</t>
  </si>
  <si>
    <r>
      <rPr>
        <sz val="8"/>
        <color rgb="FF000000"/>
        <rFont val="Arial"/>
        <charset val="134"/>
      </rPr>
      <t xml:space="preserve">2x20GP </t>
    </r>
    <r>
      <rPr>
        <sz val="8"/>
        <color rgb="FF000000"/>
        <rFont val="宋体"/>
        <charset val="134"/>
      </rPr>
      <t>轻钢</t>
    </r>
  </si>
  <si>
    <t>DHL7466943890 3托9 换地址了好客户确认寄件地址 客户承担USD1080/20GP 保单 CCPIT CO 海运费3500 多的客户出  同J3916</t>
  </si>
  <si>
    <t>迪斯泰订舱MSC4574/4580,白沟源远拖车报关</t>
  </si>
  <si>
    <t>J4092-2</t>
  </si>
  <si>
    <r>
      <rPr>
        <sz val="8"/>
        <color rgb="FF000000"/>
        <rFont val="Arial"/>
        <charset val="134"/>
      </rPr>
      <t>1x20F+2x40HQ</t>
    </r>
    <r>
      <rPr>
        <sz val="8"/>
        <color rgb="FF000000"/>
        <rFont val="宋体"/>
        <charset val="134"/>
      </rPr>
      <t>轻钢</t>
    </r>
  </si>
  <si>
    <t>DHL1464954746 单据齐等款 单据已发客户 保单 CCPIT CO 海运费$3500/20FT, $6350/40HQ  客户多退少补 延期信用证30天 沙特付款   同J4011</t>
  </si>
  <si>
    <t>迪斯泰订舱4524/4580/7548/7550，白沟源远拖车报关</t>
  </si>
  <si>
    <t>J4092-1</t>
  </si>
  <si>
    <r>
      <rPr>
        <sz val="8"/>
        <color rgb="FF000000"/>
        <rFont val="Arial"/>
        <charset val="134"/>
      </rPr>
      <t>3x20F</t>
    </r>
    <r>
      <rPr>
        <sz val="8"/>
        <color rgb="FF000000"/>
        <rFont val="宋体"/>
        <charset val="134"/>
      </rPr>
      <t>轻钢</t>
    </r>
  </si>
  <si>
    <t>DHL: 3651571000 DHL8696602611 3托9 保单 CCPIT CO 客户承担USD1080/20GP 海运费$3500/20FT, $6350/40HQ 延期信用证30天 沙特付款   同J4011</t>
  </si>
  <si>
    <t>迪斯泰订舱MSC4524/4580，白沟源远拖车报关</t>
  </si>
  <si>
    <t>J4116</t>
  </si>
  <si>
    <t>放除锈剂 出CO JKC21083002-160.1247同J4006</t>
  </si>
  <si>
    <t>J4117</t>
  </si>
  <si>
    <r>
      <rPr>
        <sz val="8"/>
        <color rgb="FF000000"/>
        <rFont val="Arial"/>
        <charset val="134"/>
      </rPr>
      <t>1x20’</t>
    </r>
    <r>
      <rPr>
        <sz val="8"/>
        <color rgb="FF000000"/>
        <rFont val="宋体"/>
        <charset val="134"/>
      </rPr>
      <t>烤漆龙骨</t>
    </r>
  </si>
  <si>
    <t>箱单发票发给检验员 要验货需要贴标签 JKC21083003-160.1246 出CO 同J4005 3933</t>
  </si>
  <si>
    <r>
      <rPr>
        <sz val="8"/>
        <rFont val="宋体"/>
        <charset val="134"/>
      </rPr>
      <t xml:space="preserve">海进订舱MSK，会昌拖车 </t>
    </r>
    <r>
      <rPr>
        <sz val="8"/>
        <color rgb="FFFF0000"/>
        <rFont val="宋体"/>
        <charset val="134"/>
      </rPr>
      <t>金凯抬头报关</t>
    </r>
  </si>
  <si>
    <r>
      <rPr>
        <sz val="8"/>
        <rFont val="宋体"/>
        <charset val="134"/>
      </rPr>
      <t>客户按发票值</t>
    </r>
    <r>
      <rPr>
        <sz val="8"/>
        <rFont val="Arial"/>
        <charset val="134"/>
      </rPr>
      <t>29776.45</t>
    </r>
    <r>
      <rPr>
        <sz val="8"/>
        <rFont val="宋体"/>
        <charset val="134"/>
      </rPr>
      <t>付尾款20836.45 多付甩货款619.2美金移到M4131尾款</t>
    </r>
  </si>
  <si>
    <t>J4122</t>
  </si>
  <si>
    <r>
      <rPr>
        <sz val="8"/>
        <color rgb="FF000000"/>
        <rFont val="Arial"/>
        <charset val="134"/>
      </rPr>
      <t xml:space="preserve">2x40H </t>
    </r>
    <r>
      <rPr>
        <sz val="8"/>
        <color rgb="FF000000"/>
        <rFont val="宋体"/>
        <charset val="134"/>
      </rPr>
      <t>烤漆</t>
    </r>
    <r>
      <rPr>
        <sz val="8"/>
        <color rgb="FF000000"/>
        <rFont val="Arial"/>
        <charset val="134"/>
      </rPr>
      <t>+</t>
    </r>
    <r>
      <rPr>
        <sz val="8"/>
        <color rgb="FF000000"/>
        <rFont val="宋体"/>
        <charset val="134"/>
      </rPr>
      <t>轻钢</t>
    </r>
    <r>
      <rPr>
        <sz val="8"/>
        <color rgb="FF000000"/>
        <rFont val="Arial"/>
        <charset val="134"/>
      </rPr>
      <t>+</t>
    </r>
    <r>
      <rPr>
        <sz val="8"/>
        <color rgb="FF000000"/>
        <rFont val="宋体"/>
        <charset val="134"/>
      </rPr>
      <t>配件</t>
    </r>
    <r>
      <rPr>
        <sz val="8"/>
        <color rgb="FF000000"/>
        <rFont val="Arial"/>
        <charset val="134"/>
      </rPr>
      <t>+</t>
    </r>
    <r>
      <rPr>
        <sz val="8"/>
        <color rgb="FF000000"/>
        <rFont val="宋体"/>
        <charset val="134"/>
      </rPr>
      <t>库存门</t>
    </r>
  </si>
  <si>
    <t>单据齐等款 单据已发客户 5托13 门装卸费400运费1050 出CNCA 电放 同J3994</t>
  </si>
  <si>
    <t>誉洲订舱CMA10389/10450，誉洲拖车报关</t>
  </si>
  <si>
    <t>J4130-1</t>
  </si>
  <si>
    <r>
      <rPr>
        <sz val="8"/>
        <color rgb="FF000000"/>
        <rFont val="Arial"/>
        <charset val="134"/>
      </rPr>
      <t xml:space="preserve">1x20F </t>
    </r>
    <r>
      <rPr>
        <sz val="8"/>
        <color rgb="FF000000"/>
        <rFont val="宋体"/>
        <charset val="134"/>
      </rPr>
      <t>变高系列</t>
    </r>
    <r>
      <rPr>
        <sz val="8"/>
        <color rgb="FF000000"/>
        <rFont val="Arial"/>
        <charset val="134"/>
      </rPr>
      <t>+</t>
    </r>
    <r>
      <rPr>
        <sz val="8"/>
        <color rgb="FF000000"/>
        <rFont val="宋体"/>
        <charset val="134"/>
      </rPr>
      <t>配件</t>
    </r>
    <r>
      <rPr>
        <sz val="8"/>
        <color rgb="FF000000"/>
        <rFont val="Arial"/>
        <charset val="134"/>
      </rPr>
      <t>+</t>
    </r>
    <r>
      <rPr>
        <sz val="8"/>
        <color rgb="FF000000"/>
        <rFont val="宋体"/>
        <charset val="134"/>
      </rPr>
      <t>螺杆</t>
    </r>
  </si>
  <si>
    <t>DHL7216175702 5号托13 保单 CCPIT CO 海运费4050 多的客户出  同J4090</t>
  </si>
  <si>
    <t>永鑫海订舱MSC4075，汇昌拖车 义乌报关</t>
  </si>
  <si>
    <t>J4130-2</t>
  </si>
  <si>
    <t>卡塔尔 Advanced/Sheikha</t>
  </si>
  <si>
    <r>
      <rPr>
        <sz val="8"/>
        <color rgb="FF000000"/>
        <rFont val="Arial"/>
        <charset val="134"/>
      </rPr>
      <t xml:space="preserve">1x20F </t>
    </r>
    <r>
      <rPr>
        <sz val="8"/>
        <color rgb="FF000000"/>
        <rFont val="宋体"/>
        <charset val="134"/>
      </rPr>
      <t>轻钢龙骨</t>
    </r>
  </si>
  <si>
    <t>DHL9473675411 电放等提单背书 单据已发客户 12托24 电放 减掉多余海运费 折合在单价中 保单 CCPIT CO 海运费4050 多的客户出  同J4090</t>
  </si>
  <si>
    <t>永鑫海订舱MSC3950，汇昌拖车 义乌报关</t>
  </si>
  <si>
    <t>M4131</t>
  </si>
  <si>
    <r>
      <rPr>
        <sz val="8"/>
        <color rgb="FF000000"/>
        <rFont val="Arial"/>
        <charset val="134"/>
      </rPr>
      <t>1x40’</t>
    </r>
    <r>
      <rPr>
        <sz val="8"/>
        <color rgb="FF000000"/>
        <rFont val="宋体"/>
        <charset val="134"/>
      </rPr>
      <t>轻钢龙骨</t>
    </r>
    <r>
      <rPr>
        <sz val="8"/>
        <color rgb="FF000000"/>
        <rFont val="Arial"/>
        <charset val="134"/>
      </rPr>
      <t>+</t>
    </r>
    <r>
      <rPr>
        <sz val="8"/>
        <color rgb="FF000000"/>
        <rFont val="宋体"/>
        <charset val="134"/>
      </rPr>
      <t>钉子</t>
    </r>
  </si>
  <si>
    <t>xingang-RWANDA</t>
  </si>
  <si>
    <t>JKC21091002 160.1249 放除锈剂 出CO、电放提单 M3723 3811</t>
  </si>
  <si>
    <t>海进订舱长荣，白沟源远拖车 义乌报关</t>
  </si>
  <si>
    <t>J4135-1</t>
  </si>
  <si>
    <r>
      <rPr>
        <sz val="8"/>
        <color rgb="FF000000"/>
        <rFont val="Arial"/>
        <charset val="134"/>
      </rPr>
      <t xml:space="preserve">1x40HQ </t>
    </r>
    <r>
      <rPr>
        <sz val="8"/>
        <color rgb="FF000000"/>
        <rFont val="宋体"/>
        <charset val="134"/>
      </rPr>
      <t>轻钢</t>
    </r>
  </si>
  <si>
    <t>DHL8582081406 保单 CCPIT CO 海运估计7650 同J4011</t>
  </si>
  <si>
    <t>永鑫海订舱MSC7140/7400，汇昌拖车 义乌报关</t>
  </si>
  <si>
    <t>J4135-2</t>
  </si>
  <si>
    <r>
      <rPr>
        <sz val="8"/>
        <color rgb="FF000000"/>
        <rFont val="Arial"/>
        <charset val="134"/>
      </rPr>
      <t xml:space="preserve">2x40HQ </t>
    </r>
    <r>
      <rPr>
        <sz val="8"/>
        <color rgb="FF000000"/>
        <rFont val="宋体"/>
        <charset val="134"/>
      </rPr>
      <t>轻钢</t>
    </r>
  </si>
  <si>
    <t>DHL9683524491 12托24 减掉多的海运费 保单 CCPIT CO 海运估计7650 同J4011</t>
  </si>
  <si>
    <t>迪斯泰订舱MSC6614/6650，迪斯泰拖车 义乌报关</t>
  </si>
  <si>
    <t>J4136-2</t>
  </si>
  <si>
    <t>卡塔尔Total design/Osama</t>
  </si>
  <si>
    <r>
      <rPr>
        <sz val="8"/>
        <color rgb="FF000000"/>
        <rFont val="Arial"/>
        <charset val="134"/>
      </rPr>
      <t xml:space="preserve">2x20FT+1x40HQ </t>
    </r>
    <r>
      <rPr>
        <sz val="8"/>
        <color rgb="FF000000"/>
        <rFont val="宋体"/>
        <charset val="134"/>
      </rPr>
      <t>轻钢龙骨</t>
    </r>
    <r>
      <rPr>
        <sz val="8"/>
        <color rgb="FF000000"/>
        <rFont val="Arial"/>
        <charset val="134"/>
      </rPr>
      <t>+</t>
    </r>
    <r>
      <rPr>
        <sz val="8"/>
        <color rgb="FF000000"/>
        <rFont val="宋体"/>
        <charset val="134"/>
      </rPr>
      <t>配件</t>
    </r>
    <r>
      <rPr>
        <sz val="8"/>
        <color rgb="FF000000"/>
        <rFont val="Arial"/>
        <charset val="134"/>
      </rPr>
      <t xml:space="preserve"> </t>
    </r>
    <r>
      <rPr>
        <sz val="8"/>
        <color rgb="FF000000"/>
        <rFont val="宋体"/>
        <charset val="134"/>
      </rPr>
      <t>螺杆</t>
    </r>
  </si>
  <si>
    <t>J4136-1+-2一起寄走的 汇昌退1000一个柜子 CCPIT  CO 同J3799-2</t>
  </si>
  <si>
    <t>永鑫海订舱MSC3950/6650，汇昌拖车报关</t>
  </si>
  <si>
    <t>J4136-3</t>
  </si>
  <si>
    <r>
      <rPr>
        <sz val="8"/>
        <color rgb="FF000000"/>
        <rFont val="Arial"/>
        <charset val="134"/>
      </rPr>
      <t xml:space="preserve">2x40HQ </t>
    </r>
    <r>
      <rPr>
        <sz val="8"/>
        <color rgb="FF000000"/>
        <rFont val="宋体"/>
        <charset val="134"/>
      </rPr>
      <t>轻钢龙骨</t>
    </r>
    <r>
      <rPr>
        <sz val="8"/>
        <color rgb="FF000000"/>
        <rFont val="Arial"/>
        <charset val="134"/>
      </rPr>
      <t>+</t>
    </r>
    <r>
      <rPr>
        <sz val="8"/>
        <color rgb="FF000000"/>
        <rFont val="宋体"/>
        <charset val="134"/>
      </rPr>
      <t>配件</t>
    </r>
    <r>
      <rPr>
        <sz val="8"/>
        <color rgb="FF000000"/>
        <rFont val="Arial"/>
        <charset val="134"/>
      </rPr>
      <t xml:space="preserve"> </t>
    </r>
    <r>
      <rPr>
        <sz val="8"/>
        <color rgb="FF000000"/>
        <rFont val="宋体"/>
        <charset val="134"/>
      </rPr>
      <t>螺杆</t>
    </r>
  </si>
  <si>
    <t>DHL4628352934 26托10 AB票 确认品名 CCPIT  CO 同J3799-2</t>
  </si>
  <si>
    <t>永鑫海订舱MSC6650，白沟源远拖车报关</t>
  </si>
  <si>
    <t>J4136-1</t>
  </si>
  <si>
    <r>
      <rPr>
        <sz val="8"/>
        <color rgb="FF000000"/>
        <rFont val="Arial"/>
        <charset val="134"/>
      </rPr>
      <t xml:space="preserve">2x20FT+1x40HQ  </t>
    </r>
    <r>
      <rPr>
        <sz val="8"/>
        <color rgb="FF000000"/>
        <rFont val="宋体"/>
        <charset val="134"/>
      </rPr>
      <t>轻钢龙骨</t>
    </r>
  </si>
  <si>
    <t>DHL7202054112单据齐等款 单据已发客户 12托24 CCPIT  CO 同J3799-2</t>
  </si>
  <si>
    <t>迪斯泰订舱MSC3982/6614，迪斯泰拖车，义乌报关</t>
  </si>
  <si>
    <t>J4160</t>
  </si>
  <si>
    <r>
      <rPr>
        <sz val="8"/>
        <color rgb="FF000000"/>
        <rFont val="Arial"/>
        <charset val="134"/>
      </rPr>
      <t xml:space="preserve">1X40 </t>
    </r>
    <r>
      <rPr>
        <sz val="8"/>
        <color rgb="FF000000"/>
        <rFont val="宋体"/>
        <charset val="134"/>
      </rPr>
      <t>轻钢龙骨</t>
    </r>
  </si>
  <si>
    <t>xingang-DAR ES SALAAM, TANZANIA</t>
  </si>
  <si>
    <t>发箱单发票给验货老师 要验货需要贴标签 160.1257 出CO 同J4117</t>
  </si>
  <si>
    <t>海进订舱中远,汇昌拖车报关 义乌报关</t>
  </si>
  <si>
    <t>J4164-1</t>
  </si>
  <si>
    <r>
      <rPr>
        <sz val="8"/>
        <color rgb="FF000000"/>
        <rFont val="Arial"/>
        <charset val="134"/>
      </rPr>
      <t>2x20F</t>
    </r>
    <r>
      <rPr>
        <sz val="8"/>
        <color rgb="FF000000"/>
        <rFont val="宋体"/>
        <charset val="134"/>
      </rPr>
      <t>轻钢</t>
    </r>
    <r>
      <rPr>
        <sz val="8"/>
        <color rgb="FF000000"/>
        <rFont val="Arial"/>
        <charset val="134"/>
      </rPr>
      <t>+</t>
    </r>
    <r>
      <rPr>
        <sz val="8"/>
        <color rgb="FF000000"/>
        <rFont val="宋体"/>
        <charset val="134"/>
      </rPr>
      <t>螺杆</t>
    </r>
    <r>
      <rPr>
        <sz val="8"/>
        <color rgb="FF000000"/>
        <rFont val="Arial"/>
        <charset val="134"/>
      </rPr>
      <t xml:space="preserve"> </t>
    </r>
  </si>
  <si>
    <t>DHL5873266512 客户承担2040一个 保单 CCPIT CO 海运费小柜$3950 大柜6750 多的客户出  同J4130</t>
  </si>
  <si>
    <t>永鑫海订舱MSC5990，汇昌拖车，义乌报关</t>
  </si>
  <si>
    <t>J4164-2</t>
  </si>
  <si>
    <t>单据齐等款 单据已发客户</t>
  </si>
  <si>
    <t>永鑫海订舱7463/7550，汇昌拖车 义乌报关</t>
  </si>
  <si>
    <t>J4174</t>
  </si>
  <si>
    <r>
      <rPr>
        <sz val="8"/>
        <color rgb="FF000000"/>
        <rFont val="Arial"/>
        <charset val="134"/>
      </rPr>
      <t xml:space="preserve">2x40HQ </t>
    </r>
    <r>
      <rPr>
        <sz val="8"/>
        <color rgb="FF000000"/>
        <rFont val="宋体"/>
        <charset val="134"/>
      </rPr>
      <t>轻钢龙骨</t>
    </r>
  </si>
  <si>
    <t>DHL9662635662 保单 CCPIT CO 海运估计6700 同J4135</t>
  </si>
  <si>
    <t>永鑫海订舱7463/7550,汇昌拖车 义乌报关</t>
  </si>
  <si>
    <t>J4179</t>
  </si>
  <si>
    <t>也门 Saraya/Saeed</t>
  </si>
  <si>
    <r>
      <rPr>
        <sz val="8"/>
        <color rgb="FF000000"/>
        <rFont val="Arial"/>
        <charset val="134"/>
      </rPr>
      <t xml:space="preserve">1x20ft </t>
    </r>
    <r>
      <rPr>
        <sz val="8"/>
        <color rgb="FF000000"/>
        <rFont val="宋体"/>
        <charset val="134"/>
      </rPr>
      <t>轻钢</t>
    </r>
  </si>
  <si>
    <t>xingang-MUKALLA, YEMEN</t>
  </si>
  <si>
    <t>电放 其他单据发扫描件 低报 发票认证 CO 确认单据 提单</t>
  </si>
  <si>
    <t>迪斯泰客户约号订舱中远，迪斯泰拖车报关</t>
  </si>
  <si>
    <t>M4182</t>
  </si>
  <si>
    <t>马来西亚 KIBS/Felicia</t>
  </si>
  <si>
    <r>
      <rPr>
        <sz val="8"/>
        <color rgb="FF000000"/>
        <rFont val="Arial"/>
        <charset val="134"/>
      </rPr>
      <t xml:space="preserve">1*40HQ </t>
    </r>
    <r>
      <rPr>
        <sz val="8"/>
        <color rgb="FF000000"/>
        <rFont val="宋体"/>
        <charset val="134"/>
      </rPr>
      <t>轻钢</t>
    </r>
    <r>
      <rPr>
        <sz val="8"/>
        <color rgb="FF000000"/>
        <rFont val="Arial"/>
        <charset val="134"/>
      </rPr>
      <t>+</t>
    </r>
    <r>
      <rPr>
        <sz val="8"/>
        <color rgb="FF000000"/>
        <rFont val="宋体"/>
        <charset val="134"/>
      </rPr>
      <t>干壁钉</t>
    </r>
  </si>
  <si>
    <t>XINGANG-KLANG west, MALAYSIA</t>
  </si>
  <si>
    <t>DHL2697363561 甩小付骨2000支$754 FORM E 保险 正本单据</t>
  </si>
  <si>
    <t>汇昌订舱中远C3000/3100，汇昌拖车报关</t>
  </si>
  <si>
    <t>J4185-4</t>
  </si>
  <si>
    <r>
      <rPr>
        <sz val="8"/>
        <color rgb="FF000000"/>
        <rFont val="Arial"/>
        <charset val="134"/>
      </rPr>
      <t>1x40HQ</t>
    </r>
    <r>
      <rPr>
        <sz val="8"/>
        <color rgb="FF000000"/>
        <rFont val="宋体"/>
        <charset val="134"/>
      </rPr>
      <t>轻钢</t>
    </r>
  </si>
  <si>
    <t>DHL2356445232 CCPIT  CO 同J3799-2 4136</t>
  </si>
  <si>
    <t>永鑫海MSC4580,盛汇通拖车报关</t>
  </si>
  <si>
    <t>J4185-3</t>
  </si>
  <si>
    <r>
      <rPr>
        <sz val="8"/>
        <color rgb="FF000000"/>
        <rFont val="Arial"/>
        <charset val="134"/>
      </rPr>
      <t>3x40HQ</t>
    </r>
    <r>
      <rPr>
        <sz val="8"/>
        <color rgb="FF000000"/>
        <rFont val="宋体"/>
        <charset val="134"/>
      </rPr>
      <t>轻钢</t>
    </r>
  </si>
  <si>
    <t>J4185-3+J4237 DHL3120879160 CCPIT  CO</t>
  </si>
  <si>
    <t>永鑫海订舱MSC4475/4480 盛汇通拖车报关</t>
  </si>
  <si>
    <t>J4185-1</t>
  </si>
  <si>
    <r>
      <rPr>
        <sz val="8"/>
        <color rgb="FF000000"/>
        <rFont val="Arial"/>
        <charset val="134"/>
      </rPr>
      <t>2x20FT+1x40HQ</t>
    </r>
    <r>
      <rPr>
        <sz val="8"/>
        <color rgb="FF000000"/>
        <rFont val="宋体"/>
        <charset val="134"/>
      </rPr>
      <t>轻钢</t>
    </r>
  </si>
  <si>
    <t>DHL6204953090 低保发票 拖车小柜2350 大柜2550 CCPIT  CO 同J3799-2 4136</t>
  </si>
  <si>
    <t>迪斯泰订舱MSC4727/6954 4750/20GP $7000/40HQ，迪斯泰拖车报关</t>
  </si>
  <si>
    <t>J4185-2</t>
  </si>
  <si>
    <r>
      <rPr>
        <sz val="8"/>
        <color rgb="FF000000"/>
        <rFont val="Arial"/>
        <charset val="134"/>
      </rPr>
      <t>3x20FT</t>
    </r>
    <r>
      <rPr>
        <sz val="8"/>
        <color rgb="FF000000"/>
        <rFont val="宋体"/>
        <charset val="134"/>
      </rPr>
      <t>轻钢</t>
    </r>
  </si>
  <si>
    <t>DHL5603477946 J4185-2+J4210一起寄走</t>
  </si>
  <si>
    <t>永鑫海订舱MSC4085/4090，汇昌拖车报关</t>
  </si>
  <si>
    <t>M4193</t>
  </si>
  <si>
    <r>
      <rPr>
        <sz val="8"/>
        <color rgb="FF000000"/>
        <rFont val="Arial"/>
        <charset val="134"/>
      </rPr>
      <t xml:space="preserve">1x20FT+1x40HQ </t>
    </r>
    <r>
      <rPr>
        <sz val="8"/>
        <color rgb="FF000000"/>
        <rFont val="宋体"/>
        <charset val="134"/>
      </rPr>
      <t>轻钢龙骨</t>
    </r>
    <r>
      <rPr>
        <sz val="8"/>
        <color rgb="FF000000"/>
        <rFont val="Arial"/>
        <charset val="134"/>
      </rPr>
      <t>+</t>
    </r>
    <r>
      <rPr>
        <sz val="8"/>
        <color rgb="FF000000"/>
        <rFont val="宋体"/>
        <charset val="134"/>
      </rPr>
      <t>螺杆</t>
    </r>
    <r>
      <rPr>
        <sz val="8"/>
        <color rgb="FF000000"/>
        <rFont val="Arial"/>
        <charset val="134"/>
      </rPr>
      <t>+</t>
    </r>
    <r>
      <rPr>
        <sz val="8"/>
        <color rgb="FF000000"/>
        <rFont val="宋体"/>
        <charset val="134"/>
      </rPr>
      <t>玻纤卷</t>
    </r>
  </si>
  <si>
    <t>北京DHL9556145900 低报发票CCPIT CO 同M4058 3874</t>
  </si>
  <si>
    <t>海运肆方订舱MSC，迪斯泰拖车报关</t>
  </si>
  <si>
    <t>J4197</t>
  </si>
  <si>
    <r>
      <rPr>
        <sz val="8"/>
        <color rgb="FF000000"/>
        <rFont val="Arial"/>
        <charset val="134"/>
      </rPr>
      <t xml:space="preserve">1x20’+1x40' </t>
    </r>
    <r>
      <rPr>
        <sz val="8"/>
        <color rgb="FF000000"/>
        <rFont val="宋体"/>
        <charset val="134"/>
      </rPr>
      <t>轻钢龙骨</t>
    </r>
  </si>
  <si>
    <t>xingang-KENYA</t>
  </si>
  <si>
    <t>拖车小柜2350 大柜2650 到乌干达还是肯尼亚？ 160.1264 出CO、电放提单 J3811 4131 J4116</t>
  </si>
  <si>
    <t>海进订舱中远，迪斯泰拖车报关</t>
  </si>
  <si>
    <t>J4198</t>
  </si>
  <si>
    <r>
      <rPr>
        <sz val="8"/>
        <color rgb="FF000000"/>
        <rFont val="Arial"/>
        <charset val="134"/>
      </rPr>
      <t xml:space="preserve">2x20’+1x40' </t>
    </r>
    <r>
      <rPr>
        <sz val="8"/>
        <color rgb="FF000000"/>
        <rFont val="宋体"/>
        <charset val="134"/>
      </rPr>
      <t>轻钢龙骨</t>
    </r>
    <r>
      <rPr>
        <sz val="8"/>
        <color rgb="FF000000"/>
        <rFont val="Arial"/>
        <charset val="134"/>
      </rPr>
      <t>+</t>
    </r>
    <r>
      <rPr>
        <sz val="8"/>
        <color rgb="FF000000"/>
        <rFont val="宋体"/>
        <charset val="134"/>
      </rPr>
      <t>烤漆龙骨</t>
    </r>
  </si>
  <si>
    <t>甩烤漆付骨2475支 已付款 发箱单发票给验货老师 要验货需要贴标签 260.0049 出CO 同J4117 4160</t>
  </si>
  <si>
    <t>海进订舱长荣，迪斯泰拖车报关</t>
  </si>
  <si>
    <t>J4210</t>
  </si>
  <si>
    <r>
      <rPr>
        <sz val="8"/>
        <color rgb="FF000000"/>
        <rFont val="Arial"/>
        <charset val="134"/>
      </rPr>
      <t xml:space="preserve">1*20 </t>
    </r>
    <r>
      <rPr>
        <sz val="8"/>
        <color rgb="FF000000"/>
        <rFont val="宋体"/>
        <charset val="134"/>
      </rPr>
      <t>烤漆</t>
    </r>
    <r>
      <rPr>
        <sz val="8"/>
        <color rgb="FF000000"/>
        <rFont val="Arial"/>
        <charset val="134"/>
      </rPr>
      <t>+</t>
    </r>
    <r>
      <rPr>
        <sz val="8"/>
        <color rgb="FF000000"/>
        <rFont val="宋体"/>
        <charset val="134"/>
      </rPr>
      <t>铁丝</t>
    </r>
  </si>
  <si>
    <t>J4185-2+J4210一起寄走 CCPIT  CO 同J4185</t>
  </si>
  <si>
    <r>
      <rPr>
        <sz val="8"/>
        <rFont val="宋体"/>
        <charset val="134"/>
      </rPr>
      <t xml:space="preserve">永鑫海订舱MSC4280，汇昌拖车  </t>
    </r>
    <r>
      <rPr>
        <sz val="8"/>
        <color rgb="FFFF0000"/>
        <rFont val="宋体"/>
        <charset val="134"/>
      </rPr>
      <t>金凯抬头报关</t>
    </r>
  </si>
  <si>
    <t>J4237</t>
  </si>
  <si>
    <r>
      <rPr>
        <sz val="8"/>
        <color rgb="FF000000"/>
        <rFont val="宋体"/>
        <charset val="134"/>
      </rPr>
      <t>1*20GP轻钢/配件弹簧片</t>
    </r>
    <r>
      <rPr>
        <sz val="8"/>
        <color rgb="FF000000"/>
        <rFont val="Arial"/>
        <charset val="134"/>
      </rPr>
      <t>/</t>
    </r>
    <r>
      <rPr>
        <sz val="8"/>
        <color rgb="FF000000"/>
        <rFont val="宋体"/>
        <charset val="134"/>
      </rPr>
      <t>铁丝钩</t>
    </r>
    <r>
      <rPr>
        <sz val="8"/>
        <color rgb="FF000000"/>
        <rFont val="Arial"/>
        <charset val="134"/>
      </rPr>
      <t>/</t>
    </r>
    <r>
      <rPr>
        <sz val="8"/>
        <color rgb="FF000000"/>
        <rFont val="宋体"/>
        <charset val="134"/>
      </rPr>
      <t>内爆</t>
    </r>
    <r>
      <rPr>
        <sz val="8"/>
        <color rgb="FF000000"/>
        <rFont val="Arial"/>
        <charset val="134"/>
      </rPr>
      <t>/</t>
    </r>
    <r>
      <rPr>
        <sz val="8"/>
        <color rgb="FF000000"/>
        <rFont val="宋体"/>
        <charset val="134"/>
      </rPr>
      <t>螺杆</t>
    </r>
    <r>
      <rPr>
        <sz val="8"/>
        <color rgb="FF000000"/>
        <rFont val="Arial"/>
        <charset val="134"/>
      </rPr>
      <t>/</t>
    </r>
    <r>
      <rPr>
        <sz val="8"/>
        <color rgb="FF000000"/>
        <rFont val="宋体"/>
        <charset val="134"/>
      </rPr>
      <t>主吊</t>
    </r>
  </si>
  <si>
    <t>CCPIT  CO 同J4185</t>
  </si>
  <si>
    <t>永鑫海订舱MSC2900/2940 盛汇通拖车报关</t>
  </si>
  <si>
    <t>J4242-3</t>
  </si>
  <si>
    <t>宁波亿希纳 /Nazmi</t>
  </si>
  <si>
    <t>1*20FT+1*40HQ 轻钢</t>
  </si>
  <si>
    <t>分两批发，分别发一半。 第一批：1*20FT+3*40HQ   第二批：1*20FT+3*40HQ</t>
  </si>
  <si>
    <t>J4242-2</t>
  </si>
  <si>
    <t>3*40HQ 轻钢</t>
  </si>
  <si>
    <t>xingang-DAMMAM</t>
  </si>
  <si>
    <t>客户订舱PIL，小杜拖车报关</t>
  </si>
  <si>
    <t>J4242-1</t>
  </si>
  <si>
    <t>1*20FT+2*40HQ 轻钢</t>
  </si>
  <si>
    <t>22号装一个小柜23号装两个高箱</t>
  </si>
  <si>
    <t>客户订舱中远，小杜拖车报关</t>
  </si>
  <si>
    <t>J4246</t>
  </si>
  <si>
    <t>2x40H 烤漆+轻钢+配件</t>
  </si>
  <si>
    <t>xingang-LUANDA</t>
  </si>
  <si>
    <t>出CNCA 电放 同J4122</t>
  </si>
  <si>
    <t>J4250</t>
  </si>
  <si>
    <t>2x20FT 轻钢</t>
  </si>
  <si>
    <t>DHL9783577694 保单 CCPIT CO 海运估计4350 同J4174</t>
  </si>
  <si>
    <t>永鑫海订舱MSC2900/2950，盛汇通拖车报关</t>
  </si>
  <si>
    <t>J4261</t>
  </si>
  <si>
    <t>1x40 FCL 轻钢龙骨</t>
  </si>
  <si>
    <t>发箱单发票给验货老师TZA 2022 171373 要验货需要贴标签 160.1281 出CO 同J4160 4198</t>
  </si>
  <si>
    <t>海进订舱MSK，小杜拖车报关</t>
  </si>
  <si>
    <t>M4262</t>
  </si>
  <si>
    <t>1x20' 轻钢+金属护角带</t>
  </si>
  <si>
    <t>单据和款齐了 等开船电放 护墙角钢带  73269090 38主做成光面了调单价了 160.1280 出CO M3723 3811 4131</t>
  </si>
  <si>
    <t>J4264</t>
  </si>
  <si>
    <t>菲律宾CZT/蔡再添</t>
  </si>
  <si>
    <t>5000支轻钢双边边角</t>
  </si>
  <si>
    <t>送货地址如下：                                                                  方先生18157997797
浙江省金华市义乌市后宅街道 遗安二区58幢二单元-五单元</t>
  </si>
  <si>
    <t>J4265</t>
  </si>
  <si>
    <t>广州特博/张友波</t>
  </si>
  <si>
    <t>轻钢边角+打孔边角</t>
  </si>
  <si>
    <t>等客户确认收货地址，帮忙找物流</t>
  </si>
  <si>
    <t>J4276</t>
  </si>
  <si>
    <t>2x20F 变高系统/打孔边角/38主吊内爆螺杆</t>
  </si>
  <si>
    <r>
      <rPr>
        <sz val="8"/>
        <color rgb="FFFF0000"/>
        <rFont val="宋体"/>
        <charset val="134"/>
      </rPr>
      <t>17号装一个 20号10点报数据</t>
    </r>
    <r>
      <rPr>
        <sz val="8"/>
        <rFont val="宋体"/>
        <charset val="134"/>
      </rPr>
      <t xml:space="preserve"> 保单 CCPIT CO 海运费小柜3600核算 多的客户出  同J4130 4164</t>
    </r>
  </si>
  <si>
    <t>永鑫海订舱5590，小杜拖车报关</t>
  </si>
  <si>
    <t>J4281</t>
  </si>
  <si>
    <t>3x20FT轻钢</t>
  </si>
  <si>
    <t>保单 CCPIT CO 海运估计3000 同J4174 4250</t>
  </si>
  <si>
    <t>永鑫海订舱MSC5590，小杜拖车报关</t>
  </si>
  <si>
    <t>J4284-2</t>
  </si>
  <si>
    <t>1x20'烤漆龙骨</t>
  </si>
  <si>
    <t>AGSB 库存2475支部分4198已付，做发票时减去  发箱单发票给验货老师 要验货需要贴标签 260.0052 出CO 同J4117 4160 4198</t>
  </si>
  <si>
    <t>J4284-1</t>
  </si>
  <si>
    <t>1x20'+1x40' 轻钢龙骨</t>
  </si>
  <si>
    <r>
      <rPr>
        <sz val="8"/>
        <color rgb="FF0000FF"/>
        <rFont val="宋体"/>
        <charset val="134"/>
      </rPr>
      <t>21号上午报数据</t>
    </r>
    <r>
      <rPr>
        <sz val="8"/>
        <rFont val="宋体"/>
        <charset val="134"/>
      </rPr>
      <t xml:space="preserve"> 15号验货TZA 2022 189335 0002 AGSB 库存2475支部分4198已付，做发票时减去  发箱单发票给验货老师 要验货需要贴标签 260.0052 出CO 同J4117 4160 4198</t>
    </r>
  </si>
  <si>
    <t>海进订舱MSK,小杜拖车报关</t>
  </si>
  <si>
    <t>J4292</t>
  </si>
  <si>
    <t>马来西亚 Muhibah/Pui Yinh</t>
  </si>
  <si>
    <t>1x20 FCL 小付骨</t>
  </si>
  <si>
    <t>xingang-KLANG, MALAYSIA</t>
  </si>
  <si>
    <t>只有10吨</t>
  </si>
  <si>
    <t>J4294</t>
  </si>
  <si>
    <t>5x20FT+4x40HQ 轻钢+烤漆</t>
  </si>
  <si>
    <t>按FOB低报60%？CCPIT  CO 同J4136 4185</t>
  </si>
  <si>
    <t>J4294-1</t>
  </si>
  <si>
    <t>3x20FT 轻钢</t>
  </si>
  <si>
    <r>
      <rPr>
        <sz val="8"/>
        <color rgb="FFFF0000"/>
        <rFont val="宋体"/>
        <charset val="134"/>
      </rPr>
      <t>17号装两个 20号10点报数据</t>
    </r>
    <r>
      <rPr>
        <sz val="8"/>
        <rFont val="宋体"/>
        <charset val="134"/>
      </rPr>
      <t xml:space="preserve"> 按FOB低报60%？CCPIT  CO 同J4136 4185</t>
    </r>
  </si>
  <si>
    <t>永鑫海订舱5590</t>
  </si>
  <si>
    <t>J4306</t>
  </si>
  <si>
    <t>1x40H 蓝色小付骨</t>
  </si>
  <si>
    <t>电放 海运费核价按照$3700 没特殊单据 出保单 和客户确认收货人和换单港口 船用evergreen  马来西亚换单Sibu, Sarawak 同J3892 3998</t>
  </si>
  <si>
    <t>J4310</t>
  </si>
  <si>
    <t>河北龙纳驰风/Tom</t>
  </si>
  <si>
    <t>天蓝色小付骨+75沿地</t>
  </si>
  <si>
    <t>J3970</t>
  </si>
  <si>
    <t>E</t>
  </si>
  <si>
    <t>天津中冶&amp;印尼/赵兰芳</t>
  </si>
  <si>
    <r>
      <rPr>
        <sz val="8"/>
        <color rgb="FF000000"/>
        <rFont val="Arial"/>
        <charset val="134"/>
      </rPr>
      <t xml:space="preserve">1x40HQ   </t>
    </r>
    <r>
      <rPr>
        <sz val="8"/>
        <color rgb="FF000000"/>
        <rFont val="宋体"/>
        <charset val="134"/>
      </rPr>
      <t>轻钢龙骨</t>
    </r>
  </si>
  <si>
    <t>xingang-BELAWAN,INDONESIA</t>
  </si>
  <si>
    <t>DHL2242864282 出form E 收货人和客户确认 用深圳来毕畅抬头 所有单据抬头一致。核价2100 寄件地址每次和客户确认 同J953</t>
  </si>
  <si>
    <t>迪斯泰订舱MCC1904，白沟源远拖车报关</t>
  </si>
  <si>
    <t>M3983-1</t>
  </si>
  <si>
    <t>佛山市逸日盈进出口/冼先生</t>
  </si>
  <si>
    <r>
      <rPr>
        <sz val="8"/>
        <color rgb="FF000000"/>
        <rFont val="宋体"/>
        <charset val="134"/>
      </rPr>
      <t>轻钢龙骨</t>
    </r>
    <r>
      <rPr>
        <sz val="8"/>
        <color rgb="FF000000"/>
        <rFont val="Arial"/>
        <charset val="134"/>
      </rPr>
      <t>+</t>
    </r>
    <r>
      <rPr>
        <sz val="8"/>
        <color rgb="FF000000"/>
        <rFont val="宋体"/>
        <charset val="134"/>
      </rPr>
      <t>金属护角带</t>
    </r>
    <r>
      <rPr>
        <sz val="8"/>
        <color rgb="FF000000"/>
        <rFont val="Arial"/>
        <charset val="134"/>
      </rPr>
      <t>+</t>
    </r>
    <r>
      <rPr>
        <sz val="8"/>
        <color rgb="FF000000"/>
        <rFont val="宋体"/>
        <charset val="134"/>
      </rPr>
      <t>干壁钉</t>
    </r>
  </si>
  <si>
    <t>8箱外送+外送41箱LED面板灯 此单扣M3930装卸费350 M3930</t>
  </si>
  <si>
    <t>客户订舱安排车报关</t>
  </si>
  <si>
    <t>M3983-3</t>
  </si>
  <si>
    <t>M3983剩50付骨没发走 定金M3983用掉2万还剩2万人民币</t>
  </si>
  <si>
    <t>客户订舱安排拖车</t>
  </si>
  <si>
    <t>M3983-2</t>
  </si>
  <si>
    <r>
      <rPr>
        <sz val="8"/>
        <rFont val="Arial"/>
        <charset val="134"/>
      </rPr>
      <t>200</t>
    </r>
    <r>
      <rPr>
        <sz val="8"/>
        <rFont val="宋体"/>
        <charset val="134"/>
      </rPr>
      <t>外厂整理费</t>
    </r>
  </si>
  <si>
    <t>J3987</t>
  </si>
  <si>
    <t>石家庄港田贸易 IREN懂</t>
  </si>
  <si>
    <t>1x20GP 烤漆</t>
  </si>
  <si>
    <t>xingang-Israel</t>
  </si>
  <si>
    <t>港杂1607 放50套小样 以色列目的港限重26.5吨 客户订舱咱们安排拖车 提前问客户订舱的港杂费， 跟客户要下提单退税用 同J3939</t>
  </si>
  <si>
    <r>
      <rPr>
        <sz val="8"/>
        <color theme="1"/>
        <rFont val="宋体"/>
        <charset val="134"/>
      </rPr>
      <t>客户订舱MSC，盛汇通拖车</t>
    </r>
    <r>
      <rPr>
        <sz val="8"/>
        <color rgb="FFFF0000"/>
        <rFont val="宋体"/>
        <charset val="134"/>
      </rPr>
      <t>金凯抬头报关</t>
    </r>
  </si>
  <si>
    <t>J3993</t>
  </si>
  <si>
    <t>巴基斯坦 Asif</t>
  </si>
  <si>
    <t>弹簧片</t>
  </si>
  <si>
    <t>出厂不含税含运费  发货到石家庄晋州，具体地址待定</t>
  </si>
  <si>
    <t>J3997</t>
  </si>
  <si>
    <t>缅甸Ozi/Leo</t>
  </si>
  <si>
    <t>1x20GP烤漆W边角</t>
  </si>
  <si>
    <t>xingang-YANGON, MYANMAR</t>
  </si>
  <si>
    <t>DHL1554412451 产地证 尾款出厂付清 码头没关系MIPorMIT</t>
  </si>
  <si>
    <t>誉洲订舱MCC1875/1900，白沟源远拖车报关</t>
  </si>
  <si>
    <t>J4000</t>
  </si>
  <si>
    <t>印度MDG(Poonam)</t>
  </si>
  <si>
    <t>1x20GP烤漆</t>
  </si>
  <si>
    <t>xingang-NHAVA SHEVA</t>
  </si>
  <si>
    <t>到账在做电放 DHL8231810333 改了公司名 港杂2082+350 Form B 电放提单 深圳陈小姐同J3909</t>
  </si>
  <si>
    <r>
      <rPr>
        <sz val="8"/>
        <color theme="1"/>
        <rFont val="宋体"/>
        <charset val="134"/>
      </rPr>
      <t>深圳运筹订舱MSC，汇昌拖车，</t>
    </r>
    <r>
      <rPr>
        <sz val="8"/>
        <color rgb="FFFF0000"/>
        <rFont val="宋体"/>
        <charset val="134"/>
      </rPr>
      <t>金凯抬头报关</t>
    </r>
  </si>
  <si>
    <t>J4003</t>
  </si>
  <si>
    <t>唐山海港(Helen)</t>
  </si>
  <si>
    <t>1x40HQ 轻钢龙骨</t>
  </si>
  <si>
    <t>港杂费2574 订舱不是惠禾 客户订舱 同J3921</t>
  </si>
  <si>
    <t>代理订舱中远，白沟源远拖车报关</t>
  </si>
  <si>
    <t>J4013</t>
  </si>
  <si>
    <t>马耳他APTC（Rodianne）</t>
  </si>
  <si>
    <t>2x40HQ 轻钢龙骨+岩棉</t>
  </si>
  <si>
    <t>xingang-MARSAXLOKK,MALTA</t>
  </si>
  <si>
    <t>DHL1644741862 收货人用新地址 提单shipper显示凯泽或者Tianjin Hero，4500两个柜子 无单据 同M3949</t>
  </si>
  <si>
    <t>誉洲订舱MSC14703，白沟源远拖车报关</t>
  </si>
  <si>
    <t>J4015</t>
  </si>
  <si>
    <t>广州 Pemco/杜小姐</t>
  </si>
  <si>
    <t>1x20‘ 轻钢Omega+ 配件</t>
  </si>
  <si>
    <t>xingang-Colombo, Sri Lanka</t>
  </si>
  <si>
    <t>SF1129071234925 shipper用客户抬头 和客户确认收货人  正本直接寄给客户 提单不显示发票号 箱单发票发给客户 客户自己给外国客户做单据 装箱前寄样品给客户 同J3960</t>
  </si>
  <si>
    <t>迪斯泰订舱CMA3014/3015，迪斯泰拖车报关</t>
  </si>
  <si>
    <t>J4021-1</t>
  </si>
  <si>
    <t>DHL1278062601 出保险 出form E VO金额和客户确定 寄件地址每次和客户确认 同J3970</t>
  </si>
  <si>
    <t>J4021-2</t>
  </si>
  <si>
    <t>DHL4771908175 出保险 出form E VO金额和客户确定  寄件地址每次和客户确认 同J3970</t>
  </si>
  <si>
    <t>迪斯泰MCC1600，白沟源远拖车报关</t>
  </si>
  <si>
    <r>
      <rPr>
        <sz val="8"/>
        <rFont val="宋体"/>
        <charset val="134"/>
      </rPr>
      <t>2021.6.21返还RMB</t>
    </r>
    <r>
      <rPr>
        <sz val="8"/>
        <rFont val="Arial"/>
        <charset val="134"/>
      </rPr>
      <t>121276.66+RMB12659.87</t>
    </r>
  </si>
  <si>
    <t>J4027</t>
  </si>
  <si>
    <t>甩13包装在J4080里了 以色列目的港限重26.5吨 客户订舱咱们安排拖车 提前问客户订舱的港杂费， 跟客户要下提单退税用 同J3987</t>
  </si>
  <si>
    <r>
      <rPr>
        <sz val="8"/>
        <color theme="1"/>
        <rFont val="宋体"/>
        <charset val="134"/>
      </rPr>
      <t xml:space="preserve">客户订舱ZIM，盛汇通拖车 </t>
    </r>
    <r>
      <rPr>
        <sz val="8"/>
        <color rgb="FFFF0000"/>
        <rFont val="宋体"/>
        <charset val="134"/>
      </rPr>
      <t>金凯抬头报关</t>
    </r>
  </si>
  <si>
    <t>J4032-1</t>
  </si>
  <si>
    <t>客户订舱 同J4003</t>
  </si>
  <si>
    <t>代理订舱中远, 白沟源远拖车报关</t>
  </si>
  <si>
    <t>J4032-2</t>
  </si>
  <si>
    <t>J4032-2+J4043-1 5号左右好 同J4003</t>
  </si>
  <si>
    <t>客户订舱，会昌拖车报关</t>
  </si>
  <si>
    <t>J4043-1</t>
  </si>
  <si>
    <t>客户订舱 同J4032</t>
  </si>
  <si>
    <r>
      <rPr>
        <sz val="8"/>
        <rFont val="宋体"/>
        <charset val="134"/>
      </rPr>
      <t>尾款和</t>
    </r>
    <r>
      <rPr>
        <sz val="8"/>
        <rFont val="Arial"/>
        <charset val="134"/>
      </rPr>
      <t>J4032-2</t>
    </r>
    <r>
      <rPr>
        <sz val="8"/>
        <rFont val="宋体"/>
        <charset val="134"/>
      </rPr>
      <t>一起付的</t>
    </r>
  </si>
  <si>
    <t>J4043-2</t>
  </si>
  <si>
    <t>2x40HQ 轻钢龙骨</t>
  </si>
  <si>
    <t>客户订舱 每捆上贴“条形码”同J4032</t>
  </si>
  <si>
    <t>客户订舱 会昌拖车报关</t>
  </si>
  <si>
    <t>J4047</t>
  </si>
  <si>
    <t>上海岭恺梅毅</t>
  </si>
  <si>
    <t>3500平米烤漆龙骨</t>
  </si>
  <si>
    <t>同J3891</t>
  </si>
  <si>
    <t>J4055</t>
  </si>
  <si>
    <t>马耳他Evolve</t>
  </si>
  <si>
    <t>xingang-MALTA</t>
  </si>
  <si>
    <t>DHL5103508012 28托到3 2715含电放 品名 HS cdoe 目的港 CO CE (EN14195 )</t>
  </si>
  <si>
    <t>韩中货运糖糖长荣，白沟源远拖车报关</t>
  </si>
  <si>
    <t>J4056</t>
  </si>
  <si>
    <t>J4056+4080一起发 以色列目的港限重26.5吨 客户订舱咱们安排拖车 做出厂客户承担港杂 同J4027</t>
  </si>
  <si>
    <t>J4066</t>
  </si>
  <si>
    <r>
      <rPr>
        <sz val="8"/>
        <rFont val="宋体"/>
        <charset val="134"/>
      </rPr>
      <t>DHL1644765161 台风影响  船期都往后托 出保险</t>
    </r>
    <r>
      <rPr>
        <sz val="8"/>
        <color rgb="FF0000FF"/>
        <rFont val="宋体"/>
        <charset val="134"/>
      </rPr>
      <t xml:space="preserve"> </t>
    </r>
    <r>
      <rPr>
        <sz val="8"/>
        <rFont val="宋体"/>
        <charset val="134"/>
      </rPr>
      <t>出form E VO金额和客户确定  寄件地址每次和客户确认 同J4021</t>
    </r>
  </si>
  <si>
    <r>
      <rPr>
        <sz val="8"/>
        <rFont val="宋体"/>
        <charset val="134"/>
      </rPr>
      <t>实际付</t>
    </r>
    <r>
      <rPr>
        <sz val="8"/>
        <rFont val="Arial"/>
        <charset val="134"/>
      </rPr>
      <t>31019</t>
    </r>
    <r>
      <rPr>
        <sz val="8"/>
        <rFont val="宋体"/>
        <charset val="134"/>
      </rPr>
      <t xml:space="preserve">美金 多出金额部分7295.79usd 暂时作为J4067尾款
</t>
    </r>
  </si>
  <si>
    <t>J4067</t>
  </si>
  <si>
    <t>DHL1054595496 出保险 出form E VO金额和客户确定  寄件地址每次和客户确认 同J4056 J3953</t>
  </si>
  <si>
    <t>迪斯泰定舱MCC1800，白沟源远拖车报关</t>
  </si>
  <si>
    <t>多付$23.8</t>
  </si>
  <si>
    <t>J4071</t>
  </si>
  <si>
    <t>客户订舱 每捆上贴“条形码” 同J4043</t>
  </si>
  <si>
    <t>惠禾订舱中远,白沟源远拖车报关</t>
  </si>
  <si>
    <r>
      <rPr>
        <sz val="8"/>
        <rFont val="宋体"/>
        <charset val="134"/>
      </rPr>
      <t>全款</t>
    </r>
    <r>
      <rPr>
        <sz val="8"/>
        <rFont val="Arial"/>
        <charset val="134"/>
      </rPr>
      <t xml:space="preserve"> </t>
    </r>
    <r>
      <rPr>
        <sz val="8"/>
        <rFont val="宋体"/>
        <charset val="134"/>
      </rPr>
      <t>两万定金用于</t>
    </r>
    <r>
      <rPr>
        <sz val="8"/>
        <rFont val="Arial"/>
        <charset val="134"/>
      </rPr>
      <t>J4088</t>
    </r>
  </si>
  <si>
    <t>J4075</t>
  </si>
  <si>
    <t>出厂不含税含运费  发货到石家庄晋州 同J3993</t>
  </si>
  <si>
    <t>J4076</t>
  </si>
  <si>
    <t>斯里兰卡PRIME/Ahamed</t>
  </si>
  <si>
    <t>1*20GP 轻钢龙骨&amp;配件</t>
  </si>
  <si>
    <t>xingang-COLOMBO, SRI LANKA</t>
  </si>
  <si>
    <t>DHL1398914031 箱单发票 保单 汇票 LC 同J3954</t>
  </si>
  <si>
    <t>迪斯泰订舱OC3400，迪斯泰拖车报关</t>
  </si>
  <si>
    <t>J4077</t>
  </si>
  <si>
    <t>缅甸PANDORA/Shelly</t>
  </si>
  <si>
    <t>DHL1632383340 箱单发票合同一致 客户要求清关发票CIF 出保险 保险金额按清关发票做  发票按重量做 轻钢 烤漆都按一个HScode做Form E   仰光港口 ， 要求申请 14天箱使 发到 AWPT码头 同J3943</t>
  </si>
  <si>
    <t>迪斯泰订舱中远3200，白沟源远拖车报关</t>
  </si>
  <si>
    <t>J4080</t>
  </si>
  <si>
    <t>12号装箱 J4056+4080一起发 以色列目的港限重26.5吨 客户订舱咱们安排拖车 做出厂客户承担港杂 同J4056</t>
  </si>
  <si>
    <t>J4081</t>
  </si>
  <si>
    <t>2x40HQ 轻钢龙骨&amp;岩棉</t>
  </si>
  <si>
    <r>
      <rPr>
        <sz val="8"/>
        <rFont val="宋体"/>
        <charset val="134"/>
      </rPr>
      <t>DHL8339396844 岩棉坏了152片不收费 600岩棉装卸费</t>
    </r>
    <r>
      <rPr>
        <sz val="8"/>
        <color rgb="FFFF0000"/>
        <rFont val="宋体"/>
        <charset val="134"/>
      </rPr>
      <t xml:space="preserve"> </t>
    </r>
    <r>
      <rPr>
        <sz val="8"/>
        <rFont val="宋体"/>
        <charset val="134"/>
      </rPr>
      <t>两个高箱4300 提单shipper显示凯泽或者Tianjin Hero，是否电放 后期与客户确认 代理定舱 无单据 同J4013</t>
    </r>
  </si>
  <si>
    <t>长帆订舱EMC，小杜拖车报关</t>
  </si>
  <si>
    <t>J4087</t>
  </si>
  <si>
    <t>印度 GYPTECH  （Arun）</t>
  </si>
  <si>
    <t>1x20FCL 烤漆龙骨</t>
  </si>
  <si>
    <t>xingang-INDIA</t>
  </si>
  <si>
    <t>单据齐等款 单据已发客户 保险 CO 电放其他单据发邮箱 可能发到Nhava sheva 或者 Hazira, 最终港口以客户确定为准  买保险加在发票上行 目的港14天免用箱 同J3917 3767</t>
  </si>
  <si>
    <r>
      <rPr>
        <sz val="8"/>
        <color theme="1"/>
        <rFont val="宋体"/>
        <charset val="134"/>
      </rPr>
      <t xml:space="preserve">Panda Cargo订舱KTMC，汇昌拖车 </t>
    </r>
    <r>
      <rPr>
        <sz val="8"/>
        <color rgb="FFFF0000"/>
        <rFont val="宋体"/>
        <charset val="134"/>
      </rPr>
      <t>金凯抬头报关</t>
    </r>
  </si>
  <si>
    <t>J4088</t>
  </si>
  <si>
    <t>客户订舱 每捆上贴“条形码” 同J4071</t>
  </si>
  <si>
    <t>惠禾订舱中远，白沟源远拖车报关</t>
  </si>
  <si>
    <t>J4097</t>
  </si>
  <si>
    <t>DHL3520254231 运费按照1800美金核算 出保险 出form E VO金额和客户确定  寄件地址每次和客户确认 同J4067</t>
  </si>
  <si>
    <t>迪斯泰订舱MCC1700，白沟源远拖车报关</t>
  </si>
  <si>
    <r>
      <rPr>
        <sz val="8"/>
        <rFont val="宋体"/>
        <charset val="134"/>
      </rPr>
      <t>此单开始印尼客户直接付尾款 厂里再返给中冶差价 2021.9.2收35108 J4067多付23.8 包含甩货的总共中冶</t>
    </r>
    <r>
      <rPr>
        <sz val="8"/>
        <rFont val="Arial"/>
        <charset val="134"/>
      </rPr>
      <t>$33896.8  33896.8 -7751.94-15108=11036.86   35108-11036.86+23.98=24095.12(</t>
    </r>
    <r>
      <rPr>
        <sz val="8"/>
        <rFont val="宋体"/>
        <charset val="134"/>
      </rPr>
      <t>剩余定金24095.12 用于J4120和J4123</t>
    </r>
    <r>
      <rPr>
        <sz val="8"/>
        <rFont val="Arial"/>
        <charset val="134"/>
      </rPr>
      <t>)</t>
    </r>
  </si>
  <si>
    <t>J4102</t>
  </si>
  <si>
    <t>牙买加 Mr.Fred</t>
  </si>
  <si>
    <t>xingang-Kingston Jamaica</t>
  </si>
  <si>
    <t>单据已发客户 CO 这个客户是通过邮件联系 同J3768</t>
  </si>
  <si>
    <t>迪斯泰订舱CMA15764/15770，白沟源远拖车报关</t>
  </si>
  <si>
    <t>J4103</t>
  </si>
  <si>
    <t>/</t>
  </si>
  <si>
    <t>2021.8.20</t>
  </si>
  <si>
    <t>工厂到山东临沂兰山区货站
客户自提</t>
  </si>
  <si>
    <t>J4106</t>
  </si>
  <si>
    <t>客户订舱 每捆上贴“条形码” 同J4088</t>
  </si>
  <si>
    <t>惠禾订舱中远，惠禾拖车义乌报关</t>
  </si>
  <si>
    <t>J4111</t>
  </si>
  <si>
    <t>1X40HQ+1x20GP 轻钢龙骨</t>
  </si>
  <si>
    <t>J4111+J4125一起发 客户订舱 每捆上贴“条形码” 同J4106</t>
  </si>
  <si>
    <t>变高5322美金没付 清关赔客户930</t>
  </si>
  <si>
    <t>J4125</t>
  </si>
  <si>
    <t>14500边角</t>
  </si>
  <si>
    <t>这个订单跟J4111一起发走。 将J4111中的6000支变高放到新订单发走。</t>
  </si>
  <si>
    <r>
      <rPr>
        <sz val="8"/>
        <rFont val="宋体"/>
        <charset val="134"/>
      </rPr>
      <t>与</t>
    </r>
    <r>
      <rPr>
        <sz val="8"/>
        <rFont val="Arial"/>
        <charset val="134"/>
      </rPr>
      <t>J4111</t>
    </r>
    <r>
      <rPr>
        <sz val="8"/>
        <rFont val="宋体"/>
        <charset val="134"/>
      </rPr>
      <t>一起付</t>
    </r>
  </si>
  <si>
    <t>J4114</t>
  </si>
  <si>
    <t>香港舜鑫实业/孙真真</t>
  </si>
  <si>
    <t>2x20GP轻钢</t>
  </si>
  <si>
    <t>工厂装箱 提供箱单，发票, 装箱照片</t>
  </si>
  <si>
    <t>客户安排拖车报关</t>
  </si>
  <si>
    <t>J4118</t>
  </si>
  <si>
    <t>散货 烤漆龙骨</t>
  </si>
  <si>
    <t>收货单 出厂不含税</t>
  </si>
  <si>
    <t>J4120</t>
  </si>
  <si>
    <t>DHL4118565813 J4097甩的2500支装走了1980支还剩520支 出保险 出form E VO金额和客户确定  寄件地址每次和客户确认 同J4097</t>
  </si>
  <si>
    <t>迪斯泰订舱MCC2193，白沟源远拖车报关</t>
  </si>
  <si>
    <r>
      <rPr>
        <sz val="8"/>
        <rFont val="Arial"/>
        <charset val="134"/>
      </rPr>
      <t>2021.10.13</t>
    </r>
    <r>
      <rPr>
        <sz val="8"/>
        <rFont val="宋体"/>
        <charset val="134"/>
      </rPr>
      <t>收</t>
    </r>
    <r>
      <rPr>
        <sz val="8"/>
        <rFont val="Arial"/>
        <charset val="134"/>
      </rPr>
      <t xml:space="preserve">34526.5 </t>
    </r>
    <r>
      <rPr>
        <sz val="8"/>
        <rFont val="宋体"/>
        <charset val="134"/>
      </rPr>
      <t>水单</t>
    </r>
    <r>
      <rPr>
        <sz val="8"/>
        <rFont val="Arial"/>
        <charset val="134"/>
      </rPr>
      <t>34543  1</t>
    </r>
    <r>
      <rPr>
        <sz val="8"/>
        <rFont val="宋体"/>
        <charset val="134"/>
      </rPr>
      <t>万用于</t>
    </r>
    <r>
      <rPr>
        <sz val="8"/>
        <rFont val="Arial"/>
        <charset val="134"/>
      </rPr>
      <t>J4150</t>
    </r>
    <r>
      <rPr>
        <sz val="8"/>
        <rFont val="宋体"/>
        <charset val="134"/>
      </rPr>
      <t>定金</t>
    </r>
    <r>
      <rPr>
        <sz val="8"/>
        <rFont val="Arial"/>
        <charset val="134"/>
      </rPr>
      <t xml:space="preserve"> 24071</t>
    </r>
    <r>
      <rPr>
        <sz val="8"/>
        <rFont val="宋体"/>
        <charset val="134"/>
      </rPr>
      <t>用于</t>
    </r>
    <r>
      <rPr>
        <sz val="8"/>
        <rFont val="Arial"/>
        <charset val="134"/>
      </rPr>
      <t>J4120</t>
    </r>
    <r>
      <rPr>
        <sz val="8"/>
        <rFont val="宋体"/>
        <charset val="134"/>
      </rPr>
      <t>尾款</t>
    </r>
    <r>
      <rPr>
        <sz val="8"/>
        <rFont val="Arial"/>
        <charset val="134"/>
      </rPr>
      <t xml:space="preserve"> </t>
    </r>
    <r>
      <rPr>
        <sz val="8"/>
        <rFont val="宋体"/>
        <charset val="134"/>
      </rPr>
      <t>（与印尼客户发票值</t>
    </r>
    <r>
      <rPr>
        <sz val="8"/>
        <rFont val="Arial"/>
        <charset val="134"/>
      </rPr>
      <t>$34071</t>
    </r>
    <r>
      <rPr>
        <sz val="8"/>
        <rFont val="宋体"/>
        <charset val="134"/>
      </rPr>
      <t>）</t>
    </r>
    <r>
      <rPr>
        <sz val="8"/>
        <rFont val="Arial"/>
        <charset val="134"/>
      </rPr>
      <t xml:space="preserve">  </t>
    </r>
    <r>
      <rPr>
        <sz val="8"/>
        <rFont val="宋体"/>
        <charset val="134"/>
      </rPr>
      <t>差价返给中冶了</t>
    </r>
  </si>
  <si>
    <t>J4123</t>
  </si>
  <si>
    <t>DHL5152060476 客户承担600海运费 24托28 J4097甩2500支J4120装走1980J4123装走520支 相当于J4123少装520支 运费按照1800美金核算 出保险 出form E VO金额和客户确定  寄件地址每次和客户确认 同J4120</t>
  </si>
  <si>
    <t>迪斯泰订舱MCC3100，白沟源远拖车报关</t>
  </si>
  <si>
    <r>
      <rPr>
        <sz val="8"/>
        <rFont val="宋体"/>
        <charset val="134"/>
      </rPr>
      <t>与印尼客户实际发票值</t>
    </r>
    <r>
      <rPr>
        <sz val="8"/>
        <rFont val="Arial"/>
        <charset val="134"/>
      </rPr>
      <t xml:space="preserve">$35995.84 </t>
    </r>
  </si>
  <si>
    <t>J4126</t>
  </si>
  <si>
    <t>义乌欧迅橡塑贸易/李</t>
  </si>
  <si>
    <t>轻钢龙骨</t>
  </si>
  <si>
    <t>工厂提供箱单，发票, 装箱照片</t>
  </si>
  <si>
    <t>J4129-1</t>
  </si>
  <si>
    <t>1x20GP轻钢</t>
  </si>
  <si>
    <t>客户订舱 每捆上贴“条形码” 同J4111</t>
  </si>
  <si>
    <t>惠禾订舱，白沟源远拖车报关</t>
  </si>
  <si>
    <t>J4129-2</t>
  </si>
  <si>
    <t>50件边角装在-1中了 客户订舱 每捆上贴“条形码” 同J4111</t>
  </si>
  <si>
    <t>惠禾订舱MSC，白沟源远拖车报关</t>
  </si>
  <si>
    <r>
      <rPr>
        <sz val="8"/>
        <rFont val="宋体"/>
        <charset val="134"/>
      </rPr>
      <t>2021.11.12水单56792 多付925美金移到J4163-2    清关赔偿一共</t>
    </r>
    <r>
      <rPr>
        <sz val="8"/>
        <rFont val="Arial"/>
        <charset val="134"/>
      </rPr>
      <t>1588</t>
    </r>
    <r>
      <rPr>
        <sz val="8"/>
        <rFont val="宋体"/>
        <charset val="134"/>
      </rPr>
      <t>美金 这次减掉了最后的388美金</t>
    </r>
  </si>
  <si>
    <t>M4149</t>
  </si>
  <si>
    <t>2x40HQ 轻钢龙骨&amp;玻璃棉</t>
  </si>
  <si>
    <t>DHL8600609205 玻璃棉600装卸费 无单据 同J4081 3949</t>
  </si>
  <si>
    <t>永鑫海订舱MSC14692.5/14750，汇昌拖车报关</t>
  </si>
  <si>
    <t>J4150</t>
  </si>
  <si>
    <t>DHL7364627465 J4150+4152一起寄走 客户承担850 中冶333 出保险 出form E VO金额和客户确定  寄件地址每次和客户确认 同J4123</t>
  </si>
  <si>
    <r>
      <rPr>
        <sz val="8"/>
        <rFont val="宋体"/>
        <charset val="134"/>
      </rPr>
      <t>2021.12.10</t>
    </r>
    <r>
      <rPr>
        <sz val="8"/>
        <rFont val="宋体"/>
        <charset val="134"/>
      </rPr>
      <t>收</t>
    </r>
    <r>
      <rPr>
        <sz val="8"/>
        <rFont val="Arial"/>
        <charset val="134"/>
      </rPr>
      <t xml:space="preserve">36406.5
 </t>
    </r>
    <r>
      <rPr>
        <sz val="8"/>
        <rFont val="宋体"/>
        <charset val="134"/>
      </rPr>
      <t>水单</t>
    </r>
    <r>
      <rPr>
        <sz val="8"/>
        <rFont val="Arial"/>
        <charset val="134"/>
      </rPr>
      <t>36423</t>
    </r>
  </si>
  <si>
    <t>M4151</t>
  </si>
  <si>
    <t>也门WALEED/Waleed</t>
  </si>
  <si>
    <t>1x20FCL 轻钢龙骨&amp;钉子</t>
  </si>
  <si>
    <t>xingang-SALALAH, OMAN</t>
  </si>
  <si>
    <t xml:space="preserve">M4151/X4180一起发 异地产装 </t>
  </si>
  <si>
    <t>永鑫海订舱CMA6614/6650，汇昌拖车报关</t>
  </si>
  <si>
    <r>
      <rPr>
        <sz val="8"/>
        <rFont val="Arial"/>
        <charset val="134"/>
      </rPr>
      <t>多收31.62=</t>
    </r>
    <r>
      <rPr>
        <sz val="8"/>
        <rFont val="Arial"/>
        <charset val="134"/>
      </rPr>
      <t>50836.02-29013.32-21791.08 M4151</t>
    </r>
    <r>
      <rPr>
        <sz val="8"/>
        <rFont val="宋体"/>
        <charset val="134"/>
      </rPr>
      <t>：</t>
    </r>
    <r>
      <rPr>
        <sz val="8"/>
        <rFont val="Arial"/>
        <charset val="134"/>
      </rPr>
      <t xml:space="preserve">usd38810.50 , </t>
    </r>
    <r>
      <rPr>
        <sz val="8"/>
        <rFont val="宋体"/>
        <charset val="134"/>
      </rPr>
      <t>包含</t>
    </r>
    <r>
      <rPr>
        <sz val="8"/>
        <rFont val="Arial"/>
        <charset val="134"/>
      </rPr>
      <t xml:space="preserve">usd22374.92 </t>
    </r>
    <r>
      <rPr>
        <sz val="8"/>
        <rFont val="宋体"/>
        <charset val="134"/>
      </rPr>
      <t>尾款</t>
    </r>
    <r>
      <rPr>
        <sz val="8"/>
        <rFont val="Arial"/>
        <charset val="134"/>
      </rPr>
      <t xml:space="preserve">  </t>
    </r>
    <r>
      <rPr>
        <sz val="8"/>
        <rFont val="宋体"/>
        <charset val="134"/>
      </rPr>
      <t>，海运费</t>
    </r>
    <r>
      <rPr>
        <sz val="8"/>
        <rFont val="Arial"/>
        <charset val="134"/>
      </rPr>
      <t xml:space="preserve">usd6650 , </t>
    </r>
    <r>
      <rPr>
        <sz val="8"/>
        <rFont val="宋体"/>
        <charset val="134"/>
      </rPr>
      <t>保险费</t>
    </r>
    <r>
      <rPr>
        <sz val="8"/>
        <rFont val="Arial"/>
        <charset val="134"/>
      </rPr>
      <t xml:space="preserve">usd36
 X4180: usd28247.00 , </t>
    </r>
    <r>
      <rPr>
        <sz val="8"/>
        <rFont val="宋体"/>
        <charset val="134"/>
      </rPr>
      <t>包含</t>
    </r>
    <r>
      <rPr>
        <sz val="8"/>
        <rFont val="Arial"/>
        <charset val="134"/>
      </rPr>
      <t xml:space="preserve">usd15101.10 </t>
    </r>
    <r>
      <rPr>
        <sz val="8"/>
        <rFont val="宋体"/>
        <charset val="134"/>
      </rPr>
      <t>尾款</t>
    </r>
    <r>
      <rPr>
        <sz val="8"/>
        <rFont val="Arial"/>
        <charset val="134"/>
      </rPr>
      <t xml:space="preserve">  </t>
    </r>
    <r>
      <rPr>
        <sz val="8"/>
        <rFont val="宋体"/>
        <charset val="134"/>
      </rPr>
      <t>，海运费</t>
    </r>
    <r>
      <rPr>
        <sz val="8"/>
        <rFont val="Arial"/>
        <charset val="134"/>
      </rPr>
      <t xml:space="preserve">usd6650 , </t>
    </r>
    <r>
      <rPr>
        <sz val="8"/>
        <rFont val="宋体"/>
        <charset val="134"/>
      </rPr>
      <t>保险费</t>
    </r>
    <r>
      <rPr>
        <sz val="8"/>
        <rFont val="Arial"/>
        <charset val="134"/>
      </rPr>
      <t>usd24</t>
    </r>
  </si>
  <si>
    <t>J4152</t>
  </si>
  <si>
    <t>出保险 客户承担850 中冶承担333 出form E VO金额和客户确定  寄件地址每次和客户确认 同J4123</t>
  </si>
  <si>
    <r>
      <rPr>
        <sz val="8"/>
        <rFont val="Arial"/>
        <charset val="134"/>
      </rPr>
      <t>2021.12.19</t>
    </r>
    <r>
      <rPr>
        <sz val="8"/>
        <rFont val="宋体"/>
        <charset val="134"/>
      </rPr>
      <t>水单</t>
    </r>
    <r>
      <rPr>
        <sz val="8"/>
        <rFont val="Arial"/>
        <charset val="134"/>
      </rPr>
      <t>$37611</t>
    </r>
    <r>
      <rPr>
        <sz val="8"/>
        <rFont val="宋体"/>
        <charset val="134"/>
      </rPr>
      <t>实收</t>
    </r>
    <r>
      <rPr>
        <sz val="8"/>
        <rFont val="Arial"/>
        <charset val="134"/>
      </rPr>
      <t>37584</t>
    </r>
  </si>
  <si>
    <t>J4154</t>
  </si>
  <si>
    <t>DHL5877084533 同J4055</t>
  </si>
  <si>
    <t>长帆Richard订舱长荣，迪斯泰拖车报关</t>
  </si>
  <si>
    <t>J4163-1</t>
  </si>
  <si>
    <t>2大1小分开发 客户订舱 每捆上贴“条形码” 同J4129</t>
  </si>
  <si>
    <t>惠禾订舱HPL，白沟源远拖车报关</t>
  </si>
  <si>
    <r>
      <rPr>
        <sz val="8"/>
        <rFont val="宋体"/>
        <charset val="134"/>
      </rPr>
      <t>水单$56182 多付</t>
    </r>
    <r>
      <rPr>
        <sz val="8"/>
        <rFont val="Arial"/>
        <charset val="134"/>
      </rPr>
      <t>42</t>
    </r>
    <r>
      <rPr>
        <sz val="8"/>
        <rFont val="宋体"/>
        <charset val="134"/>
      </rPr>
      <t>美金移到</t>
    </r>
    <r>
      <rPr>
        <sz val="8"/>
        <rFont val="Arial"/>
        <charset val="134"/>
      </rPr>
      <t>J4163-2</t>
    </r>
  </si>
  <si>
    <t>J4163-2</t>
  </si>
  <si>
    <t>1x20GP 轻钢龙骨</t>
  </si>
  <si>
    <t>跟J4191一起发 2大1小分开发 客户订舱 每捆上贴“条形码” 同J4129</t>
  </si>
  <si>
    <t>惠禾订舱MSC，惠禾拖车 义乌报关</t>
  </si>
  <si>
    <t>J4168</t>
  </si>
  <si>
    <t>工厂提供箱单，发票, 装箱照片 同J4126</t>
  </si>
  <si>
    <t>J4171</t>
  </si>
  <si>
    <t>DHL6918992415 客户承担153 海运费核价3600 出保险 出form E VO金额和客户确定  寄件地址每次和客户确认 同J4150</t>
  </si>
  <si>
    <t>迪斯泰订舱MCC4033，迪斯泰拖车报关</t>
  </si>
  <si>
    <t>J4172</t>
  </si>
  <si>
    <t>DHL9055098640 海运费核价3600 出保险 出form E VO金额和客户确定  寄件地址每次和客户确认 同J4150</t>
  </si>
  <si>
    <t>迪斯泰订舱MCC3683，迪斯泰拖车报关</t>
  </si>
  <si>
    <t>前几票有多付的 尾款与前几票清账的   累计剩定金12214.34美金</t>
  </si>
  <si>
    <t>J4175</t>
  </si>
  <si>
    <t>1x20GP烤漆龙骨</t>
  </si>
  <si>
    <t>以色列目的港限重26.5吨 客户订舱安排拖车报关 同J4080</t>
  </si>
  <si>
    <t>客户订舱拖车报关</t>
  </si>
  <si>
    <t>J4170</t>
  </si>
  <si>
    <t>3x40HQ 轻钢</t>
  </si>
  <si>
    <t>DHL3273453934 箱单发票合同一致 客户要求清关发票CIF 出保险 保险金额按清关发票做  发票按重量做 轻钢 烤漆都按一个HScode做Form E   仰光港口 ， 要求申请 14天箱使 发到 AWPT码头 同J3943</t>
  </si>
  <si>
    <t>迪斯泰订舱中远4200，迪斯泰拖车报关</t>
  </si>
  <si>
    <t>J4176</t>
  </si>
  <si>
    <t>xingang-Nava Sheva</t>
  </si>
  <si>
    <r>
      <rPr>
        <sz val="8"/>
        <rFont val="宋体"/>
        <charset val="134"/>
      </rPr>
      <t>单据齐等款 单据已发客户 CO</t>
    </r>
    <r>
      <rPr>
        <sz val="8"/>
        <color theme="1"/>
        <rFont val="宋体"/>
        <charset val="134"/>
      </rPr>
      <t xml:space="preserve"> 电放其他单据发邮箱 可能发到Nhava sheva 或者 Hazira, 最终港口以客户确定为准  买保险加在发票上行 目的港14天免用箱 同J3917</t>
    </r>
  </si>
  <si>
    <r>
      <rPr>
        <sz val="8"/>
        <color theme="1"/>
        <rFont val="宋体"/>
        <charset val="134"/>
      </rPr>
      <t xml:space="preserve">深圳革力订舱中远，汇昌拖车 </t>
    </r>
    <r>
      <rPr>
        <sz val="8"/>
        <color rgb="FFFF0000"/>
        <rFont val="宋体"/>
        <charset val="134"/>
      </rPr>
      <t>金凯抬头报关</t>
    </r>
  </si>
  <si>
    <t>J4177</t>
  </si>
  <si>
    <t>DHL2273900764 同J4055 4154</t>
  </si>
  <si>
    <t>长帆richad订舱长荣，汇昌拖车 义乌报关</t>
  </si>
  <si>
    <t>J4178</t>
  </si>
  <si>
    <t>3x20FCL&amp;1x40HQ烤漆</t>
  </si>
  <si>
    <t>单据齐等款 单据已发客户 拖车小柜2350 大柜2550 箱单发票合同一致 客户要求清关发票CIF 出保险 保险金额按清关发票做  发票按重量做 轻钢 烤漆都按一个HScode做Form E   仰光港口 ， 要求申请 14天箱使 发到 AWPT码头 同J3943 3778</t>
  </si>
  <si>
    <r>
      <rPr>
        <sz val="8"/>
        <color theme="1"/>
        <rFont val="宋体"/>
        <charset val="134"/>
      </rPr>
      <t xml:space="preserve">迪斯泰订舱中远3100/4200，迪斯泰拖车 </t>
    </r>
    <r>
      <rPr>
        <sz val="8"/>
        <color rgb="FFFF0000"/>
        <rFont val="宋体"/>
        <charset val="134"/>
      </rPr>
      <t>金凯抬头报关</t>
    </r>
  </si>
  <si>
    <t>J4188</t>
  </si>
  <si>
    <t>2x20gp 轻钢龙骨加工</t>
  </si>
  <si>
    <t>29号装 工厂提供箱单，发票, 装箱照片</t>
  </si>
  <si>
    <t>客户订舱安排车和报关</t>
  </si>
  <si>
    <r>
      <rPr>
        <sz val="8"/>
        <rFont val="宋体"/>
        <charset val="134"/>
      </rPr>
      <t>实际加工费</t>
    </r>
    <r>
      <rPr>
        <sz val="8"/>
        <rFont val="Arial"/>
        <charset val="134"/>
      </rPr>
      <t>20684.16+</t>
    </r>
    <r>
      <rPr>
        <sz val="8"/>
        <rFont val="宋体"/>
        <charset val="134"/>
      </rPr>
      <t>标签</t>
    </r>
    <r>
      <rPr>
        <sz val="8"/>
        <rFont val="Arial"/>
        <charset val="134"/>
      </rPr>
      <t>180-</t>
    </r>
    <r>
      <rPr>
        <sz val="8"/>
        <rFont val="宋体"/>
        <charset val="134"/>
      </rPr>
      <t>废料折现</t>
    </r>
    <r>
      <rPr>
        <sz val="8"/>
        <rFont val="Arial"/>
        <charset val="134"/>
      </rPr>
      <t>1305=19559.16</t>
    </r>
  </si>
  <si>
    <t>J4191</t>
  </si>
  <si>
    <t>2x20GP 轻钢龙骨</t>
  </si>
  <si>
    <t>客户订舱 每捆上贴“条形码” 同J4129 4163</t>
  </si>
  <si>
    <t>J4202</t>
  </si>
  <si>
    <t>临沂诺瓦装饰</t>
  </si>
  <si>
    <t>1000支菱形打孔边角</t>
  </si>
  <si>
    <t>J4205</t>
  </si>
  <si>
    <t>北京DHL4748991892 出form E VO金额和客户确定  寄件地址每次和客户确认 同J4171</t>
  </si>
  <si>
    <t>迪斯泰订舱MCC2600，盛汇通拖车报关</t>
  </si>
  <si>
    <r>
      <rPr>
        <sz val="8"/>
        <rFont val="宋体"/>
        <charset val="134"/>
      </rPr>
      <t>中冶与印尼的货值差是$1028.16 与印尼发票值</t>
    </r>
    <r>
      <rPr>
        <sz val="8"/>
        <rFont val="Arial"/>
        <charset val="134"/>
      </rPr>
      <t>$35185.92  2022.3.18</t>
    </r>
    <r>
      <rPr>
        <sz val="8"/>
        <rFont val="宋体"/>
        <charset val="134"/>
      </rPr>
      <t>退回</t>
    </r>
    <r>
      <rPr>
        <sz val="8"/>
        <rFont val="Arial"/>
        <charset val="134"/>
      </rPr>
      <t>15</t>
    </r>
    <r>
      <rPr>
        <sz val="8"/>
        <rFont val="宋体"/>
        <charset val="134"/>
      </rPr>
      <t>万人民币</t>
    </r>
    <r>
      <rPr>
        <sz val="8"/>
        <rFont val="Arial"/>
        <charset val="134"/>
      </rPr>
      <t xml:space="preserve"> </t>
    </r>
    <r>
      <rPr>
        <sz val="8"/>
        <rFont val="宋体"/>
        <charset val="134"/>
      </rPr>
      <t>（汇率6.35 23622.05美金）</t>
    </r>
    <r>
      <rPr>
        <sz val="8"/>
        <rFont val="Arial"/>
        <charset val="134"/>
      </rPr>
      <t xml:space="preserve"> 2764.42</t>
    </r>
    <r>
      <rPr>
        <sz val="8"/>
        <rFont val="宋体"/>
        <charset val="134"/>
      </rPr>
      <t>美金</t>
    </r>
    <r>
      <rPr>
        <sz val="8"/>
        <rFont val="Arial"/>
        <charset val="134"/>
      </rPr>
      <t>=34358+15000+12214.34-35185.92-23622</t>
    </r>
    <r>
      <rPr>
        <sz val="8"/>
        <rFont val="宋体"/>
        <charset val="134"/>
      </rPr>
      <t>退回的</t>
    </r>
  </si>
  <si>
    <t>J4208</t>
  </si>
  <si>
    <t>500支烤漆</t>
  </si>
  <si>
    <t>J4217-2</t>
  </si>
  <si>
    <t>1x40HQ轻钢龙骨</t>
  </si>
  <si>
    <t>每捆上贴“条形码” 同J4163-2</t>
  </si>
  <si>
    <t>惠禾订舱中远，盛汇通拖车报关</t>
  </si>
  <si>
    <t>J4217-1</t>
  </si>
  <si>
    <t>转船 客户订舱 每捆上贴“条形码” 同J4163-2</t>
  </si>
  <si>
    <t>惠禾订舱MSC，盛汇通拖车报关</t>
  </si>
  <si>
    <r>
      <rPr>
        <sz val="8"/>
        <rFont val="宋体"/>
        <charset val="134"/>
      </rPr>
      <t>多</t>
    </r>
    <r>
      <rPr>
        <sz val="8"/>
        <rFont val="Arial"/>
        <charset val="134"/>
      </rPr>
      <t>134</t>
    </r>
    <r>
      <rPr>
        <sz val="8"/>
        <rFont val="宋体"/>
        <charset val="134"/>
      </rPr>
      <t>美金</t>
    </r>
  </si>
  <si>
    <t>J4218</t>
  </si>
  <si>
    <t>甩货已付 w608双白付骨剩下了20件，中次剩下了24件 以色列目的港限重26.5吨 客户订舱安排拖车报关 同J4080 4175</t>
  </si>
  <si>
    <t>客户安排订舱拖车</t>
  </si>
  <si>
    <t>J4229</t>
  </si>
  <si>
    <t>平面烤漆龙骨</t>
  </si>
  <si>
    <t>发货到广东佛山</t>
  </si>
  <si>
    <t>J4230</t>
  </si>
  <si>
    <t>斯里兰卡Green global/Mohamed</t>
  </si>
  <si>
    <t>1x40HQ 烤漆</t>
  </si>
  <si>
    <t>DHL3580532826 低报发票 正本 FORM B(APTA) 提单总重量需要低报3吨 报关也是</t>
  </si>
  <si>
    <r>
      <rPr>
        <sz val="8"/>
        <color theme="1"/>
        <rFont val="宋体"/>
        <charset val="134"/>
      </rPr>
      <t xml:space="preserve">深圳佳云订舱MSK，汇昌拖车 </t>
    </r>
    <r>
      <rPr>
        <sz val="8"/>
        <color rgb="FFFF0000"/>
        <rFont val="宋体"/>
        <charset val="134"/>
      </rPr>
      <t>金凯一达通报关</t>
    </r>
  </si>
  <si>
    <t>J4233-2</t>
  </si>
  <si>
    <t>客户订舱 每捆上贴“条形码” 同J4163-2 4127</t>
  </si>
  <si>
    <t>惠禾订舱中远，小杜拖车报关</t>
  </si>
  <si>
    <t>J4233-1</t>
  </si>
  <si>
    <t>惠禾订舱MSC，小杜拖车报关</t>
  </si>
  <si>
    <t>J4234</t>
  </si>
  <si>
    <t>以色列目的港限重26.5吨 客户订舱安排拖车报关 同J4218</t>
  </si>
  <si>
    <t>J4235</t>
  </si>
  <si>
    <r>
      <rPr>
        <sz val="8"/>
        <rFont val="宋体"/>
        <charset val="134"/>
      </rPr>
      <t xml:space="preserve">货好 新厂装箱 货好 经济危机 等消息订舱 </t>
    </r>
    <r>
      <rPr>
        <sz val="8"/>
        <color rgb="FF0000FF"/>
        <rFont val="宋体"/>
        <charset val="134"/>
      </rPr>
      <t>还换收货人？</t>
    </r>
    <r>
      <rPr>
        <sz val="8"/>
        <rFont val="宋体"/>
        <charset val="134"/>
      </rPr>
      <t xml:space="preserve"> 10天免用箱 FORM B(APTA) 提单总重量需要低报3吨 同J4230</t>
    </r>
  </si>
  <si>
    <r>
      <rPr>
        <sz val="8"/>
        <color theme="1"/>
        <rFont val="宋体"/>
        <charset val="134"/>
      </rPr>
      <t xml:space="preserve">迪斯泰订舱MSK5083+75/5175，迪斯泰拖车 </t>
    </r>
    <r>
      <rPr>
        <sz val="8"/>
        <color rgb="FFFF0000"/>
        <rFont val="宋体"/>
        <charset val="134"/>
      </rPr>
      <t>金凯一达通报关</t>
    </r>
  </si>
  <si>
    <t>J4240</t>
  </si>
  <si>
    <r>
      <rPr>
        <sz val="8"/>
        <color rgb="FFFF0000"/>
        <rFont val="宋体"/>
        <charset val="134"/>
      </rPr>
      <t>21号10点报数据</t>
    </r>
    <r>
      <rPr>
        <sz val="8"/>
        <rFont val="宋体"/>
        <charset val="134"/>
      </rPr>
      <t xml:space="preserve"> 港杂报价高 岩棉 无单据 同M4149</t>
    </r>
  </si>
  <si>
    <t>深圳WiseCargo订舱CMA</t>
  </si>
  <si>
    <t>J4241</t>
  </si>
  <si>
    <t>岩棉 无单据 同M4149</t>
  </si>
  <si>
    <t>J4248</t>
  </si>
  <si>
    <t>1x40HQ 小付骨</t>
  </si>
  <si>
    <r>
      <rPr>
        <sz val="8"/>
        <color rgb="FF0000FF"/>
        <rFont val="宋体"/>
        <charset val="134"/>
      </rPr>
      <t>21号全天报数据</t>
    </r>
    <r>
      <rPr>
        <sz val="8"/>
        <rFont val="宋体"/>
        <charset val="134"/>
      </rPr>
      <t xml:space="preserve"> 出form E VO金额和客户确定  寄件地址每次和客户确认 同J4171 4205</t>
    </r>
  </si>
  <si>
    <t>迪斯泰订舱MCC2764，小杜拖车报关</t>
  </si>
  <si>
    <t>J4249</t>
  </si>
  <si>
    <t>出form E VO金额和客户确定  寄件地址每次和客户确认 同J4171 4205</t>
  </si>
  <si>
    <t>J4247</t>
  </si>
  <si>
    <t>轻钢龙骨+烤漆</t>
  </si>
  <si>
    <t>已好 从工厂运到义乌货 工厂提供箱单，发票, 装箱照片 同J4126 4168</t>
  </si>
  <si>
    <t>J4239</t>
  </si>
  <si>
    <t>2x20GP</t>
  </si>
  <si>
    <t>客户订舱 每捆上贴“条形码” 同J4127 4233</t>
  </si>
  <si>
    <t>J4239-1</t>
  </si>
  <si>
    <t>1*40HQ 轻钢龙骨</t>
  </si>
  <si>
    <t>J4266</t>
  </si>
  <si>
    <r>
      <rPr>
        <sz val="8"/>
        <color rgb="FFFF0000"/>
        <rFont val="宋体"/>
        <charset val="134"/>
      </rPr>
      <t>最晚21号送到</t>
    </r>
    <r>
      <rPr>
        <sz val="8"/>
        <rFont val="宋体"/>
        <charset val="134"/>
      </rPr>
      <t xml:space="preserve"> 出正本和FB 运费1千 本地费用1300+40舱单 卸货费240</t>
    </r>
  </si>
  <si>
    <t>中和赵洪玲订舱</t>
  </si>
  <si>
    <t>J4267</t>
  </si>
  <si>
    <t>天津WING CHONG/Alieen</t>
  </si>
  <si>
    <t>1x20GP 打孔边角</t>
  </si>
  <si>
    <t>生产前三天通知，我司去验货</t>
  </si>
  <si>
    <t>客户安排订舱CMA，小杜拖车报关</t>
  </si>
  <si>
    <t>J4268</t>
  </si>
  <si>
    <t>1x40HQ &amp;1x20FCL 轻钢龙骨</t>
  </si>
  <si>
    <t>CO 保单 电放 单据扫描件即可 同M4151</t>
  </si>
  <si>
    <t>惠禾订舱中远5800/6900，小杜拖车报关</t>
  </si>
  <si>
    <t>J4270</t>
  </si>
  <si>
    <t>1x20GP 烤漆龙骨</t>
  </si>
  <si>
    <t>以色列目的港限重26.5吨 客户订舱安排拖车报关 同J4218 4234</t>
  </si>
  <si>
    <t>J4275</t>
  </si>
  <si>
    <t>以色列目的港限重26.5吨 客户订舱安排拖车报关 同J4234 4270</t>
  </si>
  <si>
    <t>J4273</t>
  </si>
  <si>
    <t>1x20GP钉子</t>
  </si>
  <si>
    <t>10号装箱 13号上午报齐数据  天津华天装箱 水泥钉 HS: 73182900
灯钩 HS: 73181300  华悦信保走9710模式 5.15号货好  交期大概25-30天</t>
  </si>
  <si>
    <r>
      <rPr>
        <sz val="8"/>
        <color theme="1"/>
        <rFont val="宋体"/>
        <charset val="134"/>
      </rPr>
      <t xml:space="preserve">惠禾订舱中远5800，小杜拖车 汇昌报关 </t>
    </r>
    <r>
      <rPr>
        <sz val="8"/>
        <color rgb="FFFF0000"/>
        <rFont val="宋体"/>
        <charset val="134"/>
      </rPr>
      <t>华悦9710模式</t>
    </r>
  </si>
  <si>
    <t>J4285-1</t>
  </si>
  <si>
    <t>客户订舱 每捆上贴“条形码” 同J4233 4239</t>
  </si>
  <si>
    <t>J4285-2</t>
  </si>
  <si>
    <t>J4285-2+J4233-1客户订舱 每捆上贴“条形码” 同J4233 4239</t>
  </si>
  <si>
    <t>J4291</t>
  </si>
  <si>
    <t>同J4177</t>
  </si>
  <si>
    <t>代理Shipair订舱</t>
  </si>
  <si>
    <t>J4293</t>
  </si>
  <si>
    <t>海宁羊羊贸易/周先生</t>
  </si>
  <si>
    <t>烤漆龙骨</t>
  </si>
  <si>
    <t>同J3826</t>
  </si>
  <si>
    <t>J4311</t>
  </si>
  <si>
    <t>出form E VO金额和客户确定  寄件地址每次和客户确认 同J4205 4248 4249</t>
  </si>
  <si>
    <t>J4312</t>
  </si>
  <si>
    <t>出form E VO金额和客户确定  寄件地址每次和客户确认 同J4248 4249</t>
  </si>
  <si>
    <t>J4313</t>
  </si>
  <si>
    <t>石家庄北华矿棉板</t>
  </si>
  <si>
    <t>打孔边角</t>
  </si>
  <si>
    <t>X3963</t>
  </si>
  <si>
    <t>秘鲁MARTIN</t>
  </si>
  <si>
    <r>
      <rPr>
        <sz val="8"/>
        <color rgb="FFFF0000"/>
        <rFont val="宋体"/>
        <charset val="134"/>
      </rPr>
      <t>2*40NOR</t>
    </r>
    <r>
      <rPr>
        <sz val="8"/>
        <rFont val="宋体"/>
        <charset val="134"/>
      </rPr>
      <t>玻璃棉</t>
    </r>
    <r>
      <rPr>
        <sz val="8"/>
        <rFont val="Arial"/>
        <charset val="134"/>
      </rPr>
      <t>&amp;</t>
    </r>
    <r>
      <rPr>
        <sz val="8"/>
        <rFont val="宋体"/>
        <charset val="134"/>
      </rPr>
      <t>纸带</t>
    </r>
    <r>
      <rPr>
        <sz val="8"/>
        <rFont val="Arial"/>
        <charset val="134"/>
      </rPr>
      <t>&amp;</t>
    </r>
    <r>
      <rPr>
        <sz val="8"/>
        <rFont val="宋体"/>
        <charset val="134"/>
      </rPr>
      <t>玻纤带</t>
    </r>
  </si>
  <si>
    <t>xiangang-CALLAO, PERU</t>
  </si>
  <si>
    <r>
      <rPr>
        <sz val="8"/>
        <rFont val="宋体"/>
        <charset val="134"/>
      </rPr>
      <t>DHL4725871021 CO 机检 客户订舱的话提醒客户天津出单 NOR container用冷代普 同</t>
    </r>
    <r>
      <rPr>
        <sz val="8"/>
        <rFont val="Arial"/>
        <charset val="134"/>
      </rPr>
      <t>X3846</t>
    </r>
  </si>
  <si>
    <t>深圳三麦订舱中远，汇昌拖车报关</t>
  </si>
  <si>
    <t>X4180</t>
  </si>
  <si>
    <t>1*20GP铁丝</t>
  </si>
  <si>
    <t>安排到铁丝工厂装箱 跟M4151一起发</t>
  </si>
  <si>
    <t>J4213</t>
  </si>
  <si>
    <t>S</t>
  </si>
  <si>
    <t>北京楚维迪/张小姐</t>
  </si>
  <si>
    <t>200只 打孔边角</t>
  </si>
</sst>
</file>

<file path=xl/styles.xml><?xml version="1.0" encoding="utf-8"?>
<styleSheet xmlns="http://schemas.openxmlformats.org/spreadsheetml/2006/main">
  <numFmts count="17">
    <numFmt numFmtId="176" formatCode="&quot;CA$&quot;###0.00"/>
    <numFmt numFmtId="6" formatCode="&quot;￥&quot;#,##0;[Red]&quot;￥&quot;\-#,##0"/>
    <numFmt numFmtId="177" formatCode="&quot;USD &quot;#,##0.00"/>
    <numFmt numFmtId="178" formatCode="[$CAD]\ #,##0.00;[$CAD]\ \-#,##0.00"/>
    <numFmt numFmtId="179" formatCode="&quot;￥&quot;#,##0.00_);[Red]\(&quot;￥&quot;#,##0.00\)"/>
    <numFmt numFmtId="180" formatCode="yyyy/m/d;@"/>
    <numFmt numFmtId="43" formatCode="_ * #,##0.00_ ;_ * \-#,##0.00_ ;_ * &quot;-&quot;??_ ;_ @_ "/>
    <numFmt numFmtId="181" formatCode="m/d;@"/>
    <numFmt numFmtId="42" formatCode="_ &quot;￥&quot;* #,##0_ ;_ &quot;￥&quot;* \-#,##0_ ;_ &quot;￥&quot;* &quot;-&quot;_ ;_ @_ "/>
    <numFmt numFmtId="182" formatCode="\$#,##0.00;\-\$#,##0.00"/>
    <numFmt numFmtId="183" formatCode="0_ "/>
    <numFmt numFmtId="41" formatCode="_ * #,##0_ ;_ * \-#,##0_ ;_ * &quot;-&quot;_ ;_ @_ "/>
    <numFmt numFmtId="184" formatCode="&quot;USD&quot;###0.00"/>
    <numFmt numFmtId="7" formatCode="&quot;￥&quot;#,##0.00;&quot;￥&quot;\-#,##0.00"/>
    <numFmt numFmtId="26" formatCode="\$#,##0.00_);[Red]\(\$#,##0.00\)"/>
    <numFmt numFmtId="185" formatCode="0.00_ "/>
    <numFmt numFmtId="44" formatCode="_ &quot;￥&quot;* #,##0.00_ ;_ &quot;￥&quot;* \-#,##0.00_ ;_ &quot;￥&quot;* &quot;-&quot;??_ ;_ @_ "/>
  </numFmts>
  <fonts count="87">
    <font>
      <sz val="12"/>
      <color theme="1"/>
      <name val="宋体"/>
      <charset val="134"/>
      <scheme val="minor"/>
    </font>
    <font>
      <b/>
      <sz val="8"/>
      <color theme="1"/>
      <name val="Arial"/>
      <charset val="134"/>
    </font>
    <font>
      <b/>
      <sz val="6"/>
      <color theme="0" tint="-0.25"/>
      <name val="华文宋体"/>
      <charset val="134"/>
    </font>
    <font>
      <b/>
      <sz val="6"/>
      <color rgb="FF0000D4"/>
      <name val="华文宋体"/>
      <charset val="134"/>
    </font>
    <font>
      <b/>
      <sz val="6"/>
      <color theme="1"/>
      <name val="华文宋体"/>
      <charset val="134"/>
    </font>
    <font>
      <b/>
      <sz val="8"/>
      <name val="Arial"/>
      <charset val="134"/>
    </font>
    <font>
      <b/>
      <sz val="8"/>
      <color theme="0" tint="-0.25"/>
      <name val="Arial"/>
      <charset val="134"/>
    </font>
    <font>
      <b/>
      <sz val="8"/>
      <color rgb="FF0000D4"/>
      <name val="Arial"/>
      <charset val="134"/>
    </font>
    <font>
      <sz val="8"/>
      <name val="Arial"/>
      <charset val="134"/>
    </font>
    <font>
      <sz val="8"/>
      <name val="宋体"/>
      <charset val="134"/>
    </font>
    <font>
      <b/>
      <sz val="8"/>
      <color rgb="FF000000"/>
      <name val="Arial"/>
      <charset val="134"/>
    </font>
    <font>
      <b/>
      <sz val="8"/>
      <color theme="1"/>
      <name val="华文宋体"/>
      <charset val="134"/>
    </font>
    <font>
      <sz val="8"/>
      <color rgb="FFFF0000"/>
      <name val="Arial"/>
      <charset val="134"/>
    </font>
    <font>
      <b/>
      <sz val="8"/>
      <color indexed="8"/>
      <name val="Arial"/>
      <charset val="134"/>
    </font>
    <font>
      <b/>
      <sz val="8"/>
      <color rgb="FF0000FF"/>
      <name val="Arial"/>
      <charset val="134"/>
    </font>
    <font>
      <sz val="8"/>
      <color theme="1"/>
      <name val="Arial"/>
      <charset val="134"/>
    </font>
    <font>
      <sz val="8"/>
      <color rgb="FF000000"/>
      <name val="Arial"/>
      <charset val="134"/>
    </font>
    <font>
      <sz val="8"/>
      <color rgb="FF0000FF"/>
      <name val="Arial"/>
      <charset val="134"/>
    </font>
    <font>
      <b/>
      <sz val="8"/>
      <color rgb="FF000000"/>
      <name val="华文宋体"/>
      <charset val="134"/>
    </font>
    <font>
      <sz val="8"/>
      <color theme="1"/>
      <name val="宋体"/>
      <charset val="134"/>
    </font>
    <font>
      <sz val="8"/>
      <color rgb="FF000000"/>
      <name val="宋体"/>
      <charset val="134"/>
    </font>
    <font>
      <b/>
      <sz val="8"/>
      <name val="华文宋体"/>
      <charset val="134"/>
    </font>
    <font>
      <b/>
      <sz val="8"/>
      <color rgb="FFFF0000"/>
      <name val="Arial"/>
      <charset val="134"/>
    </font>
    <font>
      <b/>
      <sz val="8"/>
      <color rgb="FF0000FF"/>
      <name val="宋体"/>
      <charset val="134"/>
    </font>
    <font>
      <b/>
      <sz val="8"/>
      <color theme="1" tint="0.05"/>
      <name val="Arial"/>
      <charset val="134"/>
    </font>
    <font>
      <sz val="8"/>
      <color theme="1" tint="0.05"/>
      <name val="Arial"/>
      <charset val="134"/>
    </font>
    <font>
      <sz val="9"/>
      <color indexed="22"/>
      <name val="Arial"/>
      <charset val="134"/>
    </font>
    <font>
      <sz val="8"/>
      <color rgb="FF0000FF"/>
      <name val="宋体"/>
      <charset val="134"/>
    </font>
    <font>
      <sz val="8"/>
      <color rgb="FFFF0000"/>
      <name val="宋体"/>
      <charset val="134"/>
    </font>
    <font>
      <sz val="12"/>
      <name val="Arial"/>
      <charset val="134"/>
    </font>
    <font>
      <b/>
      <u/>
      <sz val="8"/>
      <color rgb="FF0000FF"/>
      <name val="Arial"/>
      <charset val="134"/>
    </font>
    <font>
      <sz val="12"/>
      <color theme="1"/>
      <name val="PingFang SC Regular"/>
      <charset val="134"/>
    </font>
    <font>
      <sz val="11"/>
      <name val="PingFang SC Regular"/>
      <charset val="134"/>
    </font>
    <font>
      <sz val="14"/>
      <color theme="1"/>
      <name val="PingFang SC Regular"/>
      <charset val="134"/>
    </font>
    <font>
      <b/>
      <sz val="12"/>
      <color theme="1"/>
      <name val="PingFang SC Regular"/>
      <charset val="134"/>
    </font>
    <font>
      <sz val="11"/>
      <color indexed="12"/>
      <name val="PingFang SC Regular"/>
      <charset val="134"/>
    </font>
    <font>
      <sz val="10"/>
      <name val="PingFang SC Regular"/>
      <charset val="134"/>
    </font>
    <font>
      <sz val="12"/>
      <name val="PingFang SC Regular"/>
      <charset val="134"/>
    </font>
    <font>
      <sz val="11"/>
      <color theme="0" tint="-0.0499893185216834"/>
      <name val="PingFang SC Regular"/>
      <charset val="134"/>
    </font>
    <font>
      <sz val="11"/>
      <color theme="0"/>
      <name val="PingFang SC Regular"/>
      <charset val="134"/>
    </font>
    <font>
      <b/>
      <sz val="11"/>
      <name val="PingFang SC Regular"/>
      <charset val="134"/>
    </font>
    <font>
      <sz val="12"/>
      <color rgb="FFC00000"/>
      <name val="PingFang SC Regular"/>
      <charset val="134"/>
    </font>
    <font>
      <sz val="11"/>
      <color rgb="FFFEAA32"/>
      <name val="PingFang SC Regular"/>
      <charset val="134"/>
    </font>
    <font>
      <sz val="11"/>
      <color rgb="FFFFC000"/>
      <name val="PingFang SC Regular"/>
      <charset val="134"/>
    </font>
    <font>
      <sz val="10"/>
      <color theme="1"/>
      <name val="PingFang SC Regular"/>
      <charset val="134"/>
    </font>
    <font>
      <sz val="11"/>
      <name val="苹方-简"/>
      <charset val="134"/>
    </font>
    <font>
      <b/>
      <sz val="14"/>
      <color theme="1"/>
      <name val="PingFang SC Regular"/>
      <charset val="134"/>
    </font>
    <font>
      <sz val="11"/>
      <color theme="0" tint="-0.35"/>
      <name val="PingFang SC Regular"/>
      <charset val="134"/>
    </font>
    <font>
      <b/>
      <sz val="12"/>
      <color theme="1"/>
      <name val="PingFang SC Semibold"/>
      <charset val="134"/>
    </font>
    <font>
      <sz val="12"/>
      <color rgb="FFFF0000"/>
      <name val="PingFang SC Regular"/>
      <charset val="134"/>
    </font>
    <font>
      <sz val="11"/>
      <color rgb="FFC00000"/>
      <name val="PingFang SC Regular"/>
      <charset val="134"/>
    </font>
    <font>
      <sz val="14"/>
      <color indexed="12"/>
      <name val="PingFang SC Regular"/>
      <charset val="134"/>
    </font>
    <font>
      <sz val="10"/>
      <color theme="1"/>
      <name val="Arial"/>
      <charset val="134"/>
    </font>
    <font>
      <sz val="10"/>
      <name val="Arial"/>
      <charset val="134"/>
    </font>
    <font>
      <sz val="12"/>
      <name val="宋体"/>
      <charset val="134"/>
    </font>
    <font>
      <b/>
      <sz val="12"/>
      <color theme="1"/>
      <name val="宋体"/>
      <charset val="134"/>
      <scheme val="minor"/>
    </font>
    <font>
      <sz val="11"/>
      <color indexed="12"/>
      <name val="苹方-简"/>
      <charset val="134"/>
    </font>
    <font>
      <sz val="14"/>
      <color rgb="FFFFC000"/>
      <name val="方正书宋_GBK"/>
      <charset val="134"/>
    </font>
    <font>
      <sz val="12"/>
      <color theme="0"/>
      <name val="方正书宋_GBK"/>
      <charset val="134"/>
    </font>
    <font>
      <sz val="12"/>
      <name val="Arial Regular"/>
      <charset val="134"/>
    </font>
    <font>
      <sz val="12"/>
      <name val="方正书宋_GBK"/>
      <charset val="134"/>
    </font>
    <font>
      <sz val="11"/>
      <color theme="0" tint="-0.0499893185216834"/>
      <name val="苹方-简"/>
      <charset val="134"/>
    </font>
    <font>
      <sz val="11"/>
      <color rgb="FFFEAA32"/>
      <name val="苹方-简"/>
      <charset val="134"/>
    </font>
    <font>
      <sz val="11"/>
      <color theme="0"/>
      <name val="苹方-简"/>
      <charset val="134"/>
    </font>
    <font>
      <sz val="11"/>
      <color rgb="FFFFC000"/>
      <name val="苹方-简"/>
      <charset val="134"/>
    </font>
    <font>
      <sz val="11"/>
      <color theme="1"/>
      <name val="宋体"/>
      <charset val="0"/>
      <scheme val="minor"/>
    </font>
    <font>
      <sz val="11"/>
      <color theme="0"/>
      <name val="宋体"/>
      <charset val="0"/>
      <scheme val="minor"/>
    </font>
    <font>
      <b/>
      <sz val="11"/>
      <color theme="3"/>
      <name val="宋体"/>
      <charset val="134"/>
      <scheme val="minor"/>
    </font>
    <font>
      <b/>
      <sz val="13"/>
      <color theme="3"/>
      <name val="宋体"/>
      <charset val="134"/>
      <scheme val="minor"/>
    </font>
    <font>
      <b/>
      <sz val="11"/>
      <color theme="1"/>
      <name val="宋体"/>
      <charset val="0"/>
      <scheme val="minor"/>
    </font>
    <font>
      <sz val="11"/>
      <color rgb="FFFA7D00"/>
      <name val="宋体"/>
      <charset val="0"/>
      <scheme val="minor"/>
    </font>
    <font>
      <b/>
      <sz val="18"/>
      <color theme="3"/>
      <name val="宋体"/>
      <charset val="134"/>
      <scheme val="minor"/>
    </font>
    <font>
      <u/>
      <sz val="11"/>
      <color rgb="FF800080"/>
      <name val="宋体"/>
      <charset val="0"/>
      <scheme val="minor"/>
    </font>
    <font>
      <b/>
      <sz val="15"/>
      <color theme="3"/>
      <name val="宋体"/>
      <charset val="134"/>
      <scheme val="minor"/>
    </font>
    <font>
      <b/>
      <sz val="11"/>
      <color rgb="FFFFFFFF"/>
      <name val="宋体"/>
      <charset val="0"/>
      <scheme val="minor"/>
    </font>
    <font>
      <u/>
      <sz val="11"/>
      <color rgb="FF0000FF"/>
      <name val="宋体"/>
      <charset val="0"/>
      <scheme val="minor"/>
    </font>
    <font>
      <sz val="11"/>
      <color rgb="FF9C0006"/>
      <name val="宋体"/>
      <charset val="0"/>
      <scheme val="minor"/>
    </font>
    <font>
      <sz val="11"/>
      <color rgb="FFFF0000"/>
      <name val="宋体"/>
      <charset val="0"/>
      <scheme val="minor"/>
    </font>
    <font>
      <sz val="11"/>
      <color rgb="FF9C6500"/>
      <name val="宋体"/>
      <charset val="0"/>
      <scheme val="minor"/>
    </font>
    <font>
      <b/>
      <sz val="11"/>
      <color rgb="FFFA7D00"/>
      <name val="宋体"/>
      <charset val="0"/>
      <scheme val="minor"/>
    </font>
    <font>
      <b/>
      <sz val="11"/>
      <color rgb="FF3F3F3F"/>
      <name val="宋体"/>
      <charset val="0"/>
      <scheme val="minor"/>
    </font>
    <font>
      <sz val="11"/>
      <color rgb="FF006100"/>
      <name val="宋体"/>
      <charset val="0"/>
      <scheme val="minor"/>
    </font>
    <font>
      <sz val="11"/>
      <color rgb="FF3F3F76"/>
      <name val="宋体"/>
      <charset val="0"/>
      <scheme val="minor"/>
    </font>
    <font>
      <i/>
      <sz val="11"/>
      <color rgb="FF7F7F7F"/>
      <name val="宋体"/>
      <charset val="0"/>
      <scheme val="minor"/>
    </font>
    <font>
      <sz val="8"/>
      <color rgb="FF0000D4"/>
      <name val="宋体"/>
      <charset val="134"/>
    </font>
    <font>
      <sz val="10"/>
      <name val="方正书宋_GBK"/>
      <charset val="134"/>
    </font>
    <font>
      <sz val="10"/>
      <name val="苹方-简"/>
      <charset val="134"/>
    </font>
  </fonts>
  <fills count="46">
    <fill>
      <patternFill patternType="none"/>
    </fill>
    <fill>
      <patternFill patternType="gray125"/>
    </fill>
    <fill>
      <patternFill patternType="solid">
        <fgColor theme="9" tint="0.8"/>
        <bgColor indexed="64"/>
      </patternFill>
    </fill>
    <fill>
      <patternFill patternType="solid">
        <fgColor theme="0"/>
        <bgColor indexed="64"/>
      </patternFill>
    </fill>
    <fill>
      <patternFill patternType="solid">
        <fgColor theme="4" tint="0.8"/>
        <bgColor indexed="64"/>
      </patternFill>
    </fill>
    <fill>
      <patternFill patternType="solid">
        <fgColor rgb="FF00B0F0"/>
        <bgColor indexed="64"/>
      </patternFill>
    </fill>
    <fill>
      <patternFill patternType="solid">
        <fgColor rgb="FFFFFF99"/>
        <bgColor indexed="64"/>
      </patternFill>
    </fill>
    <fill>
      <patternFill patternType="solid">
        <fgColor rgb="FF295AA6"/>
        <bgColor indexed="64"/>
      </patternFill>
    </fill>
    <fill>
      <patternFill patternType="solid">
        <fgColor theme="9" tint="0.6"/>
        <bgColor indexed="64"/>
      </patternFill>
    </fill>
    <fill>
      <patternFill patternType="solid">
        <fgColor rgb="FFFFC000"/>
        <bgColor indexed="64"/>
      </patternFill>
    </fill>
    <fill>
      <patternFill patternType="solid">
        <fgColor indexed="44"/>
        <bgColor indexed="64"/>
      </patternFill>
    </fill>
    <fill>
      <patternFill patternType="solid">
        <fgColor indexed="43"/>
        <bgColor indexed="64"/>
      </patternFill>
    </fill>
    <fill>
      <patternFill patternType="solid">
        <fgColor rgb="FF008040"/>
        <bgColor indexed="64"/>
      </patternFill>
    </fill>
    <fill>
      <patternFill patternType="solid">
        <fgColor theme="0" tint="-0.0499893185216834"/>
        <bgColor indexed="64"/>
      </patternFill>
    </fill>
    <fill>
      <patternFill patternType="solid">
        <fgColor rgb="FF92D050"/>
        <bgColor indexed="64"/>
      </patternFill>
    </fill>
    <fill>
      <patternFill patternType="solid">
        <fgColor theme="4" tint="0.599993896298105"/>
        <bgColor indexed="64"/>
      </patternFill>
    </fill>
    <fill>
      <patternFill patternType="solid">
        <fgColor theme="9"/>
        <bgColor indexed="64"/>
      </patternFill>
    </fill>
    <fill>
      <patternFill patternType="solid">
        <fgColor theme="8"/>
        <bgColor indexed="64"/>
      </patternFill>
    </fill>
    <fill>
      <patternFill patternType="solid">
        <fgColor theme="9" tint="0.799981688894314"/>
        <bgColor indexed="64"/>
      </patternFill>
    </fill>
    <fill>
      <patternFill patternType="solid">
        <fgColor rgb="FFFFFFCC"/>
        <bgColor indexed="64"/>
      </patternFill>
    </fill>
    <fill>
      <patternFill patternType="solid">
        <fgColor theme="4" tint="0.399975585192419"/>
        <bgColor indexed="64"/>
      </patternFill>
    </fill>
    <fill>
      <patternFill patternType="solid">
        <fgColor theme="5" tint="0.799981688894314"/>
        <bgColor indexed="64"/>
      </patternFill>
    </fill>
    <fill>
      <patternFill patternType="solid">
        <fgColor rgb="FFA5A5A5"/>
        <bgColor indexed="64"/>
      </patternFill>
    </fill>
    <fill>
      <patternFill patternType="solid">
        <fgColor theme="9" tint="0.599993896298105"/>
        <bgColor indexed="64"/>
      </patternFill>
    </fill>
    <fill>
      <patternFill patternType="solid">
        <fgColor rgb="FFFFC7CE"/>
        <bgColor indexed="64"/>
      </patternFill>
    </fill>
    <fill>
      <patternFill patternType="solid">
        <fgColor theme="4"/>
        <bgColor indexed="64"/>
      </patternFill>
    </fill>
    <fill>
      <patternFill patternType="solid">
        <fgColor theme="8" tint="0.599993896298105"/>
        <bgColor indexed="64"/>
      </patternFill>
    </fill>
    <fill>
      <patternFill patternType="solid">
        <fgColor theme="4" tint="0.799981688894314"/>
        <bgColor indexed="64"/>
      </patternFill>
    </fill>
    <fill>
      <patternFill patternType="solid">
        <fgColor theme="7" tint="0.599993896298105"/>
        <bgColor indexed="64"/>
      </patternFill>
    </fill>
    <fill>
      <patternFill patternType="solid">
        <fgColor theme="8" tint="0.799981688894314"/>
        <bgColor indexed="64"/>
      </patternFill>
    </fill>
    <fill>
      <patternFill patternType="solid">
        <fgColor theme="5" tint="0.599993896298105"/>
        <bgColor indexed="64"/>
      </patternFill>
    </fill>
    <fill>
      <patternFill patternType="solid">
        <fgColor theme="7" tint="0.799981688894314"/>
        <bgColor indexed="64"/>
      </patternFill>
    </fill>
    <fill>
      <patternFill patternType="solid">
        <fgColor rgb="FFFFEB9C"/>
        <bgColor indexed="64"/>
      </patternFill>
    </fill>
    <fill>
      <patternFill patternType="solid">
        <fgColor rgb="FFF2F2F2"/>
        <bgColor indexed="64"/>
      </patternFill>
    </fill>
    <fill>
      <patternFill patternType="solid">
        <fgColor theme="6" tint="0.799981688894314"/>
        <bgColor indexed="64"/>
      </patternFill>
    </fill>
    <fill>
      <patternFill patternType="solid">
        <fgColor theme="7" tint="0.399975585192419"/>
        <bgColor indexed="64"/>
      </patternFill>
    </fill>
    <fill>
      <patternFill patternType="solid">
        <fgColor theme="7"/>
        <bgColor indexed="64"/>
      </patternFill>
    </fill>
    <fill>
      <patternFill patternType="solid">
        <fgColor theme="8" tint="0.399975585192419"/>
        <bgColor indexed="64"/>
      </patternFill>
    </fill>
    <fill>
      <patternFill patternType="solid">
        <fgColor theme="5" tint="0.399975585192419"/>
        <bgColor indexed="64"/>
      </patternFill>
    </fill>
    <fill>
      <patternFill patternType="solid">
        <fgColor theme="9" tint="0.399975585192419"/>
        <bgColor indexed="64"/>
      </patternFill>
    </fill>
    <fill>
      <patternFill patternType="solid">
        <fgColor rgb="FFC6EFCE"/>
        <bgColor indexed="64"/>
      </patternFill>
    </fill>
    <fill>
      <patternFill patternType="solid">
        <fgColor rgb="FFFFCC99"/>
        <bgColor indexed="64"/>
      </patternFill>
    </fill>
    <fill>
      <patternFill patternType="solid">
        <fgColor theme="6" tint="0.599993896298105"/>
        <bgColor indexed="64"/>
      </patternFill>
    </fill>
    <fill>
      <patternFill patternType="solid">
        <fgColor theme="6"/>
        <bgColor indexed="64"/>
      </patternFill>
    </fill>
    <fill>
      <patternFill patternType="solid">
        <fgColor theme="5"/>
        <bgColor indexed="64"/>
      </patternFill>
    </fill>
    <fill>
      <patternFill patternType="solid">
        <fgColor theme="6" tint="0.399975585192419"/>
        <bgColor indexed="64"/>
      </patternFill>
    </fill>
  </fills>
  <borders count="26">
    <border>
      <left/>
      <right/>
      <top/>
      <bottom/>
      <diagonal/>
    </border>
    <border>
      <left style="thin">
        <color theme="2"/>
      </left>
      <right style="thin">
        <color theme="2"/>
      </right>
      <top style="thin">
        <color theme="2"/>
      </top>
      <bottom style="thin">
        <color theme="2"/>
      </bottom>
      <diagonal/>
    </border>
    <border>
      <left style="thin">
        <color theme="2"/>
      </left>
      <right style="thin">
        <color theme="2"/>
      </right>
      <top style="thin">
        <color theme="2"/>
      </top>
      <bottom/>
      <diagonal/>
    </border>
    <border>
      <left style="thin">
        <color theme="2"/>
      </left>
      <right style="thin">
        <color theme="2"/>
      </right>
      <top/>
      <bottom style="thin">
        <color theme="2"/>
      </bottom>
      <diagonal/>
    </border>
    <border>
      <left style="thin">
        <color theme="2"/>
      </left>
      <right style="thin">
        <color theme="2"/>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style="thin">
        <color theme="0" tint="-0.349986266670736"/>
      </right>
      <top/>
      <bottom style="thin">
        <color theme="0" tint="-0.349986266670736"/>
      </bottom>
      <diagonal/>
    </border>
    <border>
      <left style="thin">
        <color theme="0" tint="-0.349986266670736"/>
      </left>
      <right style="thin">
        <color theme="0" tint="-0.349986266670736"/>
      </right>
      <top/>
      <bottom style="thin">
        <color theme="0" tint="-0.349986266670736"/>
      </bottom>
      <diagonal/>
    </border>
    <border>
      <left/>
      <right style="thin">
        <color theme="0" tint="-0.349986266670736"/>
      </right>
      <top style="thin">
        <color theme="0" tint="-0.349986266670736"/>
      </top>
      <bottom style="thin">
        <color theme="0" tint="-0.349986266670736"/>
      </bottom>
      <diagonal/>
    </border>
    <border>
      <left style="thin">
        <color theme="0" tint="-0.349986266670736"/>
      </left>
      <right style="thin">
        <color theme="0" tint="-0.349986266670736"/>
      </right>
      <top style="thin">
        <color theme="0" tint="-0.349986266670736"/>
      </top>
      <bottom style="thin">
        <color theme="0" tint="-0.349986266670736"/>
      </bottom>
      <diagonal/>
    </border>
    <border>
      <left style="thin">
        <color theme="0" tint="-0.349986266670736"/>
      </left>
      <right style="thin">
        <color theme="0" tint="-0.349986266670736"/>
      </right>
      <top style="thin">
        <color theme="0" tint="-0.349986266670736"/>
      </top>
      <bottom/>
      <diagonal/>
    </border>
    <border>
      <left/>
      <right style="thin">
        <color theme="0" tint="-0.349986266670736"/>
      </right>
      <top style="thin">
        <color theme="0" tint="-0.349986266670736"/>
      </top>
      <bottom/>
      <diagonal/>
    </border>
    <border>
      <left style="thin">
        <color theme="0" tint="-0.349986266670736"/>
      </left>
      <right/>
      <top/>
      <bottom style="thin">
        <color theme="0" tint="-0.349986266670736"/>
      </bottom>
      <diagonal/>
    </border>
    <border>
      <left style="thin">
        <color theme="0" tint="-0.349986266670736"/>
      </left>
      <right/>
      <top style="thin">
        <color theme="0" tint="-0.349986266670736"/>
      </top>
      <bottom style="thin">
        <color theme="0" tint="-0.349986266670736"/>
      </bottom>
      <diagonal/>
    </border>
    <border>
      <left style="thin">
        <color theme="0" tint="-0.349986266670736"/>
      </left>
      <right/>
      <top style="thin">
        <color theme="0" tint="-0.349986266670736"/>
      </top>
      <bottom/>
      <diagonal/>
    </border>
    <border>
      <left/>
      <right/>
      <top/>
      <bottom style="medium">
        <color theme="4" tint="0.499984740745262"/>
      </bottom>
      <diagonal/>
    </border>
    <border>
      <left/>
      <right/>
      <top/>
      <bottom style="medium">
        <color theme="4"/>
      </bottom>
      <diagonal/>
    </border>
    <border>
      <left/>
      <right/>
      <top style="thin">
        <color theme="4"/>
      </top>
      <bottom style="double">
        <color theme="4"/>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s>
  <cellStyleXfs count="51">
    <xf numFmtId="0" fontId="0" fillId="0" borderId="0">
      <alignment vertical="center"/>
    </xf>
    <xf numFmtId="0" fontId="54" fillId="0" borderId="0">
      <alignment vertical="center"/>
    </xf>
    <xf numFmtId="0" fontId="66" fillId="39" borderId="0" applyNumberFormat="0" applyBorder="0" applyAlignment="0" applyProtection="0">
      <alignment vertical="center"/>
    </xf>
    <xf numFmtId="0" fontId="65" fillId="31" borderId="0" applyNumberFormat="0" applyBorder="0" applyAlignment="0" applyProtection="0">
      <alignment vertical="center"/>
    </xf>
    <xf numFmtId="0" fontId="66" fillId="36" borderId="0" applyNumberFormat="0" applyBorder="0" applyAlignment="0" applyProtection="0">
      <alignment vertical="center"/>
    </xf>
    <xf numFmtId="0" fontId="82" fillId="41" borderId="24" applyNumberFormat="0" applyAlignment="0" applyProtection="0">
      <alignment vertical="center"/>
    </xf>
    <xf numFmtId="0" fontId="65" fillId="42" borderId="0" applyNumberFormat="0" applyBorder="0" applyAlignment="0" applyProtection="0">
      <alignment vertical="center"/>
    </xf>
    <xf numFmtId="0" fontId="65" fillId="34" borderId="0" applyNumberFormat="0" applyBorder="0" applyAlignment="0" applyProtection="0">
      <alignment vertical="center"/>
    </xf>
    <xf numFmtId="44" fontId="0" fillId="0" borderId="0" applyFont="0" applyFill="0" applyBorder="0" applyAlignment="0" applyProtection="0">
      <alignment vertical="center"/>
    </xf>
    <xf numFmtId="0" fontId="66" fillId="43" borderId="0" applyNumberFormat="0" applyBorder="0" applyAlignment="0" applyProtection="0">
      <alignment vertical="center"/>
    </xf>
    <xf numFmtId="9" fontId="0" fillId="0" borderId="0" applyFont="0" applyFill="0" applyBorder="0" applyAlignment="0" applyProtection="0">
      <alignment vertical="center"/>
    </xf>
    <xf numFmtId="0" fontId="66" fillId="38" borderId="0" applyNumberFormat="0" applyBorder="0" applyAlignment="0" applyProtection="0">
      <alignment vertical="center"/>
    </xf>
    <xf numFmtId="0" fontId="54" fillId="0" borderId="0">
      <alignment vertical="center"/>
    </xf>
    <xf numFmtId="0" fontId="66" fillId="37" borderId="0" applyNumberFormat="0" applyBorder="0" applyAlignment="0" applyProtection="0">
      <alignment vertical="center"/>
    </xf>
    <xf numFmtId="0" fontId="66" fillId="44" borderId="0" applyNumberFormat="0" applyBorder="0" applyAlignment="0" applyProtection="0">
      <alignment vertical="center"/>
    </xf>
    <xf numFmtId="0" fontId="66" fillId="20" borderId="0" applyNumberFormat="0" applyBorder="0" applyAlignment="0" applyProtection="0">
      <alignment vertical="center"/>
    </xf>
    <xf numFmtId="0" fontId="66" fillId="35" borderId="0" applyNumberFormat="0" applyBorder="0" applyAlignment="0" applyProtection="0">
      <alignment vertical="center"/>
    </xf>
    <xf numFmtId="0" fontId="79" fillId="33" borderId="24" applyNumberFormat="0" applyAlignment="0" applyProtection="0">
      <alignment vertical="center"/>
    </xf>
    <xf numFmtId="0" fontId="66" fillId="25" borderId="0" applyNumberFormat="0" applyBorder="0" applyAlignment="0" applyProtection="0">
      <alignment vertical="center"/>
    </xf>
    <xf numFmtId="0" fontId="78" fillId="32" borderId="0" applyNumberFormat="0" applyBorder="0" applyAlignment="0" applyProtection="0">
      <alignment vertical="center"/>
    </xf>
    <xf numFmtId="0" fontId="65" fillId="29" borderId="0" applyNumberFormat="0" applyBorder="0" applyAlignment="0" applyProtection="0">
      <alignment vertical="center"/>
    </xf>
    <xf numFmtId="0" fontId="81" fillId="40" borderId="0" applyNumberFormat="0" applyBorder="0" applyAlignment="0" applyProtection="0">
      <alignment vertical="center"/>
    </xf>
    <xf numFmtId="0" fontId="65" fillId="27" borderId="0" applyNumberFormat="0" applyBorder="0" applyAlignment="0" applyProtection="0">
      <alignment vertical="center"/>
    </xf>
    <xf numFmtId="0" fontId="69" fillId="0" borderId="20" applyNumberFormat="0" applyFill="0" applyAlignment="0" applyProtection="0">
      <alignment vertical="center"/>
    </xf>
    <xf numFmtId="0" fontId="76" fillId="24" borderId="0" applyNumberFormat="0" applyBorder="0" applyAlignment="0" applyProtection="0">
      <alignment vertical="center"/>
    </xf>
    <xf numFmtId="0" fontId="74" fillId="22" borderId="23" applyNumberFormat="0" applyAlignment="0" applyProtection="0">
      <alignment vertical="center"/>
    </xf>
    <xf numFmtId="0" fontId="80" fillId="33" borderId="25" applyNumberFormat="0" applyAlignment="0" applyProtection="0">
      <alignment vertical="center"/>
    </xf>
    <xf numFmtId="0" fontId="73" fillId="0" borderId="19" applyNumberFormat="0" applyFill="0" applyAlignment="0" applyProtection="0">
      <alignment vertical="center"/>
    </xf>
    <xf numFmtId="0" fontId="83" fillId="0" borderId="0" applyNumberFormat="0" applyFill="0" applyBorder="0" applyAlignment="0" applyProtection="0">
      <alignment vertical="center"/>
    </xf>
    <xf numFmtId="0" fontId="65" fillId="21" borderId="0" applyNumberFormat="0" applyBorder="0" applyAlignment="0" applyProtection="0">
      <alignment vertical="center"/>
    </xf>
    <xf numFmtId="0" fontId="67" fillId="0" borderId="0" applyNumberFormat="0" applyFill="0" applyBorder="0" applyAlignment="0" applyProtection="0">
      <alignment vertical="center"/>
    </xf>
    <xf numFmtId="42" fontId="0" fillId="0" borderId="0" applyFont="0" applyFill="0" applyBorder="0" applyAlignment="0" applyProtection="0">
      <alignment vertical="center"/>
    </xf>
    <xf numFmtId="0" fontId="65" fillId="28" borderId="0" applyNumberFormat="0" applyBorder="0" applyAlignment="0" applyProtection="0">
      <alignment vertical="center"/>
    </xf>
    <xf numFmtId="43" fontId="0" fillId="0" borderId="0" applyFont="0" applyFill="0" applyBorder="0" applyAlignment="0" applyProtection="0">
      <alignment vertical="center"/>
    </xf>
    <xf numFmtId="0" fontId="72" fillId="0" borderId="0" applyNumberFormat="0" applyFill="0" applyBorder="0" applyAlignment="0" applyProtection="0">
      <alignment vertical="center"/>
    </xf>
    <xf numFmtId="0" fontId="71" fillId="0" borderId="0" applyNumberFormat="0" applyFill="0" applyBorder="0" applyAlignment="0" applyProtection="0">
      <alignment vertical="center"/>
    </xf>
    <xf numFmtId="0" fontId="65" fillId="30" borderId="0" applyNumberFormat="0" applyBorder="0" applyAlignment="0" applyProtection="0">
      <alignment vertical="center"/>
    </xf>
    <xf numFmtId="0" fontId="77" fillId="0" borderId="0" applyNumberFormat="0" applyFill="0" applyBorder="0" applyAlignment="0" applyProtection="0">
      <alignment vertical="center"/>
    </xf>
    <xf numFmtId="0" fontId="66" fillId="45" borderId="0" applyNumberFormat="0" applyBorder="0" applyAlignment="0" applyProtection="0">
      <alignment vertical="center"/>
    </xf>
    <xf numFmtId="0" fontId="0" fillId="19" borderId="22" applyNumberFormat="0" applyFont="0" applyAlignment="0" applyProtection="0">
      <alignment vertical="center"/>
    </xf>
    <xf numFmtId="0" fontId="65" fillId="18" borderId="0" applyNumberFormat="0" applyBorder="0" applyAlignment="0" applyProtection="0">
      <alignment vertical="center"/>
    </xf>
    <xf numFmtId="0" fontId="66" fillId="17" borderId="0" applyNumberFormat="0" applyBorder="0" applyAlignment="0" applyProtection="0">
      <alignment vertical="center"/>
    </xf>
    <xf numFmtId="0" fontId="65" fillId="23" borderId="0" applyNumberFormat="0" applyBorder="0" applyAlignment="0" applyProtection="0">
      <alignment vertical="center"/>
    </xf>
    <xf numFmtId="0" fontId="75" fillId="0" borderId="0" applyNumberFormat="0" applyFill="0" applyBorder="0" applyAlignment="0" applyProtection="0">
      <alignment vertical="center"/>
    </xf>
    <xf numFmtId="41" fontId="0" fillId="0" borderId="0" applyFont="0" applyFill="0" applyBorder="0" applyAlignment="0" applyProtection="0">
      <alignment vertical="center"/>
    </xf>
    <xf numFmtId="0" fontId="68" fillId="0" borderId="19" applyNumberFormat="0" applyFill="0" applyAlignment="0" applyProtection="0">
      <alignment vertical="center"/>
    </xf>
    <xf numFmtId="0" fontId="65" fillId="26" borderId="0" applyNumberFormat="0" applyBorder="0" applyAlignment="0" applyProtection="0">
      <alignment vertical="center"/>
    </xf>
    <xf numFmtId="0" fontId="67" fillId="0" borderId="18" applyNumberFormat="0" applyFill="0" applyAlignment="0" applyProtection="0">
      <alignment vertical="center"/>
    </xf>
    <xf numFmtId="0" fontId="66" fillId="16" borderId="0" applyNumberFormat="0" applyBorder="0" applyAlignment="0" applyProtection="0">
      <alignment vertical="center"/>
    </xf>
    <xf numFmtId="0" fontId="65" fillId="15" borderId="0" applyNumberFormat="0" applyBorder="0" applyAlignment="0" applyProtection="0">
      <alignment vertical="center"/>
    </xf>
    <xf numFmtId="0" fontId="70" fillId="0" borderId="21" applyNumberFormat="0" applyFill="0" applyAlignment="0" applyProtection="0">
      <alignment vertical="center"/>
    </xf>
  </cellStyleXfs>
  <cellXfs count="263">
    <xf numFmtId="0" fontId="0" fillId="0" borderId="0" xfId="0">
      <alignment vertical="center"/>
    </xf>
    <xf numFmtId="0" fontId="1" fillId="2" borderId="0" xfId="0" applyNumberFormat="1" applyFont="1" applyFill="1" applyBorder="1" applyAlignment="1">
      <alignment horizontal="left" vertical="center"/>
    </xf>
    <xf numFmtId="0" fontId="2" fillId="2" borderId="0" xfId="0" applyNumberFormat="1" applyFont="1" applyFill="1" applyBorder="1" applyAlignment="1">
      <alignment horizontal="left" vertical="center" wrapText="1"/>
    </xf>
    <xf numFmtId="0" fontId="3" fillId="2" borderId="0" xfId="0" applyNumberFormat="1" applyFont="1" applyFill="1" applyBorder="1" applyAlignment="1">
      <alignment horizontal="left" vertical="center" wrapText="1"/>
    </xf>
    <xf numFmtId="181" fontId="4" fillId="2" borderId="0" xfId="0" applyNumberFormat="1" applyFont="1" applyFill="1" applyBorder="1" applyAlignment="1">
      <alignment horizontal="left" vertical="center" wrapText="1"/>
    </xf>
    <xf numFmtId="0" fontId="5" fillId="3" borderId="1" xfId="0" applyFont="1" applyFill="1" applyBorder="1" applyAlignment="1">
      <alignment horizontal="left" vertical="center"/>
    </xf>
    <xf numFmtId="0" fontId="6" fillId="3" borderId="1" xfId="0" applyFont="1" applyFill="1" applyBorder="1" applyAlignment="1">
      <alignment horizontal="left" vertical="center"/>
    </xf>
    <xf numFmtId="0" fontId="7" fillId="3" borderId="1" xfId="0" applyFont="1" applyFill="1" applyBorder="1" applyAlignment="1">
      <alignment horizontal="left" vertical="center"/>
    </xf>
    <xf numFmtId="0" fontId="8" fillId="3" borderId="1" xfId="0" applyFont="1" applyFill="1" applyBorder="1" applyAlignment="1">
      <alignment horizontal="left" vertical="center"/>
    </xf>
    <xf numFmtId="0" fontId="9" fillId="3" borderId="1" xfId="0" applyFont="1" applyFill="1" applyBorder="1" applyAlignment="1">
      <alignment horizontal="left" vertical="center"/>
    </xf>
    <xf numFmtId="0" fontId="1" fillId="3" borderId="1" xfId="0" applyFont="1" applyFill="1" applyBorder="1" applyAlignment="1">
      <alignment horizontal="left" vertical="center"/>
    </xf>
    <xf numFmtId="0" fontId="10" fillId="3" borderId="1" xfId="0" applyFont="1" applyFill="1" applyBorder="1" applyAlignment="1">
      <alignment horizontal="left" vertical="center"/>
    </xf>
    <xf numFmtId="0" fontId="11" fillId="2" borderId="0" xfId="0" applyNumberFormat="1" applyFont="1" applyFill="1" applyBorder="1" applyAlignment="1">
      <alignment horizontal="left" vertical="center" wrapText="1"/>
    </xf>
    <xf numFmtId="181" fontId="1" fillId="2" borderId="0" xfId="0" applyNumberFormat="1" applyFont="1" applyFill="1" applyBorder="1" applyAlignment="1">
      <alignment horizontal="left" vertical="center"/>
    </xf>
    <xf numFmtId="181" fontId="1" fillId="2" borderId="0" xfId="0" applyNumberFormat="1" applyFont="1" applyFill="1" applyBorder="1" applyAlignment="1">
      <alignment horizontal="center" vertical="center"/>
    </xf>
    <xf numFmtId="0" fontId="9" fillId="3" borderId="1" xfId="0" applyNumberFormat="1" applyFont="1" applyFill="1" applyBorder="1" applyAlignment="1">
      <alignment horizontal="left" vertical="center"/>
    </xf>
    <xf numFmtId="0" fontId="12" fillId="3" borderId="1" xfId="0" applyNumberFormat="1" applyFont="1" applyFill="1" applyBorder="1" applyAlignment="1">
      <alignment horizontal="center" vertical="center"/>
    </xf>
    <xf numFmtId="0" fontId="8" fillId="3" borderId="1" xfId="0" applyNumberFormat="1" applyFont="1" applyFill="1" applyBorder="1" applyAlignment="1">
      <alignment horizontal="left" vertical="center"/>
    </xf>
    <xf numFmtId="181" fontId="1" fillId="2" borderId="0" xfId="0" applyNumberFormat="1" applyFont="1" applyFill="1" applyAlignment="1">
      <alignment horizontal="center" vertical="center"/>
    </xf>
    <xf numFmtId="0" fontId="13" fillId="2" borderId="0" xfId="1" applyNumberFormat="1" applyFont="1" applyFill="1" applyBorder="1" applyAlignment="1">
      <alignment horizontal="left" vertical="center"/>
    </xf>
    <xf numFmtId="180" fontId="1" fillId="2" borderId="0" xfId="0" applyNumberFormat="1" applyFont="1" applyFill="1" applyBorder="1" applyAlignment="1">
      <alignment horizontal="left" vertical="center"/>
    </xf>
    <xf numFmtId="180" fontId="14" fillId="2" borderId="0" xfId="0" applyNumberFormat="1" applyFont="1" applyFill="1" applyBorder="1" applyAlignment="1">
      <alignment horizontal="left" vertical="center"/>
    </xf>
    <xf numFmtId="180" fontId="15" fillId="3" borderId="1" xfId="0" applyNumberFormat="1" applyFont="1" applyFill="1" applyBorder="1" applyAlignment="1">
      <alignment horizontal="left" vertical="center" wrapText="1"/>
    </xf>
    <xf numFmtId="180" fontId="8" fillId="3" borderId="1" xfId="0" applyNumberFormat="1" applyFont="1" applyFill="1" applyBorder="1" applyAlignment="1">
      <alignment horizontal="left" vertical="center" wrapText="1"/>
    </xf>
    <xf numFmtId="180" fontId="8" fillId="3" borderId="1" xfId="0" applyNumberFormat="1" applyFont="1" applyFill="1" applyBorder="1" applyAlignment="1">
      <alignment horizontal="left" vertical="center"/>
    </xf>
    <xf numFmtId="180" fontId="16" fillId="3" borderId="1" xfId="0" applyNumberFormat="1" applyFont="1" applyFill="1" applyBorder="1" applyAlignment="1">
      <alignment horizontal="left" vertical="center" wrapText="1"/>
    </xf>
    <xf numFmtId="180" fontId="15" fillId="3" borderId="1" xfId="0" applyNumberFormat="1" applyFont="1" applyFill="1" applyBorder="1" applyAlignment="1">
      <alignment horizontal="left" vertical="center"/>
    </xf>
    <xf numFmtId="180" fontId="17" fillId="3" borderId="1" xfId="0" applyNumberFormat="1" applyFont="1" applyFill="1" applyBorder="1" applyAlignment="1">
      <alignment horizontal="left" vertical="center" wrapText="1"/>
    </xf>
    <xf numFmtId="181" fontId="15" fillId="2" borderId="0" xfId="0" applyNumberFormat="1" applyFont="1" applyFill="1" applyBorder="1" applyAlignment="1">
      <alignment horizontal="left" vertical="center"/>
    </xf>
    <xf numFmtId="0" fontId="18" fillId="2" borderId="0" xfId="0" applyNumberFormat="1" applyFont="1" applyFill="1" applyBorder="1" applyAlignment="1">
      <alignment horizontal="left" vertical="center" wrapText="1"/>
    </xf>
    <xf numFmtId="0" fontId="18" fillId="2" borderId="0" xfId="0" applyNumberFormat="1" applyFont="1" applyFill="1" applyAlignment="1">
      <alignment horizontal="left" vertical="center" wrapText="1"/>
    </xf>
    <xf numFmtId="182" fontId="11" fillId="2" borderId="0" xfId="0" applyNumberFormat="1" applyFont="1" applyFill="1" applyAlignment="1">
      <alignment horizontal="center" vertical="center" wrapText="1"/>
    </xf>
    <xf numFmtId="180" fontId="9" fillId="3" borderId="1" xfId="0" applyNumberFormat="1" applyFont="1" applyFill="1" applyBorder="1" applyAlignment="1">
      <alignment horizontal="left" vertical="center" wrapText="1"/>
    </xf>
    <xf numFmtId="180" fontId="19" fillId="3" borderId="1" xfId="0" applyNumberFormat="1" applyFont="1" applyFill="1" applyBorder="1" applyAlignment="1">
      <alignment horizontal="left" vertical="center" wrapText="1"/>
    </xf>
    <xf numFmtId="180" fontId="15" fillId="3" borderId="1" xfId="12" applyNumberFormat="1" applyFont="1" applyFill="1" applyBorder="1" applyAlignment="1">
      <alignment horizontal="left" vertical="center" wrapText="1"/>
    </xf>
    <xf numFmtId="182" fontId="8" fillId="3" borderId="1" xfId="0" applyNumberFormat="1" applyFont="1" applyFill="1" applyBorder="1" applyAlignment="1">
      <alignment horizontal="left" vertical="center"/>
    </xf>
    <xf numFmtId="7" fontId="8" fillId="3" borderId="1" xfId="0" applyNumberFormat="1" applyFont="1" applyFill="1" applyBorder="1" applyAlignment="1">
      <alignment horizontal="left" vertical="center"/>
    </xf>
    <xf numFmtId="182" fontId="12" fillId="3" borderId="1" xfId="0" applyNumberFormat="1" applyFont="1" applyFill="1" applyBorder="1" applyAlignment="1">
      <alignment horizontal="left" vertical="center"/>
    </xf>
    <xf numFmtId="180" fontId="20" fillId="3" borderId="1" xfId="0" applyNumberFormat="1" applyFont="1" applyFill="1" applyBorder="1" applyAlignment="1">
      <alignment horizontal="left" vertical="center" wrapText="1"/>
    </xf>
    <xf numFmtId="182" fontId="11" fillId="2" borderId="0" xfId="0" applyNumberFormat="1" applyFont="1" applyFill="1" applyBorder="1" applyAlignment="1">
      <alignment horizontal="left" vertical="center" wrapText="1"/>
    </xf>
    <xf numFmtId="26" fontId="21" fillId="2" borderId="0" xfId="8" applyNumberFormat="1" applyFont="1" applyFill="1" applyBorder="1" applyAlignment="1">
      <alignment horizontal="center" vertical="center" wrapText="1"/>
    </xf>
    <xf numFmtId="179" fontId="21" fillId="2" borderId="0" xfId="0" applyNumberFormat="1" applyFont="1" applyFill="1" applyBorder="1" applyAlignment="1">
      <alignment horizontal="center" vertical="center" wrapText="1"/>
    </xf>
    <xf numFmtId="182" fontId="21" fillId="2" borderId="0" xfId="0" applyNumberFormat="1" applyFont="1" applyFill="1" applyBorder="1" applyAlignment="1">
      <alignment horizontal="center" vertical="center"/>
    </xf>
    <xf numFmtId="26" fontId="22" fillId="4" borderId="1" xfId="12" applyNumberFormat="1" applyFont="1" applyFill="1" applyBorder="1" applyAlignment="1">
      <alignment horizontal="left" vertical="center"/>
    </xf>
    <xf numFmtId="179" fontId="14" fillId="2" borderId="1" xfId="12" applyNumberFormat="1" applyFont="1" applyFill="1" applyBorder="1" applyAlignment="1">
      <alignment horizontal="left" vertical="center"/>
    </xf>
    <xf numFmtId="182" fontId="11" fillId="2" borderId="0" xfId="0" applyNumberFormat="1" applyFont="1" applyFill="1" applyAlignment="1">
      <alignment horizontal="center" vertical="center"/>
    </xf>
    <xf numFmtId="182" fontId="14" fillId="3" borderId="1" xfId="0" applyNumberFormat="1" applyFont="1" applyFill="1" applyBorder="1" applyAlignment="1">
      <alignment horizontal="left" vertical="center"/>
    </xf>
    <xf numFmtId="182" fontId="23" fillId="3" borderId="1" xfId="0" applyNumberFormat="1" applyFont="1" applyFill="1" applyBorder="1" applyAlignment="1">
      <alignment horizontal="left" vertical="center"/>
    </xf>
    <xf numFmtId="0" fontId="24" fillId="3" borderId="1" xfId="0" applyFont="1" applyFill="1" applyBorder="1" applyAlignment="1">
      <alignment horizontal="left" vertical="center"/>
    </xf>
    <xf numFmtId="0" fontId="22" fillId="3" borderId="1" xfId="0" applyFont="1" applyFill="1" applyBorder="1" applyAlignment="1">
      <alignment horizontal="left" vertical="center"/>
    </xf>
    <xf numFmtId="0" fontId="12" fillId="3" borderId="1" xfId="0" applyFont="1" applyFill="1" applyBorder="1" applyAlignment="1">
      <alignment horizontal="left" vertical="center"/>
    </xf>
    <xf numFmtId="182" fontId="25" fillId="3" borderId="1" xfId="0" applyNumberFormat="1" applyFont="1" applyFill="1" applyBorder="1" applyAlignment="1">
      <alignment horizontal="left" vertical="center"/>
    </xf>
    <xf numFmtId="182" fontId="8" fillId="3" borderId="1" xfId="0" applyNumberFormat="1" applyFont="1" applyFill="1" applyBorder="1" applyAlignment="1">
      <alignment horizontal="left" vertical="center" wrapText="1"/>
    </xf>
    <xf numFmtId="0" fontId="26" fillId="3" borderId="1" xfId="0" applyFont="1" applyFill="1" applyBorder="1" applyAlignment="1">
      <alignment horizontal="left" vertical="center"/>
    </xf>
    <xf numFmtId="182" fontId="14" fillId="3" borderId="1" xfId="0" applyNumberFormat="1" applyFont="1" applyFill="1" applyBorder="1" applyAlignment="1">
      <alignment horizontal="left" vertical="center" wrapText="1"/>
    </xf>
    <xf numFmtId="0" fontId="14" fillId="3" borderId="1" xfId="0" applyFont="1" applyFill="1" applyBorder="1" applyAlignment="1">
      <alignment horizontal="left" vertical="center"/>
    </xf>
    <xf numFmtId="180" fontId="27" fillId="3" borderId="1" xfId="0" applyNumberFormat="1" applyFont="1" applyFill="1" applyBorder="1" applyAlignment="1">
      <alignment horizontal="left" vertical="center" wrapText="1"/>
    </xf>
    <xf numFmtId="178" fontId="8" fillId="3" borderId="1" xfId="0" applyNumberFormat="1" applyFont="1" applyFill="1" applyBorder="1" applyAlignment="1">
      <alignment horizontal="left" vertical="center"/>
    </xf>
    <xf numFmtId="178" fontId="12" fillId="3" borderId="1" xfId="0" applyNumberFormat="1" applyFont="1" applyFill="1" applyBorder="1" applyAlignment="1">
      <alignment horizontal="left" vertical="center"/>
    </xf>
    <xf numFmtId="180" fontId="28" fillId="3" borderId="1" xfId="0" applyNumberFormat="1" applyFont="1" applyFill="1" applyBorder="1" applyAlignment="1">
      <alignment horizontal="left" vertical="center" wrapText="1"/>
    </xf>
    <xf numFmtId="180" fontId="19" fillId="3" borderId="1" xfId="12" applyNumberFormat="1" applyFont="1" applyFill="1" applyBorder="1" applyAlignment="1">
      <alignment horizontal="left" vertical="center" wrapText="1"/>
    </xf>
    <xf numFmtId="182" fontId="8" fillId="3" borderId="2" xfId="0" applyNumberFormat="1" applyFont="1" applyFill="1" applyBorder="1" applyAlignment="1">
      <alignment horizontal="left" vertical="center"/>
    </xf>
    <xf numFmtId="182" fontId="8" fillId="3" borderId="3" xfId="0" applyNumberFormat="1" applyFont="1" applyFill="1" applyBorder="1" applyAlignment="1">
      <alignment horizontal="left" vertical="center"/>
    </xf>
    <xf numFmtId="26" fontId="22" fillId="4" borderId="3" xfId="0" applyNumberFormat="1" applyFont="1" applyFill="1" applyBorder="1" applyAlignment="1">
      <alignment horizontal="left" vertical="center"/>
    </xf>
    <xf numFmtId="179" fontId="14" fillId="2" borderId="1" xfId="0" applyNumberFormat="1" applyFont="1" applyFill="1" applyBorder="1" applyAlignment="1">
      <alignment horizontal="left" vertical="center"/>
    </xf>
    <xf numFmtId="182" fontId="8" fillId="3" borderId="4" xfId="0" applyNumberFormat="1" applyFont="1" applyFill="1" applyBorder="1" applyAlignment="1">
      <alignment horizontal="left" vertical="center"/>
    </xf>
    <xf numFmtId="0" fontId="5" fillId="3" borderId="1" xfId="0" applyFont="1" applyFill="1" applyBorder="1" applyAlignment="1">
      <alignment vertical="center"/>
    </xf>
    <xf numFmtId="0" fontId="1" fillId="3" borderId="1" xfId="0" applyFont="1" applyFill="1" applyBorder="1" applyAlignment="1">
      <alignment vertical="center"/>
    </xf>
    <xf numFmtId="0" fontId="22" fillId="3" borderId="1" xfId="0" applyFont="1" applyFill="1" applyBorder="1" applyAlignment="1">
      <alignment vertical="center"/>
    </xf>
    <xf numFmtId="0" fontId="16" fillId="3" borderId="1" xfId="0" applyFont="1" applyFill="1" applyBorder="1" applyAlignment="1">
      <alignment vertical="center"/>
    </xf>
    <xf numFmtId="0" fontId="15" fillId="3" borderId="1" xfId="0" applyNumberFormat="1" applyFont="1" applyFill="1" applyBorder="1" applyAlignment="1">
      <alignment horizontal="left" vertical="center"/>
    </xf>
    <xf numFmtId="0" fontId="19" fillId="3" borderId="1" xfId="0" applyNumberFormat="1" applyFont="1" applyFill="1" applyBorder="1" applyAlignment="1">
      <alignment horizontal="left" vertical="center"/>
    </xf>
    <xf numFmtId="0" fontId="20" fillId="3" borderId="1" xfId="0" applyFont="1" applyFill="1" applyBorder="1" applyAlignment="1">
      <alignment vertical="center"/>
    </xf>
    <xf numFmtId="180" fontId="16" fillId="3" borderId="1" xfId="0" applyNumberFormat="1" applyFont="1" applyFill="1" applyBorder="1" applyAlignment="1">
      <alignment horizontal="left" vertical="center"/>
    </xf>
    <xf numFmtId="180" fontId="12" fillId="3" borderId="1" xfId="0" applyNumberFormat="1" applyFont="1" applyFill="1" applyBorder="1" applyAlignment="1">
      <alignment horizontal="left" vertical="center"/>
    </xf>
    <xf numFmtId="7" fontId="8" fillId="3" borderId="3" xfId="0" applyNumberFormat="1" applyFont="1" applyFill="1" applyBorder="1" applyAlignment="1">
      <alignment horizontal="left" vertical="center"/>
    </xf>
    <xf numFmtId="182" fontId="15" fillId="3" borderId="1" xfId="0" applyNumberFormat="1" applyFont="1" applyFill="1" applyBorder="1" applyAlignment="1">
      <alignment horizontal="left" vertical="center"/>
    </xf>
    <xf numFmtId="0" fontId="9" fillId="3" borderId="1" xfId="0" applyFont="1" applyFill="1" applyBorder="1" applyAlignment="1">
      <alignment vertical="center" wrapText="1"/>
    </xf>
    <xf numFmtId="182" fontId="9" fillId="3" borderId="1" xfId="0" applyNumberFormat="1" applyFont="1" applyFill="1" applyBorder="1" applyAlignment="1">
      <alignment horizontal="left" vertical="center"/>
    </xf>
    <xf numFmtId="26" fontId="8" fillId="3" borderId="1" xfId="0" applyNumberFormat="1" applyFont="1" applyFill="1" applyBorder="1" applyAlignment="1">
      <alignment horizontal="left" vertical="center"/>
    </xf>
    <xf numFmtId="26" fontId="15" fillId="3" borderId="1" xfId="0" applyNumberFormat="1" applyFont="1" applyFill="1" applyBorder="1" applyAlignment="1">
      <alignment horizontal="left" vertical="center"/>
    </xf>
    <xf numFmtId="26" fontId="16" fillId="3" borderId="1" xfId="0" applyNumberFormat="1" applyFont="1" applyFill="1" applyBorder="1" applyAlignment="1">
      <alignment horizontal="left" vertical="center"/>
    </xf>
    <xf numFmtId="182" fontId="9" fillId="3" borderId="1" xfId="0" applyNumberFormat="1" applyFont="1" applyFill="1" applyBorder="1" applyAlignment="1">
      <alignment horizontal="left" vertical="center" wrapText="1"/>
    </xf>
    <xf numFmtId="26" fontId="12" fillId="3" borderId="1" xfId="0" applyNumberFormat="1" applyFont="1" applyFill="1" applyBorder="1" applyAlignment="1">
      <alignment horizontal="left" vertical="center"/>
    </xf>
    <xf numFmtId="26" fontId="22" fillId="4" borderId="1" xfId="0" applyNumberFormat="1" applyFont="1" applyFill="1" applyBorder="1" applyAlignment="1">
      <alignment horizontal="left" vertical="center"/>
    </xf>
    <xf numFmtId="26" fontId="8" fillId="3" borderId="1" xfId="0" applyNumberFormat="1" applyFont="1" applyFill="1" applyBorder="1" applyAlignment="1">
      <alignment horizontal="left" vertical="center" wrapText="1"/>
    </xf>
    <xf numFmtId="180" fontId="9" fillId="3" borderId="1" xfId="0" applyNumberFormat="1" applyFont="1" applyFill="1" applyBorder="1" applyAlignment="1">
      <alignment horizontal="left" vertical="center"/>
    </xf>
    <xf numFmtId="0" fontId="14" fillId="3" borderId="1" xfId="0" applyFont="1" applyFill="1" applyBorder="1" applyAlignment="1">
      <alignment vertical="center"/>
    </xf>
    <xf numFmtId="0" fontId="10" fillId="3" borderId="1" xfId="0" applyFont="1" applyFill="1" applyBorder="1" applyAlignment="1">
      <alignment vertical="center"/>
    </xf>
    <xf numFmtId="7" fontId="12" fillId="3" borderId="1" xfId="0" applyNumberFormat="1" applyFont="1" applyFill="1" applyBorder="1" applyAlignment="1">
      <alignment horizontal="left" vertical="center"/>
    </xf>
    <xf numFmtId="0" fontId="28" fillId="3" borderId="1" xfId="0" applyFont="1" applyFill="1" applyBorder="1" applyAlignment="1">
      <alignment vertical="center" wrapText="1"/>
    </xf>
    <xf numFmtId="0" fontId="27" fillId="3" borderId="1" xfId="0" applyFont="1" applyFill="1" applyBorder="1" applyAlignment="1">
      <alignment vertical="center" wrapText="1"/>
    </xf>
    <xf numFmtId="0" fontId="19" fillId="3" borderId="1" xfId="0" applyFont="1" applyFill="1" applyBorder="1" applyAlignment="1">
      <alignment horizontal="left" vertical="center"/>
    </xf>
    <xf numFmtId="0" fontId="19" fillId="3" borderId="1" xfId="0" applyFont="1" applyFill="1" applyBorder="1" applyAlignment="1">
      <alignment horizontal="left" vertical="center" wrapText="1"/>
    </xf>
    <xf numFmtId="182" fontId="16" fillId="3" borderId="1" xfId="0" applyNumberFormat="1" applyFont="1" applyFill="1" applyBorder="1" applyAlignment="1">
      <alignment horizontal="left" vertical="center"/>
    </xf>
    <xf numFmtId="179" fontId="8" fillId="0" borderId="1" xfId="0" applyNumberFormat="1" applyFont="1" applyFill="1" applyBorder="1" applyAlignment="1">
      <alignment horizontal="left" vertical="center"/>
    </xf>
    <xf numFmtId="179" fontId="8" fillId="3" borderId="1" xfId="0" applyNumberFormat="1" applyFont="1" applyFill="1" applyBorder="1" applyAlignment="1">
      <alignment horizontal="left" vertical="center"/>
    </xf>
    <xf numFmtId="0" fontId="29" fillId="3" borderId="1" xfId="0" applyFont="1" applyFill="1" applyBorder="1" applyAlignment="1">
      <alignment horizontal="left" vertical="center"/>
    </xf>
    <xf numFmtId="0" fontId="28" fillId="3" borderId="1" xfId="0" applyFont="1" applyFill="1" applyBorder="1" applyAlignment="1">
      <alignment horizontal="left" vertical="center"/>
    </xf>
    <xf numFmtId="0" fontId="15" fillId="3" borderId="1" xfId="0" applyFont="1" applyFill="1" applyBorder="1" applyAlignment="1">
      <alignment horizontal="left" vertical="center"/>
    </xf>
    <xf numFmtId="14" fontId="8" fillId="3" borderId="1" xfId="0" applyNumberFormat="1" applyFont="1" applyFill="1" applyBorder="1" applyAlignment="1">
      <alignment horizontal="left" vertical="center"/>
    </xf>
    <xf numFmtId="0" fontId="9" fillId="3" borderId="1" xfId="0" applyFont="1" applyFill="1" applyBorder="1" applyAlignment="1">
      <alignment horizontal="left" vertical="center" wrapText="1"/>
    </xf>
    <xf numFmtId="182" fontId="8" fillId="0" borderId="0" xfId="0" applyNumberFormat="1" applyFont="1" applyFill="1" applyAlignment="1">
      <alignment horizontal="left" vertical="center"/>
    </xf>
    <xf numFmtId="26" fontId="22" fillId="4" borderId="0" xfId="0" applyNumberFormat="1" applyFont="1" applyFill="1" applyAlignment="1">
      <alignment horizontal="left" vertical="center"/>
    </xf>
    <xf numFmtId="179" fontId="30" fillId="2" borderId="1" xfId="0" applyNumberFormat="1" applyFont="1" applyFill="1" applyBorder="1" applyAlignment="1">
      <alignment horizontal="left" vertical="center"/>
    </xf>
    <xf numFmtId="180" fontId="8" fillId="0" borderId="0" xfId="0" applyNumberFormat="1" applyFont="1" applyFill="1" applyAlignment="1">
      <alignment horizontal="left" vertical="center"/>
    </xf>
    <xf numFmtId="0" fontId="31" fillId="0" borderId="0" xfId="0" applyFont="1" applyProtection="1">
      <alignment vertical="center"/>
      <protection locked="0"/>
    </xf>
    <xf numFmtId="0" fontId="32" fillId="0" borderId="0" xfId="0" applyFont="1" applyFill="1" applyBorder="1" applyAlignment="1" applyProtection="1">
      <alignment vertical="center"/>
      <protection locked="0"/>
    </xf>
    <xf numFmtId="0" fontId="32" fillId="5" borderId="0" xfId="0" applyFont="1" applyFill="1" applyBorder="1" applyAlignment="1" applyProtection="1">
      <alignment vertical="center"/>
      <protection locked="0"/>
    </xf>
    <xf numFmtId="0" fontId="32" fillId="0" borderId="0" xfId="0" applyFont="1" applyFill="1" applyAlignment="1" applyProtection="1">
      <alignment vertical="center"/>
      <protection locked="0"/>
    </xf>
    <xf numFmtId="0" fontId="33" fillId="0" borderId="0" xfId="0" applyFont="1" applyFill="1">
      <alignment vertical="center"/>
    </xf>
    <xf numFmtId="0" fontId="31" fillId="0" borderId="0" xfId="0" applyFont="1">
      <alignment vertical="center"/>
    </xf>
    <xf numFmtId="0" fontId="34" fillId="2" borderId="0" xfId="0" applyFont="1" applyFill="1" applyProtection="1">
      <alignment vertical="center"/>
      <protection locked="0"/>
    </xf>
    <xf numFmtId="14" fontId="32" fillId="0" borderId="0" xfId="0" applyNumberFormat="1" applyFont="1" applyFill="1" applyBorder="1" applyAlignment="1" applyProtection="1">
      <alignment horizontal="left" vertical="center"/>
    </xf>
    <xf numFmtId="58" fontId="32" fillId="0" borderId="0" xfId="0" applyNumberFormat="1" applyFont="1" applyFill="1" applyBorder="1" applyAlignment="1" applyProtection="1">
      <alignment vertical="center"/>
    </xf>
    <xf numFmtId="0" fontId="32" fillId="0" borderId="0" xfId="0" applyFont="1" applyFill="1" applyBorder="1" applyAlignment="1" applyProtection="1">
      <alignment vertical="center"/>
    </xf>
    <xf numFmtId="40" fontId="35" fillId="6" borderId="0" xfId="0" applyNumberFormat="1" applyFont="1" applyFill="1" applyBorder="1" applyAlignment="1" applyProtection="1">
      <alignment horizontal="center" vertical="center"/>
    </xf>
    <xf numFmtId="40" fontId="32" fillId="6" borderId="0" xfId="0" applyNumberFormat="1" applyFont="1" applyFill="1" applyBorder="1" applyAlignment="1" applyProtection="1">
      <alignment horizontal="center" vertical="center"/>
    </xf>
    <xf numFmtId="14" fontId="32" fillId="0" borderId="0" xfId="0" applyNumberFormat="1" applyFont="1" applyFill="1" applyBorder="1" applyAlignment="1" applyProtection="1">
      <alignment horizontal="left" vertical="center"/>
      <protection locked="0"/>
    </xf>
    <xf numFmtId="58" fontId="32" fillId="0" borderId="0" xfId="0" applyNumberFormat="1" applyFont="1" applyFill="1" applyBorder="1" applyAlignment="1" applyProtection="1">
      <alignment vertical="center"/>
      <protection locked="0"/>
    </xf>
    <xf numFmtId="17" fontId="32" fillId="0" borderId="0" xfId="0" applyNumberFormat="1" applyFont="1" applyFill="1" applyBorder="1" applyAlignment="1" applyProtection="1">
      <alignment vertical="center"/>
      <protection locked="0"/>
    </xf>
    <xf numFmtId="184" fontId="32" fillId="0" borderId="0" xfId="0" applyNumberFormat="1" applyFont="1" applyFill="1" applyBorder="1" applyAlignment="1" applyProtection="1">
      <alignment horizontal="left" vertical="center"/>
    </xf>
    <xf numFmtId="0" fontId="36" fillId="0" borderId="0" xfId="0" applyFont="1" applyFill="1" applyBorder="1" applyAlignment="1" applyProtection="1">
      <alignment vertical="center"/>
      <protection locked="0"/>
    </xf>
    <xf numFmtId="184" fontId="32" fillId="0" borderId="0" xfId="0" applyNumberFormat="1" applyFont="1" applyFill="1" applyBorder="1" applyAlignment="1" applyProtection="1">
      <alignment horizontal="left" vertical="center"/>
      <protection locked="0"/>
    </xf>
    <xf numFmtId="0" fontId="37" fillId="0" borderId="0" xfId="0" applyFont="1" applyFill="1" applyBorder="1" applyAlignment="1" applyProtection="1">
      <alignment vertical="center"/>
      <protection locked="0"/>
    </xf>
    <xf numFmtId="40" fontId="38" fillId="7" borderId="0" xfId="0" applyNumberFormat="1" applyFont="1" applyFill="1" applyBorder="1" applyAlignment="1" applyProtection="1">
      <alignment vertical="center"/>
    </xf>
    <xf numFmtId="40" fontId="38" fillId="7" borderId="0" xfId="0" applyNumberFormat="1" applyFont="1" applyFill="1" applyBorder="1" applyAlignment="1" applyProtection="1">
      <alignment horizontal="right" vertical="center"/>
    </xf>
    <xf numFmtId="40" fontId="35" fillId="6" borderId="0" xfId="0" applyNumberFormat="1" applyFont="1" applyFill="1" applyBorder="1" applyAlignment="1" applyProtection="1">
      <alignment horizontal="center" vertical="center"/>
      <protection locked="0"/>
    </xf>
    <xf numFmtId="14" fontId="32" fillId="5" borderId="0" xfId="0" applyNumberFormat="1" applyFont="1" applyFill="1" applyBorder="1" applyAlignment="1" applyProtection="1">
      <alignment horizontal="left" vertical="center"/>
      <protection locked="0"/>
    </xf>
    <xf numFmtId="58" fontId="32" fillId="5" borderId="0" xfId="0" applyNumberFormat="1" applyFont="1" applyFill="1" applyBorder="1" applyAlignment="1" applyProtection="1">
      <alignment vertical="center"/>
      <protection locked="0"/>
    </xf>
    <xf numFmtId="40" fontId="35" fillId="5" borderId="0" xfId="0" applyNumberFormat="1" applyFont="1" applyFill="1" applyBorder="1" applyAlignment="1" applyProtection="1">
      <alignment horizontal="center" vertical="center"/>
      <protection locked="0"/>
    </xf>
    <xf numFmtId="14" fontId="32" fillId="0" borderId="0" xfId="0" applyNumberFormat="1" applyFont="1" applyFill="1" applyAlignment="1" applyProtection="1">
      <alignment horizontal="left" vertical="center"/>
      <protection locked="0"/>
    </xf>
    <xf numFmtId="58" fontId="32" fillId="0" borderId="0" xfId="0" applyNumberFormat="1" applyFont="1" applyFill="1" applyAlignment="1" applyProtection="1">
      <alignment vertical="center"/>
      <protection locked="0"/>
    </xf>
    <xf numFmtId="40" fontId="35" fillId="0" borderId="0" xfId="0" applyNumberFormat="1" applyFont="1" applyFill="1" applyAlignment="1" applyProtection="1">
      <alignment horizontal="center" vertical="center"/>
      <protection locked="0"/>
    </xf>
    <xf numFmtId="58" fontId="32" fillId="0" borderId="0" xfId="0" applyNumberFormat="1" applyFont="1" applyFill="1" applyBorder="1" applyAlignment="1" applyProtection="1">
      <alignment vertical="center" wrapText="1"/>
      <protection locked="0"/>
    </xf>
    <xf numFmtId="40" fontId="35" fillId="8" borderId="0" xfId="0" applyNumberFormat="1" applyFont="1" applyFill="1" applyBorder="1" applyAlignment="1" applyProtection="1">
      <alignment horizontal="center" vertical="center"/>
      <protection locked="0"/>
    </xf>
    <xf numFmtId="58" fontId="32" fillId="0" borderId="0" xfId="0" applyNumberFormat="1" applyFont="1" applyFill="1" applyBorder="1" applyAlignment="1" applyProtection="1">
      <alignment vertical="center" wrapText="1"/>
    </xf>
    <xf numFmtId="40" fontId="39" fillId="0" borderId="0" xfId="0" applyNumberFormat="1" applyFont="1" applyFill="1" applyBorder="1" applyAlignment="1" applyProtection="1">
      <alignment horizontal="right" vertical="center"/>
    </xf>
    <xf numFmtId="177" fontId="35" fillId="0" borderId="0" xfId="0" applyNumberFormat="1" applyFont="1" applyFill="1" applyBorder="1" applyAlignment="1" applyProtection="1">
      <alignment horizontal="center" vertical="center"/>
    </xf>
    <xf numFmtId="177" fontId="35" fillId="0" borderId="0" xfId="0" applyNumberFormat="1" applyFont="1" applyFill="1" applyAlignment="1" applyProtection="1">
      <alignment horizontal="center" vertical="center"/>
      <protection locked="0"/>
    </xf>
    <xf numFmtId="40" fontId="35" fillId="8" borderId="0" xfId="0" applyNumberFormat="1" applyFont="1" applyFill="1" applyAlignment="1" applyProtection="1">
      <alignment horizontal="center" vertical="center"/>
      <protection locked="0"/>
    </xf>
    <xf numFmtId="0" fontId="36" fillId="0" borderId="0" xfId="0" applyFont="1" applyFill="1" applyBorder="1" applyAlignment="1" applyProtection="1">
      <alignment wrapText="1"/>
      <protection locked="0"/>
    </xf>
    <xf numFmtId="58" fontId="32" fillId="0" borderId="0" xfId="0" applyNumberFormat="1" applyFont="1" applyFill="1" applyAlignment="1" applyProtection="1">
      <alignment vertical="center" wrapText="1"/>
      <protection locked="0"/>
    </xf>
    <xf numFmtId="40" fontId="35" fillId="8" borderId="0" xfId="0" applyNumberFormat="1" applyFont="1" applyFill="1" applyBorder="1" applyAlignment="1" applyProtection="1">
      <alignment horizontal="center" vertical="center"/>
    </xf>
    <xf numFmtId="184" fontId="40" fillId="0" borderId="0" xfId="0" applyNumberFormat="1" applyFont="1" applyFill="1" applyBorder="1" applyAlignment="1" applyProtection="1">
      <alignment horizontal="left" vertical="center"/>
    </xf>
    <xf numFmtId="0" fontId="32" fillId="9" borderId="0" xfId="0" applyFont="1" applyFill="1" applyBorder="1" applyAlignment="1" applyProtection="1">
      <alignment vertical="center"/>
      <protection locked="0"/>
    </xf>
    <xf numFmtId="184" fontId="32" fillId="5" borderId="0" xfId="0" applyNumberFormat="1" applyFont="1" applyFill="1" applyBorder="1" applyAlignment="1" applyProtection="1">
      <alignment horizontal="left" vertical="center"/>
      <protection locked="0"/>
    </xf>
    <xf numFmtId="184" fontId="32" fillId="0" borderId="0" xfId="0" applyNumberFormat="1" applyFont="1" applyFill="1" applyAlignment="1" applyProtection="1">
      <alignment horizontal="left" vertical="center"/>
      <protection locked="0"/>
    </xf>
    <xf numFmtId="58" fontId="32" fillId="0" borderId="0" xfId="0" applyNumberFormat="1" applyFont="1" applyFill="1" applyBorder="1" applyAlignment="1" applyProtection="1">
      <alignment horizontal="left" vertical="center"/>
    </xf>
    <xf numFmtId="58" fontId="32" fillId="0" borderId="0" xfId="0" applyNumberFormat="1" applyFont="1" applyFill="1" applyBorder="1" applyAlignment="1" applyProtection="1">
      <alignment horizontal="left" vertical="center"/>
      <protection locked="0"/>
    </xf>
    <xf numFmtId="58" fontId="32" fillId="0" borderId="0" xfId="0" applyNumberFormat="1" applyFont="1" applyFill="1" applyAlignment="1" applyProtection="1">
      <alignment horizontal="left" vertical="center"/>
    </xf>
    <xf numFmtId="0" fontId="31" fillId="0" borderId="0" xfId="0" applyFont="1" applyFill="1" applyAlignment="1" applyProtection="1">
      <alignment vertical="center"/>
    </xf>
    <xf numFmtId="40" fontId="35" fillId="0" borderId="0" xfId="0" applyNumberFormat="1" applyFont="1" applyFill="1" applyBorder="1" applyAlignment="1" applyProtection="1">
      <alignment horizontal="center" vertical="center"/>
    </xf>
    <xf numFmtId="0" fontId="31" fillId="8" borderId="0" xfId="0" applyFont="1" applyFill="1" applyAlignment="1" applyProtection="1">
      <alignment vertical="center"/>
      <protection locked="0"/>
    </xf>
    <xf numFmtId="0" fontId="31" fillId="0" borderId="0" xfId="0" applyFont="1" applyFill="1" applyAlignment="1" applyProtection="1">
      <alignment vertical="center"/>
      <protection locked="0"/>
    </xf>
    <xf numFmtId="40" fontId="35" fillId="0" borderId="0" xfId="0" applyNumberFormat="1" applyFont="1" applyFill="1" applyBorder="1" applyAlignment="1" applyProtection="1">
      <alignment horizontal="center" vertical="center"/>
      <protection locked="0"/>
    </xf>
    <xf numFmtId="0" fontId="41" fillId="0" borderId="0" xfId="0" applyFont="1">
      <alignment vertical="center"/>
    </xf>
    <xf numFmtId="40" fontId="42" fillId="7" borderId="0" xfId="0" applyNumberFormat="1" applyFont="1" applyFill="1" applyBorder="1" applyAlignment="1" applyProtection="1">
      <alignment horizontal="right" vertical="center"/>
    </xf>
    <xf numFmtId="40" fontId="38" fillId="7" borderId="0" xfId="0" applyNumberFormat="1" applyFont="1" applyFill="1" applyBorder="1" applyAlignment="1" applyProtection="1">
      <alignment vertical="center"/>
      <protection locked="0"/>
    </xf>
    <xf numFmtId="40" fontId="42" fillId="7" borderId="0" xfId="0" applyNumberFormat="1" applyFont="1" applyFill="1" applyBorder="1" applyAlignment="1" applyProtection="1">
      <alignment horizontal="right" vertical="center"/>
      <protection locked="0"/>
    </xf>
    <xf numFmtId="40" fontId="38" fillId="5" borderId="0" xfId="0" applyNumberFormat="1" applyFont="1" applyFill="1" applyBorder="1" applyAlignment="1" applyProtection="1">
      <alignment vertical="center"/>
      <protection locked="0"/>
    </xf>
    <xf numFmtId="40" fontId="38" fillId="0" borderId="0" xfId="0" applyNumberFormat="1" applyFont="1" applyFill="1" applyAlignment="1" applyProtection="1">
      <alignment vertical="center"/>
      <protection locked="0"/>
    </xf>
    <xf numFmtId="0" fontId="36" fillId="0" borderId="5" xfId="0" applyFont="1" applyFill="1" applyBorder="1" applyAlignment="1">
      <alignment horizontal="center" vertical="center"/>
    </xf>
    <xf numFmtId="40" fontId="38" fillId="7" borderId="0" xfId="0" applyNumberFormat="1" applyFont="1" applyFill="1" applyAlignment="1" applyProtection="1">
      <alignment vertical="center"/>
      <protection locked="0"/>
    </xf>
    <xf numFmtId="40" fontId="35" fillId="6" borderId="0" xfId="0" applyNumberFormat="1" applyFont="1" applyFill="1" applyAlignment="1" applyProtection="1">
      <alignment horizontal="center" vertical="center"/>
      <protection locked="0"/>
    </xf>
    <xf numFmtId="40" fontId="39" fillId="7" borderId="0" xfId="0" applyNumberFormat="1" applyFont="1" applyFill="1" applyBorder="1" applyAlignment="1" applyProtection="1">
      <alignment horizontal="right" vertical="center"/>
    </xf>
    <xf numFmtId="40" fontId="43" fillId="7" borderId="0" xfId="0" applyNumberFormat="1" applyFont="1" applyFill="1" applyBorder="1" applyAlignment="1" applyProtection="1">
      <alignment vertical="center"/>
    </xf>
    <xf numFmtId="0" fontId="44" fillId="0" borderId="5" xfId="0" applyFont="1" applyFill="1" applyBorder="1" applyAlignment="1">
      <alignment horizontal="center" vertical="center"/>
    </xf>
    <xf numFmtId="14" fontId="45" fillId="0" borderId="0" xfId="0" applyNumberFormat="1" applyFont="1" applyFill="1" applyBorder="1" applyAlignment="1" applyProtection="1">
      <alignment horizontal="left" vertical="center"/>
      <protection locked="0"/>
    </xf>
    <xf numFmtId="58" fontId="45" fillId="0" borderId="0" xfId="0" applyNumberFormat="1" applyFont="1" applyFill="1" applyBorder="1" applyAlignment="1" applyProtection="1">
      <alignment vertical="center"/>
      <protection locked="0"/>
    </xf>
    <xf numFmtId="58" fontId="32" fillId="0" borderId="0" xfId="0" applyNumberFormat="1" applyFont="1" applyFill="1" applyAlignment="1" applyProtection="1">
      <alignment vertical="center"/>
    </xf>
    <xf numFmtId="0" fontId="46" fillId="0" borderId="6" xfId="0" applyFont="1" applyFill="1" applyBorder="1">
      <alignment vertical="center"/>
    </xf>
    <xf numFmtId="0" fontId="33" fillId="0" borderId="7" xfId="0" applyFont="1" applyFill="1" applyBorder="1">
      <alignment vertical="center"/>
    </xf>
    <xf numFmtId="184" fontId="47" fillId="0" borderId="7" xfId="0" applyNumberFormat="1" applyFont="1" applyFill="1" applyBorder="1" applyAlignment="1" applyProtection="1">
      <alignment horizontal="center" vertical="center"/>
      <protection locked="0"/>
    </xf>
    <xf numFmtId="0" fontId="48" fillId="2" borderId="0" xfId="0" applyFont="1" applyFill="1" applyAlignment="1">
      <alignment horizontal="left" vertical="center"/>
    </xf>
    <xf numFmtId="0" fontId="31" fillId="0" borderId="0" xfId="0" applyFont="1" applyAlignment="1">
      <alignment horizontal="left" vertical="center"/>
    </xf>
    <xf numFmtId="0" fontId="49" fillId="0" borderId="0" xfId="0" applyFont="1" applyAlignment="1">
      <alignment horizontal="left" vertical="center"/>
    </xf>
    <xf numFmtId="0" fontId="49" fillId="0" borderId="0" xfId="0" applyFont="1">
      <alignment vertical="center"/>
    </xf>
    <xf numFmtId="184" fontId="45" fillId="0" borderId="0" xfId="0" applyNumberFormat="1" applyFont="1" applyFill="1" applyBorder="1" applyAlignment="1" applyProtection="1">
      <alignment horizontal="left" vertical="center"/>
      <protection locked="0"/>
    </xf>
    <xf numFmtId="0" fontId="0" fillId="0" borderId="0" xfId="0" applyProtection="1">
      <alignment vertical="center"/>
      <protection locked="0"/>
    </xf>
    <xf numFmtId="184" fontId="50" fillId="0" borderId="0" xfId="0" applyNumberFormat="1" applyFont="1" applyFill="1" applyAlignment="1" applyProtection="1">
      <alignment horizontal="left" vertical="center"/>
    </xf>
    <xf numFmtId="177" fontId="51" fillId="0" borderId="7" xfId="0" applyNumberFormat="1" applyFont="1" applyFill="1" applyBorder="1" applyAlignment="1" applyProtection="1">
      <alignment horizontal="center" vertical="center"/>
    </xf>
    <xf numFmtId="180" fontId="52" fillId="3" borderId="1" xfId="0" applyNumberFormat="1" applyFont="1" applyFill="1" applyBorder="1" applyAlignment="1">
      <alignment horizontal="left" vertical="center" wrapText="1"/>
    </xf>
    <xf numFmtId="180" fontId="53" fillId="3" borderId="1" xfId="0" applyNumberFormat="1" applyFont="1" applyFill="1" applyBorder="1" applyAlignment="1">
      <alignment horizontal="left" vertical="center"/>
    </xf>
    <xf numFmtId="0" fontId="33" fillId="0" borderId="8" xfId="0" applyFont="1" applyFill="1" applyBorder="1">
      <alignment vertical="center"/>
    </xf>
    <xf numFmtId="0" fontId="54" fillId="0" borderId="0" xfId="0" applyFont="1" applyFill="1" applyBorder="1" applyAlignment="1">
      <alignment vertical="center"/>
    </xf>
    <xf numFmtId="14" fontId="45" fillId="0" borderId="0" xfId="0" applyNumberFormat="1" applyFont="1" applyFill="1" applyBorder="1" applyAlignment="1">
      <alignment horizontal="left" vertical="center"/>
    </xf>
    <xf numFmtId="58" fontId="45" fillId="0" borderId="0" xfId="0" applyNumberFormat="1" applyFont="1" applyFill="1" applyBorder="1" applyAlignment="1">
      <alignment vertical="center"/>
    </xf>
    <xf numFmtId="40" fontId="45" fillId="10" borderId="0" xfId="0" applyNumberFormat="1" applyFont="1" applyFill="1" applyBorder="1" applyAlignment="1">
      <alignment vertical="center"/>
    </xf>
    <xf numFmtId="14" fontId="45" fillId="0" borderId="0" xfId="0" applyNumberFormat="1" applyFont="1" applyFill="1" applyAlignment="1">
      <alignment horizontal="left" vertical="center"/>
    </xf>
    <xf numFmtId="0" fontId="55" fillId="9" borderId="0" xfId="0" applyFont="1" applyFill="1">
      <alignment vertical="center"/>
    </xf>
    <xf numFmtId="0" fontId="0" fillId="0" borderId="0" xfId="0" applyFill="1" applyAlignment="1">
      <alignment vertical="center"/>
    </xf>
    <xf numFmtId="14" fontId="0" fillId="0" borderId="0" xfId="0" applyNumberFormat="1" applyFill="1" applyAlignment="1">
      <alignment vertical="center"/>
    </xf>
    <xf numFmtId="183" fontId="0" fillId="0" borderId="0" xfId="0" applyNumberFormat="1" applyFill="1" applyAlignment="1">
      <alignment horizontal="center" vertical="center"/>
    </xf>
    <xf numFmtId="40" fontId="56" fillId="11" borderId="0" xfId="0" applyNumberFormat="1" applyFont="1" applyFill="1" applyBorder="1" applyAlignment="1">
      <alignment horizontal="center" vertical="center"/>
    </xf>
    <xf numFmtId="184" fontId="45" fillId="0" borderId="0" xfId="0" applyNumberFormat="1" applyFont="1" applyFill="1" applyBorder="1" applyAlignment="1">
      <alignment horizontal="left" vertical="center"/>
    </xf>
    <xf numFmtId="40" fontId="56" fillId="0" borderId="0" xfId="0" applyNumberFormat="1" applyFont="1" applyFill="1" applyBorder="1" applyAlignment="1">
      <alignment horizontal="center" vertical="center"/>
    </xf>
    <xf numFmtId="40" fontId="56" fillId="0" borderId="0" xfId="0" applyNumberFormat="1" applyFont="1" applyFill="1" applyAlignment="1">
      <alignment horizontal="center" vertical="center"/>
    </xf>
    <xf numFmtId="38" fontId="56" fillId="0" borderId="0" xfId="0" applyNumberFormat="1" applyFont="1" applyFill="1" applyAlignment="1">
      <alignment horizontal="center" vertical="center"/>
    </xf>
    <xf numFmtId="0" fontId="57" fillId="12" borderId="0" xfId="0" applyFont="1" applyFill="1" applyBorder="1" applyAlignment="1">
      <alignment vertical="center"/>
    </xf>
    <xf numFmtId="0" fontId="58" fillId="12" borderId="0" xfId="0" applyFont="1" applyFill="1" applyBorder="1" applyAlignment="1">
      <alignment horizontal="center" vertical="center"/>
    </xf>
    <xf numFmtId="14" fontId="59" fillId="13" borderId="9" xfId="0" applyNumberFormat="1" applyFont="1" applyFill="1" applyBorder="1" applyAlignment="1">
      <alignment horizontal="left" vertical="center"/>
    </xf>
    <xf numFmtId="0" fontId="59" fillId="13" borderId="10" xfId="0" applyFont="1" applyFill="1" applyBorder="1" applyAlignment="1">
      <alignment vertical="center"/>
    </xf>
    <xf numFmtId="0" fontId="59" fillId="13" borderId="10" xfId="0" applyFont="1" applyFill="1" applyBorder="1" applyAlignment="1">
      <alignment horizontal="left" vertical="center"/>
    </xf>
    <xf numFmtId="0" fontId="59" fillId="13" borderId="10" xfId="0" applyFont="1" applyFill="1" applyBorder="1" applyAlignment="1">
      <alignment horizontal="center" vertical="center"/>
    </xf>
    <xf numFmtId="14" fontId="59" fillId="13" borderId="11" xfId="0" applyNumberFormat="1" applyFont="1" applyFill="1" applyBorder="1" applyAlignment="1">
      <alignment horizontal="left" vertical="center"/>
    </xf>
    <xf numFmtId="0" fontId="59" fillId="13" borderId="12" xfId="0" applyFont="1" applyFill="1" applyBorder="1" applyAlignment="1">
      <alignment vertical="center"/>
    </xf>
    <xf numFmtId="0" fontId="60" fillId="13" borderId="12" xfId="0" applyFont="1" applyFill="1" applyBorder="1" applyAlignment="1">
      <alignment horizontal="left" vertical="center"/>
    </xf>
    <xf numFmtId="0" fontId="59" fillId="13" borderId="12" xfId="0" applyFont="1" applyFill="1" applyBorder="1" applyAlignment="1">
      <alignment horizontal="center" vertical="center"/>
    </xf>
    <xf numFmtId="0" fontId="59" fillId="13" borderId="12" xfId="0" applyFont="1" applyFill="1" applyBorder="1" applyAlignment="1">
      <alignment horizontal="left" vertical="center"/>
    </xf>
    <xf numFmtId="0" fontId="60" fillId="13" borderId="12" xfId="0" applyFont="1" applyFill="1" applyBorder="1" applyAlignment="1">
      <alignment vertical="center"/>
    </xf>
    <xf numFmtId="0" fontId="59" fillId="13" borderId="13" xfId="0" applyFont="1" applyFill="1" applyBorder="1" applyAlignment="1">
      <alignment vertical="center"/>
    </xf>
    <xf numFmtId="0" fontId="59" fillId="13" borderId="13" xfId="0" applyFont="1" applyFill="1" applyBorder="1" applyAlignment="1">
      <alignment horizontal="left" vertical="center"/>
    </xf>
    <xf numFmtId="14" fontId="59" fillId="13" borderId="14" xfId="0" applyNumberFormat="1" applyFont="1" applyFill="1" applyBorder="1" applyAlignment="1">
      <alignment horizontal="left" vertical="center"/>
    </xf>
    <xf numFmtId="0" fontId="60" fillId="13" borderId="13" xfId="0" applyFont="1" applyFill="1" applyBorder="1" applyAlignment="1">
      <alignment horizontal="left" vertical="center"/>
    </xf>
    <xf numFmtId="0" fontId="60" fillId="13" borderId="13" xfId="0" applyFont="1" applyFill="1" applyBorder="1" applyAlignment="1">
      <alignment vertical="center"/>
    </xf>
    <xf numFmtId="14" fontId="59" fillId="13" borderId="10" xfId="0" applyNumberFormat="1" applyFont="1" applyFill="1" applyBorder="1" applyAlignment="1">
      <alignment horizontal="left" vertical="center"/>
    </xf>
    <xf numFmtId="14" fontId="59" fillId="13" borderId="12" xfId="0" applyNumberFormat="1" applyFont="1" applyFill="1" applyBorder="1" applyAlignment="1">
      <alignment horizontal="left" vertical="center"/>
    </xf>
    <xf numFmtId="14" fontId="59" fillId="13" borderId="13" xfId="0" applyNumberFormat="1" applyFont="1" applyFill="1" applyBorder="1" applyAlignment="1">
      <alignment horizontal="left" vertical="center"/>
    </xf>
    <xf numFmtId="0" fontId="59" fillId="9" borderId="12" xfId="0" applyFont="1" applyFill="1" applyBorder="1" applyAlignment="1">
      <alignment horizontal="left" vertical="center"/>
    </xf>
    <xf numFmtId="0" fontId="59" fillId="13" borderId="15" xfId="0" applyFont="1" applyFill="1" applyBorder="1" applyAlignment="1">
      <alignment horizontal="center" vertical="center"/>
    </xf>
    <xf numFmtId="0" fontId="59" fillId="13" borderId="16" xfId="0" applyFont="1" applyFill="1" applyBorder="1" applyAlignment="1">
      <alignment vertical="center"/>
    </xf>
    <xf numFmtId="0" fontId="60" fillId="13" borderId="16" xfId="0" applyFont="1" applyFill="1" applyBorder="1" applyAlignment="1">
      <alignment vertical="center"/>
    </xf>
    <xf numFmtId="0" fontId="60" fillId="13" borderId="17" xfId="0" applyFont="1" applyFill="1" applyBorder="1" applyAlignment="1">
      <alignment vertical="center"/>
    </xf>
    <xf numFmtId="0" fontId="59" fillId="13" borderId="17" xfId="0" applyFont="1" applyFill="1" applyBorder="1" applyAlignment="1">
      <alignment vertical="center"/>
    </xf>
    <xf numFmtId="0" fontId="0" fillId="0" borderId="0" xfId="0" applyAlignment="1" applyProtection="1">
      <alignment horizontal="center" vertical="center"/>
      <protection locked="0"/>
    </xf>
    <xf numFmtId="0" fontId="45" fillId="0" borderId="0" xfId="0" applyFont="1" applyFill="1" applyBorder="1" applyAlignment="1" applyProtection="1">
      <alignment vertical="center"/>
      <protection locked="0"/>
    </xf>
    <xf numFmtId="0" fontId="55" fillId="2" borderId="0" xfId="0" applyFont="1" applyFill="1" applyProtection="1">
      <alignment vertical="center"/>
      <protection locked="0"/>
    </xf>
    <xf numFmtId="183" fontId="45" fillId="0" borderId="0" xfId="0" applyNumberFormat="1" applyFont="1" applyFill="1" applyBorder="1" applyAlignment="1" applyProtection="1">
      <alignment horizontal="left" vertical="center"/>
      <protection locked="0"/>
    </xf>
    <xf numFmtId="14" fontId="45" fillId="0" borderId="0" xfId="0" applyNumberFormat="1" applyFont="1" applyFill="1" applyBorder="1" applyAlignment="1" applyProtection="1">
      <alignment horizontal="left" vertical="center"/>
    </xf>
    <xf numFmtId="58" fontId="45" fillId="0" borderId="0" xfId="0" applyNumberFormat="1" applyFont="1" applyFill="1" applyBorder="1" applyAlignment="1" applyProtection="1">
      <alignment vertical="center"/>
    </xf>
    <xf numFmtId="0" fontId="45" fillId="0" borderId="0" xfId="0" applyFont="1" applyFill="1" applyBorder="1" applyAlignment="1" applyProtection="1">
      <alignment vertical="center"/>
    </xf>
    <xf numFmtId="40" fontId="61" fillId="7" borderId="0" xfId="0" applyNumberFormat="1" applyFont="1" applyFill="1" applyBorder="1" applyAlignment="1" applyProtection="1">
      <alignment vertical="center"/>
      <protection locked="0"/>
    </xf>
    <xf numFmtId="40" fontId="56" fillId="6" borderId="0" xfId="0" applyNumberFormat="1" applyFont="1" applyFill="1" applyBorder="1" applyAlignment="1" applyProtection="1">
      <alignment horizontal="center" vertical="center"/>
      <protection locked="0"/>
    </xf>
    <xf numFmtId="40" fontId="61" fillId="7" borderId="0" xfId="0" applyNumberFormat="1" applyFont="1" applyFill="1" applyBorder="1" applyAlignment="1" applyProtection="1">
      <alignment vertical="center"/>
    </xf>
    <xf numFmtId="40" fontId="56" fillId="6" borderId="0" xfId="0" applyNumberFormat="1" applyFont="1" applyFill="1" applyBorder="1" applyAlignment="1" applyProtection="1">
      <alignment horizontal="center" vertical="center"/>
    </xf>
    <xf numFmtId="184" fontId="45" fillId="0" borderId="0" xfId="0" applyNumberFormat="1" applyFont="1" applyFill="1" applyBorder="1" applyAlignment="1" applyProtection="1">
      <alignment horizontal="left" vertical="center"/>
    </xf>
    <xf numFmtId="40" fontId="62" fillId="7" borderId="0" xfId="0" applyNumberFormat="1" applyFont="1" applyFill="1" applyBorder="1" applyAlignment="1" applyProtection="1">
      <alignment horizontal="right" vertical="center"/>
    </xf>
    <xf numFmtId="58" fontId="45" fillId="0" borderId="0" xfId="0" applyNumberFormat="1" applyFont="1" applyFill="1" applyBorder="1" applyAlignment="1" applyProtection="1">
      <alignment horizontal="left" vertical="center"/>
    </xf>
    <xf numFmtId="40" fontId="63" fillId="7" borderId="0" xfId="0" applyNumberFormat="1" applyFont="1" applyFill="1" applyBorder="1" applyAlignment="1" applyProtection="1">
      <alignment horizontal="right" vertical="center"/>
    </xf>
    <xf numFmtId="0" fontId="0" fillId="0" borderId="0" xfId="0" applyProtection="1">
      <alignment vertical="center"/>
    </xf>
    <xf numFmtId="0" fontId="0" fillId="14" borderId="0" xfId="0" applyFill="1" applyProtection="1">
      <alignment vertical="center"/>
    </xf>
    <xf numFmtId="0" fontId="0" fillId="14" borderId="0" xfId="0" applyFill="1" applyProtection="1">
      <alignment vertical="center"/>
      <protection locked="0"/>
    </xf>
    <xf numFmtId="40" fontId="64" fillId="7" borderId="0" xfId="0" applyNumberFormat="1" applyFont="1" applyFill="1" applyBorder="1" applyAlignment="1" applyProtection="1">
      <alignment horizontal="right" vertical="center"/>
    </xf>
    <xf numFmtId="184" fontId="45" fillId="8" borderId="0" xfId="0" applyNumberFormat="1" applyFont="1" applyFill="1" applyBorder="1" applyAlignment="1" applyProtection="1">
      <alignment horizontal="left" vertical="center"/>
    </xf>
    <xf numFmtId="40" fontId="64" fillId="7" borderId="0" xfId="0" applyNumberFormat="1" applyFont="1" applyFill="1" applyBorder="1" applyAlignment="1" applyProtection="1">
      <alignment vertical="center"/>
    </xf>
    <xf numFmtId="185" fontId="45" fillId="0" borderId="0" xfId="0" applyNumberFormat="1" applyFont="1" applyFill="1" applyBorder="1" applyAlignment="1" applyProtection="1">
      <alignment horizontal="left" vertical="center"/>
    </xf>
    <xf numFmtId="185" fontId="45" fillId="0" borderId="0" xfId="0" applyNumberFormat="1" applyFont="1" applyFill="1" applyBorder="1" applyAlignment="1" applyProtection="1">
      <alignment horizontal="left" vertical="center"/>
      <protection locked="0"/>
    </xf>
    <xf numFmtId="58" fontId="45" fillId="0" borderId="0" xfId="0" applyNumberFormat="1" applyFont="1" applyFill="1" applyBorder="1" applyAlignment="1" applyProtection="1">
      <alignment vertical="center" wrapText="1"/>
      <protection locked="0"/>
    </xf>
    <xf numFmtId="40" fontId="64" fillId="7" borderId="0" xfId="0" applyNumberFormat="1" applyFont="1" applyFill="1" applyBorder="1" applyAlignment="1" applyProtection="1">
      <alignment vertical="center"/>
      <protection locked="0"/>
    </xf>
    <xf numFmtId="0" fontId="0" fillId="8" borderId="0" xfId="0" applyFill="1" applyProtection="1">
      <alignment vertical="center"/>
      <protection locked="0"/>
    </xf>
    <xf numFmtId="6" fontId="45" fillId="0" borderId="0" xfId="0" applyNumberFormat="1" applyFont="1" applyFill="1" applyBorder="1" applyAlignment="1" applyProtection="1">
      <alignment vertical="center"/>
      <protection locked="0"/>
    </xf>
    <xf numFmtId="0" fontId="0" fillId="9" borderId="0" xfId="0" applyFill="1" applyProtection="1">
      <alignment vertical="center"/>
      <protection locked="0"/>
    </xf>
    <xf numFmtId="176" fontId="45" fillId="0" borderId="0" xfId="0" applyNumberFormat="1" applyFont="1" applyFill="1" applyBorder="1" applyAlignment="1" applyProtection="1">
      <alignment horizontal="left" vertical="center"/>
      <protection locked="0"/>
    </xf>
    <xf numFmtId="58" fontId="45" fillId="0" borderId="0" xfId="0" applyNumberFormat="1" applyFont="1" applyFill="1" applyAlignment="1" applyProtection="1">
      <alignment vertical="center"/>
      <protection locked="0"/>
    </xf>
    <xf numFmtId="14" fontId="45" fillId="0" borderId="0" xfId="0" applyNumberFormat="1" applyFont="1" applyFill="1" applyAlignment="1" applyProtection="1">
      <alignment horizontal="left" vertical="center"/>
      <protection locked="0"/>
    </xf>
    <xf numFmtId="14" fontId="45" fillId="8" borderId="0" xfId="0" applyNumberFormat="1" applyFont="1" applyFill="1" applyBorder="1" applyAlignment="1" applyProtection="1">
      <alignment horizontal="left" vertical="center"/>
      <protection locked="0"/>
    </xf>
    <xf numFmtId="58" fontId="45" fillId="8" borderId="0" xfId="0" applyNumberFormat="1" applyFont="1" applyFill="1" applyBorder="1" applyAlignment="1" applyProtection="1">
      <alignment vertical="center"/>
      <protection locked="0"/>
    </xf>
    <xf numFmtId="40" fontId="45" fillId="6" borderId="0" xfId="0" applyNumberFormat="1" applyFont="1" applyFill="1" applyBorder="1" applyAlignment="1" applyProtection="1">
      <alignment horizontal="center" vertical="center"/>
      <protection locked="0"/>
    </xf>
    <xf numFmtId="40" fontId="61" fillId="8" borderId="0" xfId="0" applyNumberFormat="1" applyFont="1" applyFill="1" applyBorder="1" applyAlignment="1" applyProtection="1">
      <alignment vertical="center"/>
      <protection locked="0"/>
    </xf>
    <xf numFmtId="40" fontId="56" fillId="8" borderId="0" xfId="0" applyNumberFormat="1" applyFont="1" applyFill="1" applyBorder="1" applyAlignment="1" applyProtection="1">
      <alignment horizontal="center" vertical="center"/>
      <protection locked="0"/>
    </xf>
    <xf numFmtId="184" fontId="45" fillId="8" borderId="0" xfId="0" applyNumberFormat="1" applyFont="1" applyFill="1" applyBorder="1" applyAlignment="1" applyProtection="1">
      <alignment horizontal="left" vertical="center"/>
      <protection locked="0"/>
    </xf>
    <xf numFmtId="7" fontId="41" fillId="8" borderId="0" xfId="0" applyNumberFormat="1" applyFont="1" applyFill="1" applyProtection="1">
      <alignment vertical="center"/>
      <protection locked="0"/>
    </xf>
  </cellXfs>
  <cellStyles count="51">
    <cellStyle name="常规" xfId="0" builtinId="0"/>
    <cellStyle name="常规_New Follow" xfId="1"/>
    <cellStyle name="60% - 强调文字颜色 6" xfId="2" builtinId="52"/>
    <cellStyle name="20% - 强调文字颜色 4" xfId="3" builtinId="42"/>
    <cellStyle name="强调文字颜色 4" xfId="4" builtinId="41"/>
    <cellStyle name="输入" xfId="5" builtinId="20"/>
    <cellStyle name="40% - 强调文字颜色 3" xfId="6" builtinId="39"/>
    <cellStyle name="20% - 强调文字颜色 3" xfId="7" builtinId="38"/>
    <cellStyle name="货币" xfId="8" builtinId="4"/>
    <cellStyle name="强调文字颜色 3" xfId="9" builtinId="37"/>
    <cellStyle name="百分比" xfId="10" builtinId="5"/>
    <cellStyle name="60% - 强调文字颜色 2" xfId="11" builtinId="36"/>
    <cellStyle name="常规 2 2 2 2" xfId="12"/>
    <cellStyle name="60% - 强调文字颜色 5" xfId="13" builtinId="48"/>
    <cellStyle name="强调文字颜色 2" xfId="14" builtinId="33"/>
    <cellStyle name="60% - 强调文字颜色 1" xfId="15" builtinId="32"/>
    <cellStyle name="60% - 强调文字颜色 4" xfId="16" builtinId="44"/>
    <cellStyle name="计算" xfId="17" builtinId="22"/>
    <cellStyle name="强调文字颜色 1" xfId="18" builtinId="29"/>
    <cellStyle name="适中" xfId="19" builtinId="28"/>
    <cellStyle name="20% - 强调文字颜色 5" xfId="20" builtinId="46"/>
    <cellStyle name="好" xfId="21" builtinId="26"/>
    <cellStyle name="20% - 强调文字颜色 1" xfId="22" builtinId="30"/>
    <cellStyle name="汇总" xfId="23" builtinId="25"/>
    <cellStyle name="差" xfId="24" builtinId="27"/>
    <cellStyle name="检查单元格" xfId="25" builtinId="23"/>
    <cellStyle name="输出" xfId="26" builtinId="21"/>
    <cellStyle name="标题 1" xfId="27" builtinId="16"/>
    <cellStyle name="解释性文本" xfId="28" builtinId="53"/>
    <cellStyle name="20% - 强调文字颜色 2" xfId="29" builtinId="34"/>
    <cellStyle name="标题 4" xfId="30" builtinId="19"/>
    <cellStyle name="货币[0]" xfId="31" builtinId="7"/>
    <cellStyle name="40% - 强调文字颜色 4" xfId="32" builtinId="43"/>
    <cellStyle name="千位分隔" xfId="33" builtinId="3"/>
    <cellStyle name="已访问的超链接" xfId="34" builtinId="9"/>
    <cellStyle name="标题" xfId="35" builtinId="15"/>
    <cellStyle name="40% - 强调文字颜色 2" xfId="36" builtinId="35"/>
    <cellStyle name="警告文本" xfId="37" builtinId="11"/>
    <cellStyle name="60% - 强调文字颜色 3" xfId="38" builtinId="40"/>
    <cellStyle name="注释" xfId="39" builtinId="10"/>
    <cellStyle name="20% - 强调文字颜色 6" xfId="40" builtinId="50"/>
    <cellStyle name="强调文字颜色 5" xfId="41" builtinId="45"/>
    <cellStyle name="40% - 强调文字颜色 6" xfId="42" builtinId="51"/>
    <cellStyle name="超链接" xfId="43" builtinId="8"/>
    <cellStyle name="千位分隔[0]" xfId="44" builtinId="6"/>
    <cellStyle name="标题 2" xfId="45" builtinId="17"/>
    <cellStyle name="40% - 强调文字颜色 5" xfId="46" builtinId="47"/>
    <cellStyle name="标题 3" xfId="47" builtinId="18"/>
    <cellStyle name="强调文字颜色 6" xfId="48" builtinId="49"/>
    <cellStyle name="40% - 强调文字颜色 1" xfId="49" builtinId="31"/>
    <cellStyle name="链接单元格" xfId="50" builtinId="24"/>
  </cellStyles>
  <dxfs count="9">
    <dxf>
      <font>
        <color rgb="FF295AA6"/>
      </font>
    </dxf>
    <dxf>
      <font>
        <color rgb="FF9C0006"/>
      </font>
      <fill>
        <patternFill patternType="solid">
          <bgColor rgb="FFFFC7CE"/>
        </patternFill>
      </fill>
    </dxf>
    <dxf>
      <font>
        <color theme="0"/>
      </font>
    </dxf>
    <dxf>
      <font>
        <color theme="4" tint="0.8"/>
      </font>
    </dxf>
    <dxf>
      <font>
        <color theme="0" tint="-0.25"/>
      </font>
    </dxf>
    <dxf>
      <font>
        <color rgb="FFFF0000"/>
      </font>
    </dxf>
    <dxf>
      <font>
        <color theme="7"/>
      </font>
    </dxf>
    <dxf>
      <font>
        <color rgb="FF0000FF"/>
      </font>
    </dxf>
    <dxf>
      <font>
        <color theme="9" tint="0.8"/>
      </font>
    </dxf>
  </dxfs>
  <tableStyles count="0" defaultTableStyle="TableStyleMedium2" defaultPivotStyle="PivotStyleLight16"/>
  <colors>
    <mruColors>
      <color rgb="00FFFF00"/>
      <color rgb="00FFC000"/>
      <color rgb="00000000"/>
      <color rgb="00FF0000"/>
      <color rgb="0092D05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haredStrings" Target="sharedStrings.xml"/><Relationship Id="rId8" Type="http://schemas.openxmlformats.org/officeDocument/2006/relationships/styles" Target="styles.xml"/><Relationship Id="rId7" Type="http://schemas.openxmlformats.org/officeDocument/2006/relationships/theme" Target="theme/theme1.xml"/><Relationship Id="rId6" Type="http://schemas.openxmlformats.org/officeDocument/2006/relationships/externalLink" Target="externalLinks/externalLink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35746;&#21333;&#36319;&#36394;&#34920;2022.6.16.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订单跟踪表"/>
      <sheetName val="固定定金客户"/>
      <sheetName val="客户"/>
    </sheetNames>
    <sheetDataSet>
      <sheetData sheetId="0"/>
      <sheetData sheetId="1"/>
      <sheetData sheetId="2"/>
    </sheetDataSet>
  </externalBook>
</externalLink>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5.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M646"/>
  <sheetViews>
    <sheetView tabSelected="1" zoomScale="99" zoomScaleNormal="99" workbookViewId="0">
      <pane ySplit="2" topLeftCell="A3" activePane="bottomLeft" state="frozen"/>
      <selection/>
      <selection pane="bottomLeft" activeCell="C11" sqref="C11"/>
    </sheetView>
  </sheetViews>
  <sheetFormatPr defaultColWidth="9.14285714285714" defaultRowHeight="17.6"/>
  <cols>
    <col min="1" max="1" width="12.8571428571429" style="179" customWidth="1"/>
    <col min="2" max="2" width="6.00892857142857" style="179" customWidth="1"/>
    <col min="3" max="3" width="38.2142857142857" style="179" customWidth="1"/>
    <col min="4" max="4" width="37.5" style="179" customWidth="1"/>
    <col min="5" max="5" width="12.7946428571429" style="179" customWidth="1"/>
    <col min="6" max="6" width="15.0267857142857" style="179" customWidth="1"/>
    <col min="7" max="7" width="14.9285714285714" style="179" customWidth="1"/>
    <col min="8" max="8" width="25.1071428571429" style="179" customWidth="1"/>
    <col min="9" max="9" width="7.03571428571429" style="179" customWidth="1"/>
    <col min="10" max="10" width="11.5357142857143" style="179" customWidth="1"/>
    <col min="11" max="11" width="11.3660714285714" style="179" customWidth="1"/>
    <col min="12" max="16384" width="9.14285714285714" style="179"/>
  </cols>
  <sheetData>
    <row r="1" s="225" customFormat="1" spans="1:13">
      <c r="A1" s="225">
        <v>0</v>
      </c>
      <c r="B1" s="225">
        <v>1</v>
      </c>
      <c r="C1" s="225">
        <v>2</v>
      </c>
      <c r="D1" s="225">
        <v>3</v>
      </c>
      <c r="E1" s="225">
        <v>4</v>
      </c>
      <c r="F1" s="225">
        <v>5</v>
      </c>
      <c r="G1" s="225">
        <v>6</v>
      </c>
      <c r="H1" s="225">
        <v>7</v>
      </c>
      <c r="I1" s="225">
        <v>8</v>
      </c>
      <c r="J1" s="225">
        <v>9</v>
      </c>
      <c r="K1" s="225">
        <v>10</v>
      </c>
      <c r="L1" s="225">
        <v>11</v>
      </c>
      <c r="M1" s="225">
        <v>12</v>
      </c>
    </row>
    <row r="2" ht="21" customHeight="1" spans="1:13">
      <c r="A2" s="227" t="s">
        <v>0</v>
      </c>
      <c r="B2" s="227" t="s">
        <v>1</v>
      </c>
      <c r="C2" s="227" t="s">
        <v>2</v>
      </c>
      <c r="D2" s="227" t="s">
        <v>3</v>
      </c>
      <c r="E2" s="227" t="s">
        <v>4</v>
      </c>
      <c r="F2" s="227" t="s">
        <v>5</v>
      </c>
      <c r="G2" s="227" t="s">
        <v>6</v>
      </c>
      <c r="H2" s="179" t="s">
        <v>7</v>
      </c>
      <c r="I2" s="227" t="s">
        <v>8</v>
      </c>
      <c r="J2" s="227" t="s">
        <v>9</v>
      </c>
      <c r="K2" s="227" t="s">
        <v>10</v>
      </c>
      <c r="L2" s="227" t="s">
        <v>11</v>
      </c>
      <c r="M2" s="227" t="s">
        <v>12</v>
      </c>
    </row>
    <row r="3" ht="23" customHeight="1" spans="1:8">
      <c r="A3" s="168">
        <v>44421</v>
      </c>
      <c r="B3" s="228">
        <v>1</v>
      </c>
      <c r="C3" s="169" t="s">
        <v>13</v>
      </c>
      <c r="D3" s="169" t="s">
        <v>14</v>
      </c>
      <c r="E3" s="232">
        <v>1624</v>
      </c>
      <c r="F3" s="233"/>
      <c r="G3" s="178"/>
      <c r="H3" s="226"/>
    </row>
    <row r="4" ht="25" customHeight="1" spans="1:10">
      <c r="A4" s="229">
        <v>44421</v>
      </c>
      <c r="B4" s="228">
        <v>2</v>
      </c>
      <c r="C4" s="230" t="s">
        <v>13</v>
      </c>
      <c r="D4" s="230" t="s">
        <v>15</v>
      </c>
      <c r="E4" s="234">
        <v>2032.62</v>
      </c>
      <c r="F4" s="235"/>
      <c r="G4" s="236"/>
      <c r="H4" s="231"/>
      <c r="I4" s="240"/>
      <c r="J4" s="240"/>
    </row>
    <row r="5" ht="25" customHeight="1" spans="1:10">
      <c r="A5" s="229">
        <v>44421</v>
      </c>
      <c r="B5" s="228">
        <v>3</v>
      </c>
      <c r="C5" s="230" t="s">
        <v>13</v>
      </c>
      <c r="D5" s="230" t="s">
        <v>16</v>
      </c>
      <c r="E5" s="234">
        <v>3818</v>
      </c>
      <c r="F5" s="235"/>
      <c r="G5" s="236"/>
      <c r="H5" s="231"/>
      <c r="I5" s="240"/>
      <c r="J5" s="240"/>
    </row>
    <row r="6" s="226" customFormat="1" ht="25" customHeight="1" spans="1:13">
      <c r="A6" s="229">
        <v>44432</v>
      </c>
      <c r="B6" s="228">
        <v>4</v>
      </c>
      <c r="C6" s="231" t="s">
        <v>17</v>
      </c>
      <c r="D6" s="230" t="s">
        <v>18</v>
      </c>
      <c r="E6" s="237">
        <v>0</v>
      </c>
      <c r="F6" s="235">
        <v>64600</v>
      </c>
      <c r="G6" s="236">
        <v>10000</v>
      </c>
      <c r="H6" s="238" t="s">
        <v>19</v>
      </c>
      <c r="I6" s="231"/>
      <c r="J6" s="231"/>
      <c r="L6" s="179">
        <v>1010</v>
      </c>
      <c r="M6" s="179">
        <v>2000</v>
      </c>
    </row>
    <row r="7" s="226" customFormat="1" ht="17" customHeight="1" spans="1:13">
      <c r="A7" s="229">
        <v>44433</v>
      </c>
      <c r="B7" s="228">
        <v>5</v>
      </c>
      <c r="C7" s="231" t="s">
        <v>20</v>
      </c>
      <c r="D7" s="230" t="s">
        <v>21</v>
      </c>
      <c r="E7" s="234">
        <v>64685</v>
      </c>
      <c r="F7" s="235"/>
      <c r="G7" s="236">
        <v>10000</v>
      </c>
      <c r="H7" s="238" t="s">
        <v>22</v>
      </c>
      <c r="I7" s="231"/>
      <c r="J7" s="231"/>
      <c r="L7" s="179"/>
      <c r="M7" s="179"/>
    </row>
    <row r="8" s="226" customFormat="1" ht="25" customHeight="1" spans="1:13">
      <c r="A8" s="229">
        <v>44483</v>
      </c>
      <c r="B8" s="228">
        <v>6</v>
      </c>
      <c r="C8" s="231" t="s">
        <v>23</v>
      </c>
      <c r="D8" s="230" t="s">
        <v>24</v>
      </c>
      <c r="E8" s="234"/>
      <c r="F8" s="235">
        <f>990*6.38</f>
        <v>6316.2</v>
      </c>
      <c r="G8" s="236">
        <v>990</v>
      </c>
      <c r="H8" s="238"/>
      <c r="I8" s="231"/>
      <c r="J8" s="231"/>
      <c r="L8" s="179">
        <v>1011</v>
      </c>
      <c r="M8" s="179">
        <v>2001</v>
      </c>
    </row>
    <row r="9" s="226" customFormat="1" ht="25" customHeight="1" spans="1:13">
      <c r="A9" s="229">
        <v>44488</v>
      </c>
      <c r="B9" s="228">
        <v>7</v>
      </c>
      <c r="C9" s="231" t="s">
        <v>25</v>
      </c>
      <c r="D9" s="230" t="s">
        <v>26</v>
      </c>
      <c r="E9" s="234">
        <f>990*6.38</f>
        <v>6316.2</v>
      </c>
      <c r="F9" s="235"/>
      <c r="G9" s="236">
        <v>990</v>
      </c>
      <c r="H9" s="238"/>
      <c r="I9" s="231"/>
      <c r="J9" s="231"/>
      <c r="L9" s="179"/>
      <c r="M9" s="179"/>
    </row>
    <row r="10" s="226" customFormat="1" ht="25" customHeight="1" spans="1:13">
      <c r="A10" s="229">
        <v>44488</v>
      </c>
      <c r="B10" s="228">
        <v>8</v>
      </c>
      <c r="C10" s="231" t="s">
        <v>27</v>
      </c>
      <c r="D10" s="230" t="s">
        <v>28</v>
      </c>
      <c r="E10" s="234">
        <v>8000</v>
      </c>
      <c r="F10" s="235"/>
      <c r="G10" s="236"/>
      <c r="H10" s="238"/>
      <c r="I10" s="231"/>
      <c r="J10" s="231"/>
      <c r="L10" s="179"/>
      <c r="M10" s="179"/>
    </row>
    <row r="11" s="226" customFormat="1" ht="25" customHeight="1" spans="1:13">
      <c r="A11" s="229">
        <v>44854</v>
      </c>
      <c r="B11" s="228">
        <v>9</v>
      </c>
      <c r="C11" s="231" t="s">
        <v>23</v>
      </c>
      <c r="D11" s="230" t="s">
        <v>24</v>
      </c>
      <c r="E11" s="234"/>
      <c r="F11" s="235">
        <f>16475*6.38</f>
        <v>105110.5</v>
      </c>
      <c r="G11" s="236">
        <v>16475</v>
      </c>
      <c r="H11" s="238"/>
      <c r="I11" s="231"/>
      <c r="J11" s="231"/>
      <c r="L11" s="179">
        <v>1012</v>
      </c>
      <c r="M11" s="179">
        <v>2002</v>
      </c>
    </row>
    <row r="12" s="226" customFormat="1" ht="25" customHeight="1" spans="1:13">
      <c r="A12" s="229">
        <v>44854</v>
      </c>
      <c r="B12" s="228">
        <v>10</v>
      </c>
      <c r="C12" s="231" t="s">
        <v>25</v>
      </c>
      <c r="D12" s="230" t="s">
        <v>26</v>
      </c>
      <c r="E12" s="234">
        <f>16475*6.38</f>
        <v>105110.5</v>
      </c>
      <c r="F12" s="235"/>
      <c r="G12" s="236">
        <v>16475</v>
      </c>
      <c r="H12" s="238"/>
      <c r="I12" s="231"/>
      <c r="J12" s="231"/>
      <c r="L12" s="179"/>
      <c r="M12" s="179"/>
    </row>
    <row r="13" s="226" customFormat="1" ht="25" customHeight="1" spans="1:13">
      <c r="A13" s="229">
        <v>44489</v>
      </c>
      <c r="B13" s="228">
        <v>11</v>
      </c>
      <c r="C13" s="230" t="s">
        <v>29</v>
      </c>
      <c r="D13" s="230" t="s">
        <v>30</v>
      </c>
      <c r="E13" s="237">
        <v>0</v>
      </c>
      <c r="F13" s="235">
        <v>61232.021</v>
      </c>
      <c r="G13" s="236">
        <v>9599</v>
      </c>
      <c r="H13" s="231"/>
      <c r="I13" s="231"/>
      <c r="J13" s="231"/>
      <c r="L13" s="179">
        <v>1013</v>
      </c>
      <c r="M13" s="179">
        <v>2003</v>
      </c>
    </row>
    <row r="14" s="226" customFormat="1" ht="25" customHeight="1" spans="1:13">
      <c r="A14" s="229">
        <v>44489</v>
      </c>
      <c r="B14" s="228">
        <v>12</v>
      </c>
      <c r="C14" s="230" t="s">
        <v>31</v>
      </c>
      <c r="D14" s="230" t="s">
        <v>32</v>
      </c>
      <c r="E14" s="234">
        <v>61232.021</v>
      </c>
      <c r="F14" s="235"/>
      <c r="G14" s="236">
        <v>9599</v>
      </c>
      <c r="H14" s="231"/>
      <c r="I14" s="231"/>
      <c r="J14" s="231"/>
      <c r="L14" s="179"/>
      <c r="M14" s="179"/>
    </row>
    <row r="15" s="226" customFormat="1" ht="25" customHeight="1" spans="1:13">
      <c r="A15" s="229">
        <v>44491</v>
      </c>
      <c r="B15" s="228">
        <v>13</v>
      </c>
      <c r="C15" s="230" t="s">
        <v>33</v>
      </c>
      <c r="D15" s="230" t="s">
        <v>34</v>
      </c>
      <c r="E15" s="234">
        <v>7500</v>
      </c>
      <c r="F15" s="235"/>
      <c r="G15" s="236"/>
      <c r="H15" s="231"/>
      <c r="I15" s="231"/>
      <c r="J15" s="231"/>
      <c r="L15" s="179"/>
      <c r="M15" s="179"/>
    </row>
    <row r="16" ht="23" customHeight="1" spans="1:10">
      <c r="A16" s="229">
        <v>44501</v>
      </c>
      <c r="B16" s="228">
        <v>14</v>
      </c>
      <c r="C16" s="230" t="s">
        <v>35</v>
      </c>
      <c r="D16" s="230" t="s">
        <v>36</v>
      </c>
      <c r="E16" s="237"/>
      <c r="F16" s="235">
        <f>3630*6.37</f>
        <v>23123.1</v>
      </c>
      <c r="G16" s="236">
        <v>3630</v>
      </c>
      <c r="H16" s="231"/>
      <c r="I16" s="240"/>
      <c r="J16" s="240"/>
    </row>
    <row r="17" ht="23" customHeight="1" spans="1:10">
      <c r="A17" s="229">
        <v>44501</v>
      </c>
      <c r="B17" s="228">
        <v>15</v>
      </c>
      <c r="C17" s="230" t="s">
        <v>37</v>
      </c>
      <c r="D17" s="230" t="s">
        <v>38</v>
      </c>
      <c r="E17" s="239">
        <f>100+330+5*6.37</f>
        <v>461.85</v>
      </c>
      <c r="F17" s="235"/>
      <c r="G17" s="236"/>
      <c r="H17" s="231"/>
      <c r="I17" s="240"/>
      <c r="J17" s="240"/>
    </row>
    <row r="18" ht="23" customHeight="1" spans="1:13">
      <c r="A18" s="229">
        <v>44498</v>
      </c>
      <c r="B18" s="228">
        <v>16</v>
      </c>
      <c r="C18" s="230" t="s">
        <v>39</v>
      </c>
      <c r="D18" s="230" t="s">
        <v>40</v>
      </c>
      <c r="E18" s="239"/>
      <c r="F18" s="235">
        <f>26841*6.37</f>
        <v>170977.17</v>
      </c>
      <c r="G18" s="236">
        <v>26841</v>
      </c>
      <c r="H18" s="231"/>
      <c r="I18" s="240"/>
      <c r="J18" s="240"/>
      <c r="L18" s="179">
        <v>1014</v>
      </c>
      <c r="M18" s="179">
        <v>2004</v>
      </c>
    </row>
    <row r="19" ht="23" customHeight="1" spans="1:13">
      <c r="A19" s="229">
        <v>44498</v>
      </c>
      <c r="B19" s="228">
        <v>17</v>
      </c>
      <c r="C19" s="230" t="s">
        <v>41</v>
      </c>
      <c r="D19" s="231" t="s">
        <v>42</v>
      </c>
      <c r="E19" s="237"/>
      <c r="F19" s="235">
        <f>18175*6.37</f>
        <v>115774.75</v>
      </c>
      <c r="G19" s="236">
        <v>18175</v>
      </c>
      <c r="H19" s="231" t="s">
        <v>43</v>
      </c>
      <c r="I19" s="240"/>
      <c r="J19" s="240"/>
      <c r="L19" s="179">
        <v>1015</v>
      </c>
      <c r="M19" s="179">
        <v>2005</v>
      </c>
    </row>
    <row r="20" ht="23" customHeight="1" spans="1:10">
      <c r="A20" s="229">
        <v>44498</v>
      </c>
      <c r="B20" s="228">
        <v>18</v>
      </c>
      <c r="C20" s="230" t="s">
        <v>44</v>
      </c>
      <c r="D20" s="230" t="s">
        <v>45</v>
      </c>
      <c r="E20" s="239">
        <f>26841*6.37</f>
        <v>170977.17</v>
      </c>
      <c r="F20" s="235"/>
      <c r="G20" s="236">
        <v>26841</v>
      </c>
      <c r="H20" s="231" t="s">
        <v>46</v>
      </c>
      <c r="I20" s="240"/>
      <c r="J20" s="240"/>
    </row>
    <row r="21" ht="23" customHeight="1" spans="1:10">
      <c r="A21" s="229">
        <v>44498</v>
      </c>
      <c r="B21" s="228">
        <v>19</v>
      </c>
      <c r="C21" s="230" t="s">
        <v>47</v>
      </c>
      <c r="D21" s="230" t="s">
        <v>48</v>
      </c>
      <c r="E21" s="239">
        <f>16288*6.37</f>
        <v>103754.56</v>
      </c>
      <c r="F21" s="235"/>
      <c r="G21" s="236">
        <v>16288</v>
      </c>
      <c r="H21" s="231" t="s">
        <v>49</v>
      </c>
      <c r="I21" s="240"/>
      <c r="J21" s="240"/>
    </row>
    <row r="22" ht="23" customHeight="1" spans="1:13">
      <c r="A22" s="229">
        <v>44502</v>
      </c>
      <c r="B22" s="228">
        <v>20</v>
      </c>
      <c r="C22" s="230" t="s">
        <v>50</v>
      </c>
      <c r="D22" s="230" t="s">
        <v>51</v>
      </c>
      <c r="E22" s="239"/>
      <c r="F22" s="235">
        <f>50897*6.39</f>
        <v>325231.83</v>
      </c>
      <c r="G22" s="236">
        <v>50897</v>
      </c>
      <c r="H22" s="240"/>
      <c r="I22" s="240"/>
      <c r="J22" s="240"/>
      <c r="L22" s="179">
        <v>1016</v>
      </c>
      <c r="M22" s="179">
        <v>2006</v>
      </c>
    </row>
    <row r="23" ht="23" customHeight="1" spans="1:10">
      <c r="A23" s="229">
        <v>44502</v>
      </c>
      <c r="B23" s="228">
        <v>21</v>
      </c>
      <c r="C23" s="230" t="s">
        <v>52</v>
      </c>
      <c r="D23" s="230" t="s">
        <v>26</v>
      </c>
      <c r="E23" s="239">
        <f>50897*6.39</f>
        <v>325231.83</v>
      </c>
      <c r="F23" s="235"/>
      <c r="G23" s="236">
        <v>50897</v>
      </c>
      <c r="H23" s="240" t="s">
        <v>53</v>
      </c>
      <c r="I23" s="240"/>
      <c r="J23" s="240"/>
    </row>
    <row r="24" ht="23" customHeight="1" spans="1:10">
      <c r="A24" s="229">
        <v>44501</v>
      </c>
      <c r="B24" s="228">
        <v>22</v>
      </c>
      <c r="C24" s="230" t="s">
        <v>54</v>
      </c>
      <c r="D24" s="230" t="s">
        <v>55</v>
      </c>
      <c r="E24" s="239">
        <f>40*6.39</f>
        <v>255.6</v>
      </c>
      <c r="F24" s="235"/>
      <c r="G24" s="236">
        <v>40</v>
      </c>
      <c r="H24" s="240"/>
      <c r="I24" s="240"/>
      <c r="J24" s="240"/>
    </row>
    <row r="25" ht="23" customHeight="1" spans="1:13">
      <c r="A25" s="229">
        <v>44503</v>
      </c>
      <c r="B25" s="228">
        <v>23</v>
      </c>
      <c r="C25" s="230" t="s">
        <v>56</v>
      </c>
      <c r="D25" s="230" t="s">
        <v>57</v>
      </c>
      <c r="E25" s="239"/>
      <c r="F25" s="235">
        <f>24202*6.38</f>
        <v>154408.76</v>
      </c>
      <c r="G25" s="236">
        <v>24202</v>
      </c>
      <c r="H25" s="240"/>
      <c r="I25" s="240"/>
      <c r="J25" s="240"/>
      <c r="L25" s="179">
        <v>1017</v>
      </c>
      <c r="M25" s="179">
        <v>2007</v>
      </c>
    </row>
    <row r="26" ht="23" customHeight="1" spans="1:10">
      <c r="A26" s="229">
        <v>44503</v>
      </c>
      <c r="B26" s="228">
        <v>24</v>
      </c>
      <c r="C26" s="230" t="s">
        <v>58</v>
      </c>
      <c r="D26" s="230" t="s">
        <v>59</v>
      </c>
      <c r="E26" s="239">
        <f>24202*6.38</f>
        <v>154408.76</v>
      </c>
      <c r="F26" s="235"/>
      <c r="G26" s="236">
        <v>24202</v>
      </c>
      <c r="H26" s="240" t="s">
        <v>60</v>
      </c>
      <c r="I26" s="240"/>
      <c r="J26" s="240"/>
    </row>
    <row r="27" ht="23" customHeight="1" spans="1:13">
      <c r="A27" s="229">
        <v>44504</v>
      </c>
      <c r="B27" s="228">
        <v>25</v>
      </c>
      <c r="C27" s="230" t="s">
        <v>61</v>
      </c>
      <c r="D27" s="230" t="s">
        <v>62</v>
      </c>
      <c r="E27" s="239"/>
      <c r="F27" s="235">
        <f>87734*6.383</f>
        <v>560006.122</v>
      </c>
      <c r="G27" s="236">
        <v>87734</v>
      </c>
      <c r="H27" s="240"/>
      <c r="I27" s="240"/>
      <c r="J27" s="240"/>
      <c r="L27" s="179">
        <v>1018</v>
      </c>
      <c r="M27" s="179">
        <v>2008</v>
      </c>
    </row>
    <row r="28" ht="23" customHeight="1" spans="1:10">
      <c r="A28" s="229">
        <v>44504</v>
      </c>
      <c r="B28" s="228">
        <v>26</v>
      </c>
      <c r="C28" s="230" t="s">
        <v>63</v>
      </c>
      <c r="D28" s="230" t="s">
        <v>26</v>
      </c>
      <c r="E28" s="239">
        <f>86089*6.383</f>
        <v>549506.087</v>
      </c>
      <c r="F28" s="235"/>
      <c r="G28" s="236">
        <f>87734-1645</f>
        <v>86089</v>
      </c>
      <c r="H28" s="240"/>
      <c r="I28" s="240"/>
      <c r="J28" s="240"/>
    </row>
    <row r="29" ht="23" customHeight="1" spans="1:10">
      <c r="A29" s="229">
        <v>44503</v>
      </c>
      <c r="B29" s="228">
        <v>27</v>
      </c>
      <c r="C29" s="230" t="s">
        <v>64</v>
      </c>
      <c r="D29" s="230" t="s">
        <v>65</v>
      </c>
      <c r="E29" s="239">
        <f>1645*6.383</f>
        <v>10500.035</v>
      </c>
      <c r="F29" s="235"/>
      <c r="G29" s="236">
        <v>1645</v>
      </c>
      <c r="H29" s="240"/>
      <c r="I29" s="240"/>
      <c r="J29" s="240"/>
    </row>
    <row r="30" ht="23" customHeight="1" spans="1:10">
      <c r="A30" s="229">
        <v>44508</v>
      </c>
      <c r="B30" s="228">
        <v>28</v>
      </c>
      <c r="C30" s="230" t="s">
        <v>66</v>
      </c>
      <c r="D30" s="230" t="s">
        <v>26</v>
      </c>
      <c r="E30" s="239">
        <f>19094*6.38</f>
        <v>121819.72</v>
      </c>
      <c r="F30" s="235"/>
      <c r="G30" s="236">
        <v>19094</v>
      </c>
      <c r="H30" s="240"/>
      <c r="I30" s="240"/>
      <c r="J30" s="240"/>
    </row>
    <row r="31" ht="23" customHeight="1" spans="1:10">
      <c r="A31" s="229">
        <v>44508</v>
      </c>
      <c r="B31" s="228">
        <v>29</v>
      </c>
      <c r="C31" s="230" t="s">
        <v>67</v>
      </c>
      <c r="D31" s="230" t="s">
        <v>26</v>
      </c>
      <c r="E31" s="239">
        <f>9907*6.38</f>
        <v>63206.66</v>
      </c>
      <c r="F31" s="235"/>
      <c r="G31" s="236">
        <v>9970</v>
      </c>
      <c r="H31" s="240"/>
      <c r="I31" s="240"/>
      <c r="J31" s="240"/>
    </row>
    <row r="32" ht="20" customHeight="1" spans="1:10">
      <c r="A32" s="229">
        <v>44508</v>
      </c>
      <c r="B32" s="228">
        <v>30</v>
      </c>
      <c r="C32" s="230" t="s">
        <v>66</v>
      </c>
      <c r="D32" s="230" t="s">
        <v>26</v>
      </c>
      <c r="E32" s="239"/>
      <c r="F32" s="235">
        <f>19094*6.38</f>
        <v>121819.72</v>
      </c>
      <c r="G32" s="236">
        <v>19094</v>
      </c>
      <c r="H32" s="240"/>
      <c r="I32" s="240"/>
      <c r="J32" s="240"/>
    </row>
    <row r="33" ht="21" customHeight="1" spans="1:10">
      <c r="A33" s="229">
        <v>44508</v>
      </c>
      <c r="B33" s="228">
        <v>31</v>
      </c>
      <c r="C33" s="230" t="s">
        <v>67</v>
      </c>
      <c r="D33" s="230" t="s">
        <v>26</v>
      </c>
      <c r="E33" s="239"/>
      <c r="F33" s="235">
        <f>9907*6.38</f>
        <v>63206.66</v>
      </c>
      <c r="G33" s="236">
        <v>9970</v>
      </c>
      <c r="H33" s="240"/>
      <c r="I33" s="240"/>
      <c r="J33" s="240"/>
    </row>
    <row r="34" ht="21" customHeight="1" spans="1:13">
      <c r="A34" s="229">
        <v>44508</v>
      </c>
      <c r="B34" s="228">
        <v>32</v>
      </c>
      <c r="C34" s="230" t="s">
        <v>68</v>
      </c>
      <c r="D34" s="230" t="s">
        <v>69</v>
      </c>
      <c r="E34" s="239"/>
      <c r="F34" s="235">
        <f>16608*6.38</f>
        <v>105959.04</v>
      </c>
      <c r="G34" s="236">
        <v>16608</v>
      </c>
      <c r="H34" s="240"/>
      <c r="I34" s="240"/>
      <c r="J34" s="240"/>
      <c r="L34" s="179">
        <v>1019</v>
      </c>
      <c r="M34" s="179">
        <v>2009</v>
      </c>
    </row>
    <row r="35" ht="21" customHeight="1" spans="1:10">
      <c r="A35" s="229">
        <v>44509</v>
      </c>
      <c r="B35" s="228">
        <v>33</v>
      </c>
      <c r="C35" s="230" t="s">
        <v>70</v>
      </c>
      <c r="D35" s="230" t="s">
        <v>26</v>
      </c>
      <c r="E35" s="239"/>
      <c r="F35" s="235">
        <f>8031*6.38</f>
        <v>51237.78</v>
      </c>
      <c r="G35" s="236">
        <v>8031</v>
      </c>
      <c r="H35" s="240"/>
      <c r="I35" s="240"/>
      <c r="J35" s="240"/>
    </row>
    <row r="36" ht="21" customHeight="1" spans="1:13">
      <c r="A36" s="229">
        <v>44509</v>
      </c>
      <c r="B36" s="228">
        <v>34</v>
      </c>
      <c r="C36" s="230" t="s">
        <v>68</v>
      </c>
      <c r="D36" s="230" t="s">
        <v>71</v>
      </c>
      <c r="E36" s="239"/>
      <c r="F36" s="235">
        <f>14640*6.38</f>
        <v>93403.2</v>
      </c>
      <c r="G36" s="236">
        <v>14640</v>
      </c>
      <c r="H36" s="240" t="s">
        <v>72</v>
      </c>
      <c r="I36" s="240"/>
      <c r="J36" s="240"/>
      <c r="L36" s="179">
        <v>1020</v>
      </c>
      <c r="M36" s="179">
        <v>2010</v>
      </c>
    </row>
    <row r="37" ht="21" customHeight="1" spans="1:13">
      <c r="A37" s="229">
        <v>44509</v>
      </c>
      <c r="B37" s="228">
        <v>35</v>
      </c>
      <c r="C37" s="230" t="s">
        <v>73</v>
      </c>
      <c r="D37" s="230" t="s">
        <v>74</v>
      </c>
      <c r="E37" s="239"/>
      <c r="F37" s="235">
        <f>104969*6.38</f>
        <v>669702.22</v>
      </c>
      <c r="G37" s="236">
        <v>104969</v>
      </c>
      <c r="H37" s="240"/>
      <c r="I37" s="240"/>
      <c r="J37" s="240"/>
      <c r="K37" s="242"/>
      <c r="L37" s="179">
        <v>1021</v>
      </c>
      <c r="M37" s="179">
        <v>2011</v>
      </c>
    </row>
    <row r="38" ht="21" customHeight="1" spans="1:10">
      <c r="A38" s="229">
        <v>44509</v>
      </c>
      <c r="B38" s="228">
        <v>36</v>
      </c>
      <c r="C38" s="230" t="s">
        <v>75</v>
      </c>
      <c r="D38" s="230" t="s">
        <v>26</v>
      </c>
      <c r="E38" s="239">
        <f>16608*6.38</f>
        <v>105959.04</v>
      </c>
      <c r="F38" s="235"/>
      <c r="G38" s="236">
        <v>16608</v>
      </c>
      <c r="H38" s="240"/>
      <c r="I38" s="240"/>
      <c r="J38" s="240"/>
    </row>
    <row r="39" ht="21" customHeight="1" spans="1:11">
      <c r="A39" s="229">
        <v>44510</v>
      </c>
      <c r="B39" s="228">
        <v>37</v>
      </c>
      <c r="C39" s="230" t="s">
        <v>76</v>
      </c>
      <c r="D39" s="230" t="s">
        <v>77</v>
      </c>
      <c r="E39" s="239">
        <f>11977*6.38</f>
        <v>76413.26</v>
      </c>
      <c r="F39" s="235"/>
      <c r="G39" s="236">
        <v>12000</v>
      </c>
      <c r="H39" s="241" t="s">
        <v>78</v>
      </c>
      <c r="I39" s="240"/>
      <c r="J39" s="240"/>
      <c r="K39" s="242"/>
    </row>
    <row r="40" ht="21" customHeight="1" spans="1:10">
      <c r="A40" s="229">
        <v>44510</v>
      </c>
      <c r="B40" s="228">
        <v>38</v>
      </c>
      <c r="C40" s="230" t="s">
        <v>79</v>
      </c>
      <c r="D40" s="230" t="s">
        <v>80</v>
      </c>
      <c r="E40" s="239"/>
      <c r="F40" s="235">
        <v>508</v>
      </c>
      <c r="G40" s="240"/>
      <c r="H40" s="240"/>
      <c r="I40" s="240"/>
      <c r="J40" s="240"/>
    </row>
    <row r="41" ht="21" customHeight="1" spans="1:10">
      <c r="A41" s="229">
        <v>44510</v>
      </c>
      <c r="B41" s="228">
        <v>39</v>
      </c>
      <c r="C41" s="230" t="s">
        <v>79</v>
      </c>
      <c r="D41" s="230" t="s">
        <v>38</v>
      </c>
      <c r="E41" s="239">
        <v>508</v>
      </c>
      <c r="F41" s="235"/>
      <c r="G41" s="240"/>
      <c r="H41" s="240"/>
      <c r="I41" s="240"/>
      <c r="J41" s="240"/>
    </row>
    <row r="42" ht="21" customHeight="1" spans="1:10">
      <c r="A42" s="229">
        <v>44510</v>
      </c>
      <c r="B42" s="228">
        <v>40</v>
      </c>
      <c r="C42" s="230" t="s">
        <v>76</v>
      </c>
      <c r="D42" s="230" t="s">
        <v>81</v>
      </c>
      <c r="E42" s="239">
        <f>11955*6.38</f>
        <v>76272.9</v>
      </c>
      <c r="F42" s="235"/>
      <c r="G42" s="236">
        <v>12004.8</v>
      </c>
      <c r="H42" s="240" t="s">
        <v>82</v>
      </c>
      <c r="I42" s="240"/>
      <c r="J42" s="240"/>
    </row>
    <row r="43" ht="21" customHeight="1" spans="1:10">
      <c r="A43" s="229">
        <v>44510</v>
      </c>
      <c r="B43" s="228">
        <v>41</v>
      </c>
      <c r="C43" s="230" t="s">
        <v>83</v>
      </c>
      <c r="D43" s="230" t="s">
        <v>84</v>
      </c>
      <c r="E43" s="239">
        <f>61756*6.38</f>
        <v>394003.28</v>
      </c>
      <c r="F43" s="235"/>
      <c r="G43" s="236">
        <f>G37-16608-14600-12005</f>
        <v>61756</v>
      </c>
      <c r="H43" s="240" t="s">
        <v>85</v>
      </c>
      <c r="I43" s="240"/>
      <c r="J43" s="240"/>
    </row>
    <row r="44" ht="21" customHeight="1" spans="1:10">
      <c r="A44" s="229">
        <v>44510</v>
      </c>
      <c r="B44" s="228">
        <v>42</v>
      </c>
      <c r="C44" s="230" t="s">
        <v>86</v>
      </c>
      <c r="D44" s="230" t="s">
        <v>87</v>
      </c>
      <c r="E44" s="239"/>
      <c r="F44" s="235">
        <f>40*6.38</f>
        <v>255.2</v>
      </c>
      <c r="G44" s="236">
        <v>40</v>
      </c>
      <c r="H44" s="240"/>
      <c r="I44" s="240"/>
      <c r="J44" s="240"/>
    </row>
    <row r="45" ht="21" customHeight="1" spans="1:13">
      <c r="A45" s="229">
        <v>44510</v>
      </c>
      <c r="B45" s="228">
        <v>43</v>
      </c>
      <c r="C45" s="230" t="s">
        <v>88</v>
      </c>
      <c r="D45" s="230" t="s">
        <v>26</v>
      </c>
      <c r="E45" s="239"/>
      <c r="F45" s="235"/>
      <c r="G45" s="236">
        <v>7963</v>
      </c>
      <c r="H45" s="240"/>
      <c r="I45" s="240"/>
      <c r="J45" s="240"/>
      <c r="L45" s="179">
        <v>1022</v>
      </c>
      <c r="M45" s="179">
        <v>2012</v>
      </c>
    </row>
    <row r="46" ht="21" customHeight="1" spans="1:13">
      <c r="A46" s="229">
        <v>44510</v>
      </c>
      <c r="B46" s="228">
        <v>44</v>
      </c>
      <c r="C46" s="230" t="s">
        <v>89</v>
      </c>
      <c r="D46" s="230" t="s">
        <v>26</v>
      </c>
      <c r="E46" s="239"/>
      <c r="F46" s="235"/>
      <c r="G46" s="236">
        <v>5758</v>
      </c>
      <c r="H46" s="240"/>
      <c r="I46" s="240"/>
      <c r="J46" s="240"/>
      <c r="L46" s="179">
        <v>1023</v>
      </c>
      <c r="M46" s="179">
        <v>2013</v>
      </c>
    </row>
    <row r="47" ht="21" customHeight="1" spans="1:10">
      <c r="A47" s="229">
        <v>44509</v>
      </c>
      <c r="B47" s="228">
        <v>45</v>
      </c>
      <c r="C47" s="230" t="s">
        <v>90</v>
      </c>
      <c r="D47" s="230" t="s">
        <v>91</v>
      </c>
      <c r="E47" s="239">
        <f>29640*6.39</f>
        <v>189399.6</v>
      </c>
      <c r="F47" s="235"/>
      <c r="G47" s="236">
        <f>15000+14640</f>
        <v>29640</v>
      </c>
      <c r="H47" s="240"/>
      <c r="I47" s="240"/>
      <c r="J47" s="240"/>
    </row>
    <row r="48" ht="21" customHeight="1" spans="1:10">
      <c r="A48" s="229">
        <v>44512</v>
      </c>
      <c r="B48" s="228">
        <v>46</v>
      </c>
      <c r="C48" s="230" t="s">
        <v>92</v>
      </c>
      <c r="D48" s="230" t="s">
        <v>93</v>
      </c>
      <c r="E48" s="239">
        <v>350</v>
      </c>
      <c r="F48" s="235"/>
      <c r="G48" s="236"/>
      <c r="H48" s="240"/>
      <c r="I48" s="240"/>
      <c r="J48" s="240"/>
    </row>
    <row r="49" ht="21" customHeight="1" spans="1:13">
      <c r="A49" s="229">
        <v>44512</v>
      </c>
      <c r="B49" s="228">
        <v>47</v>
      </c>
      <c r="C49" s="230" t="s">
        <v>94</v>
      </c>
      <c r="D49" s="230" t="s">
        <v>95</v>
      </c>
      <c r="E49" s="239"/>
      <c r="F49" s="235">
        <f>35033*6.38</f>
        <v>223510.54</v>
      </c>
      <c r="G49" s="236">
        <v>35033</v>
      </c>
      <c r="H49" s="240"/>
      <c r="I49" s="240"/>
      <c r="J49" s="240"/>
      <c r="L49" s="179">
        <v>1024</v>
      </c>
      <c r="M49" s="179">
        <v>2014</v>
      </c>
    </row>
    <row r="50" ht="21" customHeight="1" spans="1:13">
      <c r="A50" s="229">
        <v>44512</v>
      </c>
      <c r="B50" s="228">
        <v>48</v>
      </c>
      <c r="C50" s="230" t="s">
        <v>96</v>
      </c>
      <c r="D50" s="230" t="s">
        <v>40</v>
      </c>
      <c r="E50" s="239"/>
      <c r="F50" s="235">
        <f>56777*6.38</f>
        <v>362237.26</v>
      </c>
      <c r="G50" s="236">
        <v>56770</v>
      </c>
      <c r="H50" s="240"/>
      <c r="I50" s="240"/>
      <c r="J50" s="240"/>
      <c r="L50" s="179">
        <v>1025</v>
      </c>
      <c r="M50" s="179">
        <v>2015</v>
      </c>
    </row>
    <row r="51" ht="21" customHeight="1" spans="1:10">
      <c r="A51" s="229">
        <v>44512</v>
      </c>
      <c r="B51" s="228">
        <v>49</v>
      </c>
      <c r="C51" s="230" t="s">
        <v>97</v>
      </c>
      <c r="D51" s="230" t="s">
        <v>26</v>
      </c>
      <c r="E51" s="239">
        <f>56770*6.38</f>
        <v>362192.6</v>
      </c>
      <c r="F51" s="235"/>
      <c r="G51" s="236">
        <v>56770</v>
      </c>
      <c r="H51" s="240"/>
      <c r="I51" s="240"/>
      <c r="J51" s="240"/>
    </row>
    <row r="52" ht="21" customHeight="1" spans="1:10">
      <c r="A52" s="229">
        <v>44515</v>
      </c>
      <c r="B52" s="228">
        <v>50</v>
      </c>
      <c r="C52" s="230" t="s">
        <v>98</v>
      </c>
      <c r="D52" s="230" t="s">
        <v>26</v>
      </c>
      <c r="E52" s="239">
        <f>35033*6.38</f>
        <v>223510.54</v>
      </c>
      <c r="F52" s="235"/>
      <c r="G52" s="236">
        <v>35033</v>
      </c>
      <c r="H52" s="240"/>
      <c r="I52" s="240"/>
      <c r="J52" s="240"/>
    </row>
    <row r="53" ht="21" customHeight="1" spans="1:13">
      <c r="A53" s="229">
        <v>44515</v>
      </c>
      <c r="B53" s="228">
        <v>51</v>
      </c>
      <c r="C53" s="230" t="s">
        <v>99</v>
      </c>
      <c r="D53" s="230" t="s">
        <v>100</v>
      </c>
      <c r="E53" s="239"/>
      <c r="F53" s="235">
        <v>75064.08</v>
      </c>
      <c r="G53" s="236">
        <v>11784</v>
      </c>
      <c r="H53" s="240"/>
      <c r="I53" s="240"/>
      <c r="J53" s="240"/>
      <c r="L53" s="179">
        <v>1026</v>
      </c>
      <c r="M53" s="179">
        <v>2016</v>
      </c>
    </row>
    <row r="54" ht="21" customHeight="1" spans="1:13">
      <c r="A54" s="229">
        <v>44515</v>
      </c>
      <c r="B54" s="228">
        <v>52</v>
      </c>
      <c r="C54" s="230" t="s">
        <v>101</v>
      </c>
      <c r="D54" s="230" t="s">
        <v>102</v>
      </c>
      <c r="E54" s="239"/>
      <c r="F54" s="235">
        <f>21563*6.37</f>
        <v>137356.31</v>
      </c>
      <c r="G54" s="236">
        <v>21563</v>
      </c>
      <c r="H54" s="240"/>
      <c r="I54" s="240"/>
      <c r="J54" s="240"/>
      <c r="L54" s="179">
        <v>1027</v>
      </c>
      <c r="M54" s="179">
        <v>2017</v>
      </c>
    </row>
    <row r="55" ht="21" customHeight="1" spans="1:10">
      <c r="A55" s="229">
        <v>44880</v>
      </c>
      <c r="B55" s="228">
        <v>53</v>
      </c>
      <c r="C55" s="230" t="s">
        <v>103</v>
      </c>
      <c r="D55" s="230" t="s">
        <v>26</v>
      </c>
      <c r="E55" s="239">
        <v>75064.08</v>
      </c>
      <c r="F55" s="235"/>
      <c r="G55" s="236">
        <v>11784</v>
      </c>
      <c r="H55" s="240"/>
      <c r="I55" s="240"/>
      <c r="J55" s="240"/>
    </row>
    <row r="56" ht="21" customHeight="1" spans="1:10">
      <c r="A56" s="229">
        <v>44880</v>
      </c>
      <c r="B56" s="228">
        <v>54</v>
      </c>
      <c r="C56" s="230" t="s">
        <v>104</v>
      </c>
      <c r="D56" s="230" t="s">
        <v>26</v>
      </c>
      <c r="E56" s="239">
        <v>137356</v>
      </c>
      <c r="F56" s="235"/>
      <c r="G56" s="236">
        <v>21563</v>
      </c>
      <c r="H56" s="240"/>
      <c r="I56" s="240"/>
      <c r="J56" s="240"/>
    </row>
    <row r="57" ht="21" customHeight="1" spans="1:13">
      <c r="A57" s="229">
        <v>44517</v>
      </c>
      <c r="B57" s="228">
        <v>55</v>
      </c>
      <c r="C57" s="230" t="s">
        <v>105</v>
      </c>
      <c r="D57" s="230" t="s">
        <v>106</v>
      </c>
      <c r="E57" s="239">
        <v>0</v>
      </c>
      <c r="F57" s="235">
        <f>19904*6.373</f>
        <v>126848.192</v>
      </c>
      <c r="G57" s="236">
        <v>19904</v>
      </c>
      <c r="H57" s="240"/>
      <c r="I57" s="240"/>
      <c r="J57" s="240"/>
      <c r="L57" s="179">
        <v>1028</v>
      </c>
      <c r="M57" s="179">
        <v>2018</v>
      </c>
    </row>
    <row r="58" ht="21" customHeight="1" spans="1:10">
      <c r="A58" s="229">
        <v>44517</v>
      </c>
      <c r="B58" s="228">
        <v>56</v>
      </c>
      <c r="C58" s="230" t="s">
        <v>107</v>
      </c>
      <c r="D58" s="230" t="s">
        <v>108</v>
      </c>
      <c r="E58" s="239">
        <v>126848.192</v>
      </c>
      <c r="F58" s="235"/>
      <c r="G58" s="236">
        <v>19904</v>
      </c>
      <c r="H58" s="240"/>
      <c r="I58" s="240"/>
      <c r="J58" s="240"/>
    </row>
    <row r="59" ht="21" customHeight="1" spans="1:10">
      <c r="A59" s="229">
        <v>44517</v>
      </c>
      <c r="B59" s="228">
        <v>57</v>
      </c>
      <c r="C59" s="230" t="s">
        <v>83</v>
      </c>
      <c r="D59" s="230" t="s">
        <v>108</v>
      </c>
      <c r="E59" s="239">
        <f>982*6.373</f>
        <v>6258.286</v>
      </c>
      <c r="F59" s="235"/>
      <c r="G59" s="236">
        <f>20886.7-G57</f>
        <v>982.700000000001</v>
      </c>
      <c r="H59" s="240" t="s">
        <v>109</v>
      </c>
      <c r="I59" s="240"/>
      <c r="J59" s="240"/>
    </row>
    <row r="60" ht="21" customHeight="1" spans="1:10">
      <c r="A60" s="229">
        <v>44517</v>
      </c>
      <c r="B60" s="228">
        <v>58</v>
      </c>
      <c r="C60" s="230" t="s">
        <v>83</v>
      </c>
      <c r="D60" s="230" t="s">
        <v>110</v>
      </c>
      <c r="E60" s="239">
        <f>1233*6.373</f>
        <v>7857.909</v>
      </c>
      <c r="F60" s="235"/>
      <c r="G60" s="236">
        <v>1233</v>
      </c>
      <c r="H60" s="240" t="s">
        <v>109</v>
      </c>
      <c r="I60" s="240"/>
      <c r="J60" s="240"/>
    </row>
    <row r="61" ht="21" customHeight="1" spans="1:13">
      <c r="A61" s="229">
        <v>44518</v>
      </c>
      <c r="B61" s="228">
        <v>59</v>
      </c>
      <c r="C61" s="230" t="s">
        <v>111</v>
      </c>
      <c r="D61" s="230" t="s">
        <v>57</v>
      </c>
      <c r="E61" s="239"/>
      <c r="F61" s="235">
        <f>9400*6.363</f>
        <v>59812.2</v>
      </c>
      <c r="G61" s="236">
        <v>9400</v>
      </c>
      <c r="H61" s="240"/>
      <c r="I61" s="240"/>
      <c r="J61" s="240"/>
      <c r="L61" s="179">
        <v>1029</v>
      </c>
      <c r="M61" s="179">
        <v>2019</v>
      </c>
    </row>
    <row r="62" ht="21" customHeight="1" spans="1:10">
      <c r="A62" s="229">
        <v>44518</v>
      </c>
      <c r="B62" s="228">
        <v>60</v>
      </c>
      <c r="C62" s="230" t="s">
        <v>112</v>
      </c>
      <c r="D62" s="230" t="s">
        <v>113</v>
      </c>
      <c r="E62" s="239">
        <f>9400*6.363</f>
        <v>59812.2</v>
      </c>
      <c r="F62" s="235"/>
      <c r="G62" s="236">
        <v>9400</v>
      </c>
      <c r="H62" s="240" t="s">
        <v>114</v>
      </c>
      <c r="I62" s="240"/>
      <c r="J62" s="240"/>
    </row>
    <row r="63" ht="21" customHeight="1" spans="1:10">
      <c r="A63" s="229">
        <v>44518</v>
      </c>
      <c r="B63" s="228">
        <v>61</v>
      </c>
      <c r="C63" s="230" t="s">
        <v>83</v>
      </c>
      <c r="D63" s="230" t="s">
        <v>113</v>
      </c>
      <c r="E63" s="239">
        <f>384.3*6.363</f>
        <v>2445.3009</v>
      </c>
      <c r="F63" s="235"/>
      <c r="G63" s="236">
        <f>2600-1233-982.7</f>
        <v>384.3</v>
      </c>
      <c r="H63" s="240" t="s">
        <v>115</v>
      </c>
      <c r="I63" s="240"/>
      <c r="J63" s="240"/>
    </row>
    <row r="64" ht="21" customHeight="1" spans="1:13">
      <c r="A64" s="229">
        <v>44526</v>
      </c>
      <c r="B64" s="228">
        <v>62</v>
      </c>
      <c r="C64" s="230" t="s">
        <v>116</v>
      </c>
      <c r="D64" s="230" t="s">
        <v>62</v>
      </c>
      <c r="E64" s="239"/>
      <c r="F64" s="235">
        <f>88364*6.375</f>
        <v>563320.5</v>
      </c>
      <c r="G64" s="236">
        <v>88364</v>
      </c>
      <c r="H64" s="240"/>
      <c r="I64" s="240"/>
      <c r="J64" s="240"/>
      <c r="L64" s="179">
        <v>1030</v>
      </c>
      <c r="M64" s="179">
        <v>2020</v>
      </c>
    </row>
    <row r="65" ht="21" customHeight="1" spans="1:10">
      <c r="A65" s="229">
        <v>44529</v>
      </c>
      <c r="B65" s="228">
        <v>63</v>
      </c>
      <c r="C65" s="230" t="s">
        <v>117</v>
      </c>
      <c r="D65" s="230" t="s">
        <v>26</v>
      </c>
      <c r="E65" s="239">
        <f>88364*6.375</f>
        <v>563320.5</v>
      </c>
      <c r="F65" s="235"/>
      <c r="G65" s="236">
        <v>88364</v>
      </c>
      <c r="H65" s="240"/>
      <c r="I65" s="240"/>
      <c r="J65" s="240"/>
    </row>
    <row r="66" ht="21" customHeight="1" spans="1:13">
      <c r="A66" s="229">
        <v>44529</v>
      </c>
      <c r="B66" s="228">
        <v>64</v>
      </c>
      <c r="C66" s="230" t="s">
        <v>118</v>
      </c>
      <c r="D66" s="230" t="s">
        <v>119</v>
      </c>
      <c r="E66" s="243"/>
      <c r="F66" s="235">
        <f>109860*6.38</f>
        <v>700906.8</v>
      </c>
      <c r="G66" s="236">
        <v>109860</v>
      </c>
      <c r="H66" s="240"/>
      <c r="I66" s="240"/>
      <c r="J66" s="240"/>
      <c r="L66" s="179">
        <v>1031</v>
      </c>
      <c r="M66" s="179">
        <v>2021</v>
      </c>
    </row>
    <row r="67" ht="21" customHeight="1" spans="1:10">
      <c r="A67" s="229">
        <v>44529</v>
      </c>
      <c r="B67" s="228">
        <v>65</v>
      </c>
      <c r="C67" s="230" t="s">
        <v>120</v>
      </c>
      <c r="D67" s="230" t="s">
        <v>121</v>
      </c>
      <c r="E67" s="239">
        <f>142*6.38</f>
        <v>905.96</v>
      </c>
      <c r="F67" s="235"/>
      <c r="G67" s="236">
        <v>142</v>
      </c>
      <c r="H67" s="240"/>
      <c r="I67" s="240"/>
      <c r="J67" s="240"/>
    </row>
    <row r="68" ht="21" customHeight="1" spans="1:10">
      <c r="A68" s="229">
        <v>44529</v>
      </c>
      <c r="B68" s="228">
        <v>66</v>
      </c>
      <c r="C68" s="230" t="s">
        <v>122</v>
      </c>
      <c r="D68" s="230" t="s">
        <v>108</v>
      </c>
      <c r="E68" s="239">
        <f>97860*6.38</f>
        <v>624346.8</v>
      </c>
      <c r="F68" s="235"/>
      <c r="G68" s="236">
        <f>109860-12000</f>
        <v>97860</v>
      </c>
      <c r="H68" s="240" t="s">
        <v>123</v>
      </c>
      <c r="I68" s="240"/>
      <c r="J68" s="240"/>
    </row>
    <row r="69" ht="21" customHeight="1" spans="1:10">
      <c r="A69" s="229">
        <v>44529</v>
      </c>
      <c r="B69" s="228">
        <v>67</v>
      </c>
      <c r="C69" s="230" t="s">
        <v>122</v>
      </c>
      <c r="D69" s="230" t="s">
        <v>124</v>
      </c>
      <c r="E69" s="239">
        <f>12000*6.37-46*6.37</f>
        <v>76146.98</v>
      </c>
      <c r="F69" s="235"/>
      <c r="G69" s="236">
        <v>12000</v>
      </c>
      <c r="H69" s="240" t="s">
        <v>125</v>
      </c>
      <c r="I69" s="240"/>
      <c r="J69" s="240"/>
    </row>
    <row r="70" ht="21" customHeight="1" spans="1:10">
      <c r="A70" s="229">
        <v>44529</v>
      </c>
      <c r="B70" s="228">
        <v>68</v>
      </c>
      <c r="C70" s="230" t="s">
        <v>126</v>
      </c>
      <c r="D70" s="230" t="s">
        <v>38</v>
      </c>
      <c r="E70" s="239"/>
      <c r="F70" s="235">
        <v>508.8</v>
      </c>
      <c r="G70" s="236"/>
      <c r="H70" s="240"/>
      <c r="I70" s="240"/>
      <c r="J70" s="240"/>
    </row>
    <row r="71" ht="21" customHeight="1" spans="1:10">
      <c r="A71" s="229">
        <v>44529</v>
      </c>
      <c r="B71" s="228">
        <v>69</v>
      </c>
      <c r="C71" s="230" t="s">
        <v>127</v>
      </c>
      <c r="D71" s="230" t="s">
        <v>128</v>
      </c>
      <c r="E71" s="239"/>
      <c r="F71" s="235">
        <v>110</v>
      </c>
      <c r="G71" s="236"/>
      <c r="H71" s="240"/>
      <c r="I71" s="240"/>
      <c r="J71" s="240"/>
    </row>
    <row r="72" ht="21" customHeight="1" spans="1:10">
      <c r="A72" s="229">
        <v>44529</v>
      </c>
      <c r="B72" s="228">
        <v>70</v>
      </c>
      <c r="C72" s="230" t="s">
        <v>129</v>
      </c>
      <c r="D72" s="230" t="s">
        <v>128</v>
      </c>
      <c r="E72" s="239"/>
      <c r="F72" s="235">
        <v>110</v>
      </c>
      <c r="G72" s="236"/>
      <c r="H72" s="240"/>
      <c r="I72" s="240"/>
      <c r="J72" s="240"/>
    </row>
    <row r="73" ht="21" customHeight="1" spans="1:10">
      <c r="A73" s="229">
        <v>44529</v>
      </c>
      <c r="B73" s="228">
        <v>71</v>
      </c>
      <c r="C73" s="230" t="s">
        <v>130</v>
      </c>
      <c r="D73" s="230" t="s">
        <v>128</v>
      </c>
      <c r="E73" s="239"/>
      <c r="F73" s="235">
        <v>110</v>
      </c>
      <c r="G73" s="236"/>
      <c r="H73" s="240"/>
      <c r="I73" s="240"/>
      <c r="J73" s="240"/>
    </row>
    <row r="74" ht="21" customHeight="1" spans="1:10">
      <c r="A74" s="229">
        <v>44529</v>
      </c>
      <c r="B74" s="228">
        <v>72</v>
      </c>
      <c r="C74" s="230" t="s">
        <v>131</v>
      </c>
      <c r="D74" s="230" t="s">
        <v>38</v>
      </c>
      <c r="E74" s="243"/>
      <c r="F74" s="235">
        <f>142*6.38</f>
        <v>905.96</v>
      </c>
      <c r="G74" s="236">
        <v>142</v>
      </c>
      <c r="H74" s="240"/>
      <c r="I74" s="240"/>
      <c r="J74" s="240"/>
    </row>
    <row r="75" ht="21" customHeight="1" spans="1:13">
      <c r="A75" s="229">
        <v>44529</v>
      </c>
      <c r="B75" s="228">
        <v>73</v>
      </c>
      <c r="C75" s="230" t="s">
        <v>132</v>
      </c>
      <c r="D75" s="230" t="s">
        <v>133</v>
      </c>
      <c r="E75" s="243"/>
      <c r="F75" s="235">
        <f>63346*6.38</f>
        <v>404147.48</v>
      </c>
      <c r="G75" s="236">
        <v>63346</v>
      </c>
      <c r="H75" s="240"/>
      <c r="I75" s="240"/>
      <c r="J75" s="240"/>
      <c r="L75" s="179">
        <v>1032</v>
      </c>
      <c r="M75" s="179">
        <v>2022</v>
      </c>
    </row>
    <row r="76" ht="21" customHeight="1" spans="1:10">
      <c r="A76" s="229">
        <v>44529</v>
      </c>
      <c r="B76" s="228">
        <v>74</v>
      </c>
      <c r="C76" s="230" t="s">
        <v>134</v>
      </c>
      <c r="D76" s="230" t="s">
        <v>113</v>
      </c>
      <c r="E76" s="239">
        <f>61545*6.38</f>
        <v>392657.1</v>
      </c>
      <c r="F76" s="235"/>
      <c r="G76" s="236">
        <f>63346-1800</f>
        <v>61546</v>
      </c>
      <c r="H76" s="240" t="s">
        <v>135</v>
      </c>
      <c r="I76" s="240"/>
      <c r="J76" s="240"/>
    </row>
    <row r="77" ht="23" customHeight="1" spans="1:10">
      <c r="A77" s="229">
        <v>44529</v>
      </c>
      <c r="B77" s="228">
        <v>75</v>
      </c>
      <c r="C77" s="230" t="s">
        <v>134</v>
      </c>
      <c r="D77" s="230" t="s">
        <v>136</v>
      </c>
      <c r="E77" s="239">
        <f>1800*6.375</f>
        <v>11475</v>
      </c>
      <c r="F77" s="235"/>
      <c r="G77" s="236">
        <v>1800</v>
      </c>
      <c r="H77" s="240"/>
      <c r="I77" s="240"/>
      <c r="J77" s="240"/>
    </row>
    <row r="78" ht="23" customHeight="1" spans="1:10">
      <c r="A78" s="229">
        <v>44529</v>
      </c>
      <c r="B78" s="228">
        <v>76</v>
      </c>
      <c r="C78" s="230" t="s">
        <v>137</v>
      </c>
      <c r="D78" s="230" t="s">
        <v>138</v>
      </c>
      <c r="E78" s="243"/>
      <c r="F78" s="235">
        <v>11475</v>
      </c>
      <c r="G78" s="236">
        <v>1800</v>
      </c>
      <c r="H78" s="240"/>
      <c r="I78" s="240"/>
      <c r="J78" s="240"/>
    </row>
    <row r="79" ht="23" customHeight="1" spans="1:10">
      <c r="A79" s="229">
        <v>44529</v>
      </c>
      <c r="B79" s="228">
        <v>77</v>
      </c>
      <c r="C79" s="230" t="s">
        <v>139</v>
      </c>
      <c r="D79" s="230" t="s">
        <v>65</v>
      </c>
      <c r="E79" s="239">
        <v>11475</v>
      </c>
      <c r="F79" s="235"/>
      <c r="G79" s="236">
        <v>1800</v>
      </c>
      <c r="H79" s="240" t="s">
        <v>140</v>
      </c>
      <c r="I79" s="240"/>
      <c r="J79" s="240"/>
    </row>
    <row r="80" ht="23" customHeight="1" spans="1:10">
      <c r="A80" s="229">
        <v>44529</v>
      </c>
      <c r="B80" s="228">
        <v>78</v>
      </c>
      <c r="C80" s="230" t="s">
        <v>141</v>
      </c>
      <c r="D80" s="230" t="s">
        <v>128</v>
      </c>
      <c r="E80" s="239">
        <v>508.8</v>
      </c>
      <c r="F80" s="235"/>
      <c r="G80" s="236"/>
      <c r="H80" s="240"/>
      <c r="I80" s="240"/>
      <c r="J80" s="240"/>
    </row>
    <row r="81" ht="23" customHeight="1" spans="1:10">
      <c r="A81" s="229">
        <v>44529</v>
      </c>
      <c r="B81" s="228">
        <v>79</v>
      </c>
      <c r="C81" s="230" t="s">
        <v>142</v>
      </c>
      <c r="D81" s="230" t="s">
        <v>128</v>
      </c>
      <c r="E81" s="239">
        <v>110</v>
      </c>
      <c r="F81" s="235"/>
      <c r="G81" s="236"/>
      <c r="H81" s="240"/>
      <c r="I81" s="240"/>
      <c r="J81" s="240"/>
    </row>
    <row r="82" ht="23" customHeight="1" spans="1:10">
      <c r="A82" s="229">
        <v>44506</v>
      </c>
      <c r="B82" s="228">
        <v>80</v>
      </c>
      <c r="C82" s="230" t="s">
        <v>143</v>
      </c>
      <c r="D82" s="230" t="s">
        <v>128</v>
      </c>
      <c r="E82" s="239">
        <v>110</v>
      </c>
      <c r="F82" s="235"/>
      <c r="G82" s="236"/>
      <c r="H82" s="240"/>
      <c r="I82" s="240"/>
      <c r="J82" s="240"/>
    </row>
    <row r="83" ht="23" customHeight="1" spans="1:10">
      <c r="A83" s="229">
        <v>44500</v>
      </c>
      <c r="B83" s="228">
        <v>81</v>
      </c>
      <c r="C83" s="230" t="s">
        <v>144</v>
      </c>
      <c r="D83" s="230" t="s">
        <v>128</v>
      </c>
      <c r="E83" s="239">
        <v>110</v>
      </c>
      <c r="F83" s="235"/>
      <c r="G83" s="236"/>
      <c r="H83" s="240"/>
      <c r="I83" s="240"/>
      <c r="J83" s="240"/>
    </row>
    <row r="84" ht="23" customHeight="1" spans="1:13">
      <c r="A84" s="229">
        <v>44530</v>
      </c>
      <c r="B84" s="228">
        <v>82</v>
      </c>
      <c r="C84" s="230" t="s">
        <v>145</v>
      </c>
      <c r="D84" s="230" t="s">
        <v>146</v>
      </c>
      <c r="E84" s="239"/>
      <c r="F84" s="235">
        <f>10775*6.37</f>
        <v>68636.75</v>
      </c>
      <c r="G84" s="236">
        <f>10787-12</f>
        <v>10775</v>
      </c>
      <c r="H84" s="240" t="s">
        <v>147</v>
      </c>
      <c r="I84" s="240"/>
      <c r="J84" s="240"/>
      <c r="L84" s="179">
        <v>1033</v>
      </c>
      <c r="M84" s="179">
        <v>2023</v>
      </c>
    </row>
    <row r="85" ht="23" customHeight="1" spans="1:13">
      <c r="A85" s="229">
        <v>44530</v>
      </c>
      <c r="B85" s="228">
        <v>83</v>
      </c>
      <c r="C85" s="230" t="s">
        <v>148</v>
      </c>
      <c r="D85" s="230" t="s">
        <v>146</v>
      </c>
      <c r="E85" s="239"/>
      <c r="F85" s="235">
        <f>33410*6.37</f>
        <v>212821.7</v>
      </c>
      <c r="G85" s="236">
        <f>33430-20</f>
        <v>33410</v>
      </c>
      <c r="H85" s="240" t="s">
        <v>147</v>
      </c>
      <c r="I85" s="240"/>
      <c r="J85" s="240"/>
      <c r="L85" s="179">
        <v>1033</v>
      </c>
      <c r="M85" s="179">
        <v>2024</v>
      </c>
    </row>
    <row r="86" ht="23" customHeight="1" spans="1:10">
      <c r="A86" s="229">
        <v>44530</v>
      </c>
      <c r="B86" s="228">
        <v>84</v>
      </c>
      <c r="C86" s="230" t="s">
        <v>149</v>
      </c>
      <c r="D86" s="230" t="s">
        <v>26</v>
      </c>
      <c r="E86" s="239">
        <v>68636.75</v>
      </c>
      <c r="F86" s="235"/>
      <c r="G86" s="236">
        <f>10787-12</f>
        <v>10775</v>
      </c>
      <c r="H86" s="240" t="s">
        <v>147</v>
      </c>
      <c r="I86" s="240"/>
      <c r="J86" s="240"/>
    </row>
    <row r="87" ht="23" customHeight="1" spans="1:10">
      <c r="A87" s="229">
        <v>44530</v>
      </c>
      <c r="B87" s="228">
        <v>85</v>
      </c>
      <c r="C87" s="230" t="s">
        <v>150</v>
      </c>
      <c r="D87" s="230" t="s">
        <v>26</v>
      </c>
      <c r="E87" s="239">
        <v>212821.7</v>
      </c>
      <c r="F87" s="235"/>
      <c r="G87" s="236">
        <f>33430-20</f>
        <v>33410</v>
      </c>
      <c r="H87" s="240" t="s">
        <v>147</v>
      </c>
      <c r="I87" s="240"/>
      <c r="J87" s="240"/>
    </row>
    <row r="88" ht="23" customHeight="1" spans="1:13">
      <c r="A88" s="229">
        <v>44532</v>
      </c>
      <c r="B88" s="228">
        <v>86</v>
      </c>
      <c r="C88" s="230" t="s">
        <v>151</v>
      </c>
      <c r="D88" s="230" t="s">
        <v>152</v>
      </c>
      <c r="E88" s="239"/>
      <c r="F88" s="235">
        <f>20175*6.358</f>
        <v>128272.65</v>
      </c>
      <c r="G88" s="236">
        <v>20175</v>
      </c>
      <c r="H88" s="240"/>
      <c r="I88" s="240"/>
      <c r="J88" s="240"/>
      <c r="L88" s="179">
        <v>1035</v>
      </c>
      <c r="M88" s="179">
        <v>2025</v>
      </c>
    </row>
    <row r="89" ht="23" customHeight="1" spans="1:10">
      <c r="A89" s="229">
        <v>44532</v>
      </c>
      <c r="B89" s="228">
        <v>87</v>
      </c>
      <c r="C89" s="230" t="s">
        <v>153</v>
      </c>
      <c r="D89" s="230" t="s">
        <v>26</v>
      </c>
      <c r="E89" s="239">
        <f>20175*6.358</f>
        <v>128272.65</v>
      </c>
      <c r="F89" s="235"/>
      <c r="G89" s="236">
        <v>20175</v>
      </c>
      <c r="H89" s="240"/>
      <c r="I89" s="240"/>
      <c r="J89" s="240"/>
    </row>
    <row r="90" ht="23" customHeight="1" spans="1:13">
      <c r="A90" s="229">
        <v>44533</v>
      </c>
      <c r="B90" s="228">
        <v>88</v>
      </c>
      <c r="C90" s="230" t="s">
        <v>154</v>
      </c>
      <c r="D90" s="230" t="s">
        <v>152</v>
      </c>
      <c r="E90" s="239"/>
      <c r="F90" s="235">
        <f>8575*6.35</f>
        <v>54451.25</v>
      </c>
      <c r="G90" s="236">
        <v>8575</v>
      </c>
      <c r="H90" s="240"/>
      <c r="I90" s="240"/>
      <c r="J90" s="240"/>
      <c r="L90" s="179">
        <v>1036</v>
      </c>
      <c r="M90" s="179">
        <v>2026</v>
      </c>
    </row>
    <row r="91" ht="23" customHeight="1" spans="1:13">
      <c r="A91" s="229">
        <v>44533</v>
      </c>
      <c r="B91" s="228">
        <v>89</v>
      </c>
      <c r="C91" s="230" t="s">
        <v>155</v>
      </c>
      <c r="D91" s="230" t="s">
        <v>156</v>
      </c>
      <c r="E91" s="239"/>
      <c r="F91" s="235">
        <f>32660*6.35</f>
        <v>207391</v>
      </c>
      <c r="G91" s="236">
        <v>32660</v>
      </c>
      <c r="H91" s="240"/>
      <c r="I91" s="240"/>
      <c r="J91" s="240"/>
      <c r="L91" s="179">
        <v>1037</v>
      </c>
      <c r="M91" s="179">
        <v>2027</v>
      </c>
    </row>
    <row r="92" ht="23" customHeight="1" spans="1:10">
      <c r="A92" s="229">
        <v>44533</v>
      </c>
      <c r="B92" s="228">
        <v>90</v>
      </c>
      <c r="C92" s="230" t="s">
        <v>157</v>
      </c>
      <c r="D92" s="230" t="s">
        <v>158</v>
      </c>
      <c r="E92" s="239">
        <f>23660*6.35</f>
        <v>150241</v>
      </c>
      <c r="F92" s="235"/>
      <c r="G92" s="236">
        <f>32660-9000</f>
        <v>23660</v>
      </c>
      <c r="H92" s="240"/>
      <c r="I92" s="240"/>
      <c r="J92" s="240"/>
    </row>
    <row r="93" ht="23" customHeight="1" spans="1:10">
      <c r="A93" s="229">
        <v>44533</v>
      </c>
      <c r="B93" s="228">
        <v>91</v>
      </c>
      <c r="C93" s="230" t="s">
        <v>159</v>
      </c>
      <c r="D93" s="230" t="s">
        <v>158</v>
      </c>
      <c r="E93" s="239">
        <f>8575*6.35</f>
        <v>54451.25</v>
      </c>
      <c r="F93" s="235"/>
      <c r="G93" s="236">
        <v>8575</v>
      </c>
      <c r="H93" s="240"/>
      <c r="I93" s="240"/>
      <c r="J93" s="240"/>
    </row>
    <row r="94" ht="23" customHeight="1" spans="1:10">
      <c r="A94" s="229">
        <v>44536</v>
      </c>
      <c r="B94" s="228">
        <v>92</v>
      </c>
      <c r="C94" s="230" t="s">
        <v>160</v>
      </c>
      <c r="D94" s="230" t="s">
        <v>161</v>
      </c>
      <c r="E94" s="239">
        <f>9000*6.357</f>
        <v>57213</v>
      </c>
      <c r="F94" s="235"/>
      <c r="G94" s="236">
        <v>9000</v>
      </c>
      <c r="H94" s="240"/>
      <c r="I94" s="240"/>
      <c r="J94" s="240"/>
    </row>
    <row r="95" ht="23" customHeight="1" spans="1:10">
      <c r="A95" s="229">
        <v>44536</v>
      </c>
      <c r="B95" s="228">
        <v>93</v>
      </c>
      <c r="C95" s="230" t="s">
        <v>162</v>
      </c>
      <c r="D95" s="230" t="s">
        <v>14</v>
      </c>
      <c r="E95" s="239">
        <v>1534</v>
      </c>
      <c r="F95" s="235"/>
      <c r="G95" s="236"/>
      <c r="H95" s="240"/>
      <c r="I95" s="240"/>
      <c r="J95" s="240"/>
    </row>
    <row r="96" ht="23" customHeight="1" spans="1:10">
      <c r="A96" s="229">
        <v>44536</v>
      </c>
      <c r="B96" s="228">
        <v>94</v>
      </c>
      <c r="C96" s="230" t="s">
        <v>162</v>
      </c>
      <c r="D96" s="230" t="s">
        <v>163</v>
      </c>
      <c r="E96" s="239">
        <v>1780.82</v>
      </c>
      <c r="F96" s="235"/>
      <c r="G96" s="236"/>
      <c r="H96" s="240"/>
      <c r="I96" s="240"/>
      <c r="J96" s="240"/>
    </row>
    <row r="97" ht="23" customHeight="1" spans="1:10">
      <c r="A97" s="229">
        <v>44536</v>
      </c>
      <c r="B97" s="228">
        <v>95</v>
      </c>
      <c r="C97" s="230" t="s">
        <v>162</v>
      </c>
      <c r="D97" s="230" t="s">
        <v>164</v>
      </c>
      <c r="E97" s="239">
        <v>3438</v>
      </c>
      <c r="F97" s="235"/>
      <c r="G97" s="236"/>
      <c r="H97" s="240"/>
      <c r="I97" s="240"/>
      <c r="J97" s="240"/>
    </row>
    <row r="98" s="226" customFormat="1" ht="20" customHeight="1" spans="1:13">
      <c r="A98" s="229">
        <v>44536</v>
      </c>
      <c r="B98" s="228">
        <v>96</v>
      </c>
      <c r="C98" s="230" t="s">
        <v>33</v>
      </c>
      <c r="D98" s="231" t="s">
        <v>165</v>
      </c>
      <c r="E98" s="234">
        <v>18090</v>
      </c>
      <c r="F98" s="235"/>
      <c r="G98" s="236"/>
      <c r="H98" s="231"/>
      <c r="I98" s="231"/>
      <c r="J98" s="231"/>
      <c r="L98" s="179"/>
      <c r="M98" s="179"/>
    </row>
    <row r="99" s="226" customFormat="1" ht="20" customHeight="1" spans="1:13">
      <c r="A99" s="229">
        <v>44536</v>
      </c>
      <c r="B99" s="228">
        <v>97</v>
      </c>
      <c r="C99" s="230" t="s">
        <v>166</v>
      </c>
      <c r="D99" s="230" t="s">
        <v>167</v>
      </c>
      <c r="E99" s="234">
        <v>38775</v>
      </c>
      <c r="F99" s="235"/>
      <c r="G99" s="236"/>
      <c r="H99" s="231"/>
      <c r="I99" s="231"/>
      <c r="J99" s="231"/>
      <c r="L99" s="179"/>
      <c r="M99" s="179"/>
    </row>
    <row r="100" s="226" customFormat="1" ht="22" customHeight="1" spans="1:13">
      <c r="A100" s="229">
        <v>44537</v>
      </c>
      <c r="B100" s="228">
        <v>98</v>
      </c>
      <c r="C100" s="230" t="s">
        <v>168</v>
      </c>
      <c r="D100" s="230" t="s">
        <v>169</v>
      </c>
      <c r="E100" s="234"/>
      <c r="F100" s="235">
        <f>9498*6.36</f>
        <v>60407.28</v>
      </c>
      <c r="G100" s="236">
        <v>9498</v>
      </c>
      <c r="H100" s="231"/>
      <c r="I100" s="231"/>
      <c r="J100" s="231"/>
      <c r="L100" s="179">
        <v>1038</v>
      </c>
      <c r="M100" s="179">
        <v>2028</v>
      </c>
    </row>
    <row r="101" s="226" customFormat="1" ht="22" customHeight="1" spans="1:13">
      <c r="A101" s="229">
        <v>44537</v>
      </c>
      <c r="B101" s="228">
        <v>99</v>
      </c>
      <c r="C101" s="230" t="s">
        <v>170</v>
      </c>
      <c r="D101" s="230" t="s">
        <v>158</v>
      </c>
      <c r="E101" s="234">
        <f>9498*6.36</f>
        <v>60407.28</v>
      </c>
      <c r="F101" s="235"/>
      <c r="G101" s="236">
        <v>9498</v>
      </c>
      <c r="H101" s="231"/>
      <c r="I101" s="231"/>
      <c r="J101" s="231"/>
      <c r="L101" s="179"/>
      <c r="M101" s="179"/>
    </row>
    <row r="102" s="226" customFormat="1" ht="22" customHeight="1" spans="1:13">
      <c r="A102" s="229">
        <v>44537</v>
      </c>
      <c r="B102" s="228">
        <v>100</v>
      </c>
      <c r="C102" s="230" t="s">
        <v>171</v>
      </c>
      <c r="D102" s="230" t="s">
        <v>172</v>
      </c>
      <c r="E102" s="234"/>
      <c r="F102" s="235">
        <f>14648*6.36</f>
        <v>93161.28</v>
      </c>
      <c r="G102" s="236">
        <v>14648</v>
      </c>
      <c r="H102" s="231" t="s">
        <v>173</v>
      </c>
      <c r="I102" s="231"/>
      <c r="J102" s="231"/>
      <c r="L102" s="179">
        <v>1039</v>
      </c>
      <c r="M102" s="179">
        <v>2029</v>
      </c>
    </row>
    <row r="103" s="226" customFormat="1" ht="22" customHeight="1" spans="1:13">
      <c r="A103" s="229">
        <v>44538</v>
      </c>
      <c r="B103" s="228">
        <v>101</v>
      </c>
      <c r="C103" s="230" t="s">
        <v>174</v>
      </c>
      <c r="D103" s="230" t="s">
        <v>175</v>
      </c>
      <c r="E103" s="234"/>
      <c r="F103" s="235">
        <f>19981*6.36</f>
        <v>127079.16</v>
      </c>
      <c r="G103" s="236">
        <v>19981</v>
      </c>
      <c r="H103" s="231"/>
      <c r="I103" s="231"/>
      <c r="J103" s="231"/>
      <c r="L103" s="179">
        <v>1040</v>
      </c>
      <c r="M103" s="179">
        <v>2030</v>
      </c>
    </row>
    <row r="104" s="226" customFormat="1" ht="22" customHeight="1" spans="1:13">
      <c r="A104" s="229">
        <v>44538</v>
      </c>
      <c r="B104" s="228">
        <v>102</v>
      </c>
      <c r="C104" s="230" t="s">
        <v>176</v>
      </c>
      <c r="D104" s="230" t="s">
        <v>158</v>
      </c>
      <c r="E104" s="234">
        <v>127079.16</v>
      </c>
      <c r="F104" s="235"/>
      <c r="G104" s="236">
        <v>19981</v>
      </c>
      <c r="H104" s="231"/>
      <c r="I104" s="231"/>
      <c r="J104" s="231"/>
      <c r="L104" s="179"/>
      <c r="M104" s="179"/>
    </row>
    <row r="105" s="226" customFormat="1" ht="22" customHeight="1" spans="1:13">
      <c r="A105" s="229">
        <v>44538</v>
      </c>
      <c r="B105" s="228">
        <v>103</v>
      </c>
      <c r="C105" s="230" t="s">
        <v>174</v>
      </c>
      <c r="D105" s="230" t="s">
        <v>175</v>
      </c>
      <c r="E105" s="234"/>
      <c r="F105" s="235">
        <f>18981*6.35</f>
        <v>120529.35</v>
      </c>
      <c r="G105" s="236">
        <v>18981</v>
      </c>
      <c r="H105" s="231"/>
      <c r="I105" s="231"/>
      <c r="J105" s="231"/>
      <c r="L105" s="179">
        <v>1041</v>
      </c>
      <c r="M105" s="179">
        <v>2031</v>
      </c>
    </row>
    <row r="106" s="226" customFormat="1" ht="22" customHeight="1" spans="1:13">
      <c r="A106" s="229">
        <v>44539</v>
      </c>
      <c r="B106" s="228">
        <v>104</v>
      </c>
      <c r="C106" s="230" t="s">
        <v>176</v>
      </c>
      <c r="D106" s="230" t="s">
        <v>158</v>
      </c>
      <c r="E106" s="234">
        <f>18981*6.35</f>
        <v>120529.35</v>
      </c>
      <c r="F106" s="235"/>
      <c r="G106" s="236">
        <v>18981</v>
      </c>
      <c r="H106" s="231"/>
      <c r="I106" s="231"/>
      <c r="J106" s="231"/>
      <c r="L106" s="179"/>
      <c r="M106" s="179"/>
    </row>
    <row r="107" s="226" customFormat="1" ht="22" customHeight="1" spans="1:13">
      <c r="A107" s="229">
        <v>44539</v>
      </c>
      <c r="B107" s="228">
        <v>105</v>
      </c>
      <c r="C107" s="230" t="s">
        <v>177</v>
      </c>
      <c r="D107" s="230" t="s">
        <v>91</v>
      </c>
      <c r="E107" s="234">
        <f>14648*6.36</f>
        <v>93161.28</v>
      </c>
      <c r="F107" s="235"/>
      <c r="G107" s="236">
        <v>14648</v>
      </c>
      <c r="H107" s="231" t="s">
        <v>178</v>
      </c>
      <c r="I107" s="231"/>
      <c r="J107" s="231"/>
      <c r="L107" s="179"/>
      <c r="M107" s="179"/>
    </row>
    <row r="108" s="226" customFormat="1" ht="22" customHeight="1" spans="1:13">
      <c r="A108" s="229">
        <v>44539</v>
      </c>
      <c r="B108" s="228">
        <v>106</v>
      </c>
      <c r="C108" s="230" t="s">
        <v>179</v>
      </c>
      <c r="D108" s="230" t="s">
        <v>180</v>
      </c>
      <c r="E108" s="234"/>
      <c r="F108" s="235">
        <f>18759*6.33</f>
        <v>118744.47</v>
      </c>
      <c r="G108" s="236">
        <v>18759</v>
      </c>
      <c r="H108" s="231"/>
      <c r="I108" s="231"/>
      <c r="J108" s="231"/>
      <c r="L108" s="179">
        <v>1042</v>
      </c>
      <c r="M108" s="179">
        <v>2032</v>
      </c>
    </row>
    <row r="109" s="226" customFormat="1" ht="22" customHeight="1" spans="1:13">
      <c r="A109" s="229">
        <v>44539</v>
      </c>
      <c r="B109" s="228">
        <v>107</v>
      </c>
      <c r="C109" s="230" t="s">
        <v>181</v>
      </c>
      <c r="D109" s="230" t="s">
        <v>158</v>
      </c>
      <c r="E109" s="234">
        <v>118744.47</v>
      </c>
      <c r="F109" s="235"/>
      <c r="G109" s="236">
        <v>18759</v>
      </c>
      <c r="H109" s="231"/>
      <c r="I109" s="231"/>
      <c r="J109" s="231"/>
      <c r="L109" s="179"/>
      <c r="M109" s="179"/>
    </row>
    <row r="110" s="226" customFormat="1" ht="22" customHeight="1" spans="1:13">
      <c r="A110" s="229">
        <v>44539</v>
      </c>
      <c r="B110" s="228">
        <v>108</v>
      </c>
      <c r="C110" s="230" t="s">
        <v>182</v>
      </c>
      <c r="D110" s="230" t="s">
        <v>183</v>
      </c>
      <c r="E110" s="234">
        <v>5400</v>
      </c>
      <c r="F110" s="235"/>
      <c r="G110" s="236"/>
      <c r="H110" s="231"/>
      <c r="I110" s="231"/>
      <c r="J110" s="231"/>
      <c r="L110" s="179"/>
      <c r="M110" s="179"/>
    </row>
    <row r="111" s="226" customFormat="1" ht="22" customHeight="1" spans="1:13">
      <c r="A111" s="229">
        <v>44539</v>
      </c>
      <c r="B111" s="228">
        <v>109</v>
      </c>
      <c r="C111" s="230" t="s">
        <v>174</v>
      </c>
      <c r="D111" s="230" t="s">
        <v>175</v>
      </c>
      <c r="E111" s="234"/>
      <c r="F111" s="235">
        <f>19981*6.33</f>
        <v>126479.73</v>
      </c>
      <c r="G111" s="236">
        <v>19981</v>
      </c>
      <c r="H111" s="231"/>
      <c r="I111" s="231"/>
      <c r="J111" s="231"/>
      <c r="L111" s="179">
        <v>1043</v>
      </c>
      <c r="M111" s="179">
        <v>2033</v>
      </c>
    </row>
    <row r="112" s="226" customFormat="1" ht="22" customHeight="1" spans="1:13">
      <c r="A112" s="229">
        <v>44539</v>
      </c>
      <c r="B112" s="228">
        <v>110</v>
      </c>
      <c r="C112" s="230" t="s">
        <v>176</v>
      </c>
      <c r="D112" s="230" t="s">
        <v>158</v>
      </c>
      <c r="E112" s="234">
        <f>19981*6.33</f>
        <v>126479.73</v>
      </c>
      <c r="F112" s="235"/>
      <c r="G112" s="236">
        <v>19981</v>
      </c>
      <c r="H112" s="231"/>
      <c r="I112" s="231"/>
      <c r="J112" s="231"/>
      <c r="L112" s="179"/>
      <c r="M112" s="179"/>
    </row>
    <row r="113" s="226" customFormat="1" ht="22" customHeight="1" spans="1:13">
      <c r="A113" s="229">
        <v>44540</v>
      </c>
      <c r="B113" s="228">
        <v>111</v>
      </c>
      <c r="C113" s="230" t="s">
        <v>184</v>
      </c>
      <c r="D113" s="230" t="s">
        <v>185</v>
      </c>
      <c r="E113" s="234"/>
      <c r="F113" s="235">
        <f>31314*6.36</f>
        <v>199157.04</v>
      </c>
      <c r="G113" s="236">
        <v>31314</v>
      </c>
      <c r="H113" s="231"/>
      <c r="I113" s="231"/>
      <c r="J113" s="231"/>
      <c r="L113" s="179">
        <v>1044</v>
      </c>
      <c r="M113" s="179">
        <v>2034</v>
      </c>
    </row>
    <row r="114" s="226" customFormat="1" ht="22" customHeight="1" spans="1:13">
      <c r="A114" s="229">
        <v>44540</v>
      </c>
      <c r="B114" s="228">
        <v>112</v>
      </c>
      <c r="C114" s="230" t="s">
        <v>186</v>
      </c>
      <c r="D114" s="230" t="s">
        <v>146</v>
      </c>
      <c r="E114" s="234"/>
      <c r="F114" s="235">
        <f>68766*6.36</f>
        <v>437351.76</v>
      </c>
      <c r="G114" s="236">
        <v>68766</v>
      </c>
      <c r="H114" s="231"/>
      <c r="I114" s="231"/>
      <c r="J114" s="231"/>
      <c r="L114" s="179">
        <v>1045</v>
      </c>
      <c r="M114" s="179">
        <v>2035</v>
      </c>
    </row>
    <row r="115" ht="22" customHeight="1" spans="1:10">
      <c r="A115" s="229">
        <v>44540</v>
      </c>
      <c r="B115" s="228">
        <v>113</v>
      </c>
      <c r="C115" s="230" t="s">
        <v>187</v>
      </c>
      <c r="D115" s="230" t="s">
        <v>158</v>
      </c>
      <c r="E115" s="234">
        <f>31314*6.36</f>
        <v>199157.04</v>
      </c>
      <c r="F115" s="235"/>
      <c r="G115" s="236">
        <v>31314</v>
      </c>
      <c r="H115" s="240"/>
      <c r="I115" s="240"/>
      <c r="J115" s="240"/>
    </row>
    <row r="116" ht="22" customHeight="1" spans="1:10">
      <c r="A116" s="229">
        <v>44540</v>
      </c>
      <c r="B116" s="228">
        <v>114</v>
      </c>
      <c r="C116" s="230" t="s">
        <v>188</v>
      </c>
      <c r="D116" s="230" t="s">
        <v>158</v>
      </c>
      <c r="E116" s="234">
        <f>28766*6.36</f>
        <v>182951.76</v>
      </c>
      <c r="F116" s="235"/>
      <c r="G116" s="236">
        <f>68766-40000</f>
        <v>28766</v>
      </c>
      <c r="H116" s="240"/>
      <c r="I116" s="240"/>
      <c r="J116" s="240"/>
    </row>
    <row r="117" ht="22" customHeight="1" spans="1:10">
      <c r="A117" s="229">
        <v>44540</v>
      </c>
      <c r="B117" s="228">
        <v>115</v>
      </c>
      <c r="C117" s="230" t="s">
        <v>189</v>
      </c>
      <c r="D117" s="230" t="s">
        <v>190</v>
      </c>
      <c r="E117" s="234">
        <v>3000</v>
      </c>
      <c r="F117" s="235"/>
      <c r="G117" s="236"/>
      <c r="H117" s="240"/>
      <c r="I117" s="240"/>
      <c r="J117" s="240"/>
    </row>
    <row r="118" ht="22" customHeight="1" spans="1:10">
      <c r="A118" s="229">
        <v>44540</v>
      </c>
      <c r="B118" s="228">
        <v>116</v>
      </c>
      <c r="C118" s="230" t="s">
        <v>191</v>
      </c>
      <c r="D118" s="230" t="s">
        <v>192</v>
      </c>
      <c r="E118" s="234"/>
      <c r="F118" s="235">
        <v>3000</v>
      </c>
      <c r="G118" s="236"/>
      <c r="H118" s="240"/>
      <c r="I118" s="240"/>
      <c r="J118" s="240"/>
    </row>
    <row r="119" ht="22" customHeight="1" spans="1:13">
      <c r="A119" s="229">
        <v>44540</v>
      </c>
      <c r="B119" s="228">
        <v>117</v>
      </c>
      <c r="C119" s="230" t="s">
        <v>193</v>
      </c>
      <c r="D119" s="230" t="s">
        <v>194</v>
      </c>
      <c r="E119" s="234"/>
      <c r="F119" s="235">
        <f>36406*6.35</f>
        <v>231178.1</v>
      </c>
      <c r="G119" s="236">
        <v>36406</v>
      </c>
      <c r="H119" s="240"/>
      <c r="I119" s="240"/>
      <c r="J119" s="240"/>
      <c r="L119" s="179">
        <v>1046</v>
      </c>
      <c r="M119" s="179">
        <v>2036</v>
      </c>
    </row>
    <row r="120" ht="22" customHeight="1" spans="1:10">
      <c r="A120" s="229">
        <v>44540</v>
      </c>
      <c r="B120" s="228">
        <v>118</v>
      </c>
      <c r="C120" s="230" t="s">
        <v>195</v>
      </c>
      <c r="D120" s="230" t="s">
        <v>158</v>
      </c>
      <c r="E120" s="234">
        <f>36406*6.35</f>
        <v>231178.1</v>
      </c>
      <c r="F120" s="235"/>
      <c r="G120" s="236">
        <f>36406-3179.41</f>
        <v>33226.59</v>
      </c>
      <c r="H120" s="240"/>
      <c r="I120" s="240"/>
      <c r="J120" s="240"/>
    </row>
    <row r="121" ht="22" customHeight="1" spans="1:10">
      <c r="A121" s="229">
        <v>44540</v>
      </c>
      <c r="B121" s="228">
        <v>119</v>
      </c>
      <c r="C121" s="230" t="s">
        <v>195</v>
      </c>
      <c r="D121" s="230" t="s">
        <v>196</v>
      </c>
      <c r="E121" s="234">
        <f>3179.41*6.35</f>
        <v>20189.2535</v>
      </c>
      <c r="F121" s="235"/>
      <c r="G121" s="236">
        <v>3179.41</v>
      </c>
      <c r="H121" s="240"/>
      <c r="I121" s="240"/>
      <c r="J121" s="240"/>
    </row>
    <row r="122" ht="22" customHeight="1" spans="1:10">
      <c r="A122" s="229">
        <v>44540</v>
      </c>
      <c r="B122" s="228">
        <v>120</v>
      </c>
      <c r="C122" s="230" t="s">
        <v>188</v>
      </c>
      <c r="D122" s="230" t="s">
        <v>196</v>
      </c>
      <c r="E122" s="234">
        <f>40000*6.36</f>
        <v>254400</v>
      </c>
      <c r="F122" s="235"/>
      <c r="G122" s="236">
        <v>40000</v>
      </c>
      <c r="H122" s="240" t="s">
        <v>197</v>
      </c>
      <c r="I122" s="240"/>
      <c r="J122" s="240"/>
    </row>
    <row r="123" ht="22" customHeight="1" spans="1:10">
      <c r="A123" s="229">
        <v>44540</v>
      </c>
      <c r="B123" s="228">
        <v>121</v>
      </c>
      <c r="C123" s="230" t="s">
        <v>198</v>
      </c>
      <c r="D123" s="230" t="s">
        <v>199</v>
      </c>
      <c r="E123" s="234">
        <v>30</v>
      </c>
      <c r="F123" s="235"/>
      <c r="G123" s="236"/>
      <c r="H123" s="240"/>
      <c r="I123" s="240"/>
      <c r="J123" s="240"/>
    </row>
    <row r="124" ht="22" customHeight="1" spans="1:10">
      <c r="A124" s="229">
        <v>44540</v>
      </c>
      <c r="B124" s="228">
        <v>122</v>
      </c>
      <c r="C124" s="230" t="s">
        <v>200</v>
      </c>
      <c r="D124" s="230" t="s">
        <v>201</v>
      </c>
      <c r="E124" s="234">
        <v>465</v>
      </c>
      <c r="F124" s="235"/>
      <c r="G124" s="236"/>
      <c r="H124" s="240"/>
      <c r="I124" s="240"/>
      <c r="J124" s="240"/>
    </row>
    <row r="125" ht="22" customHeight="1" spans="1:13">
      <c r="A125" s="229">
        <v>44540</v>
      </c>
      <c r="B125" s="228">
        <v>123</v>
      </c>
      <c r="C125" s="230" t="s">
        <v>202</v>
      </c>
      <c r="D125" s="230" t="s">
        <v>203</v>
      </c>
      <c r="E125" s="234">
        <v>0</v>
      </c>
      <c r="F125" s="235">
        <f>19970*6.35</f>
        <v>126809.5</v>
      </c>
      <c r="G125" s="236">
        <v>19970</v>
      </c>
      <c r="H125" s="240"/>
      <c r="I125" s="240"/>
      <c r="J125" s="240"/>
      <c r="L125" s="179">
        <v>1047</v>
      </c>
      <c r="M125" s="179">
        <v>2037</v>
      </c>
    </row>
    <row r="126" ht="22" customHeight="1" spans="1:10">
      <c r="A126" s="229">
        <v>44544</v>
      </c>
      <c r="B126" s="228">
        <v>124</v>
      </c>
      <c r="C126" s="230" t="s">
        <v>204</v>
      </c>
      <c r="D126" s="230" t="s">
        <v>205</v>
      </c>
      <c r="E126" s="234">
        <v>361.83</v>
      </c>
      <c r="F126" s="235"/>
      <c r="G126" s="236"/>
      <c r="H126" s="240"/>
      <c r="I126" s="240"/>
      <c r="J126" s="240"/>
    </row>
    <row r="127" ht="22" customHeight="1" spans="1:10">
      <c r="A127" s="229">
        <v>44544</v>
      </c>
      <c r="B127" s="228">
        <v>125</v>
      </c>
      <c r="C127" s="230" t="s">
        <v>206</v>
      </c>
      <c r="D127" s="230" t="s">
        <v>207</v>
      </c>
      <c r="E127" s="234"/>
      <c r="F127" s="235">
        <v>361.83</v>
      </c>
      <c r="G127" s="236"/>
      <c r="H127" s="240"/>
      <c r="I127" s="240"/>
      <c r="J127" s="240"/>
    </row>
    <row r="128" ht="22" customHeight="1" spans="1:10">
      <c r="A128" s="229">
        <v>44542</v>
      </c>
      <c r="B128" s="228">
        <v>126</v>
      </c>
      <c r="C128" s="230" t="s">
        <v>208</v>
      </c>
      <c r="D128" s="230" t="s">
        <v>209</v>
      </c>
      <c r="E128" s="234">
        <v>300</v>
      </c>
      <c r="F128" s="235"/>
      <c r="G128" s="236"/>
      <c r="H128" s="240"/>
      <c r="I128" s="240"/>
      <c r="J128" s="240"/>
    </row>
    <row r="129" ht="22" customHeight="1" spans="1:13">
      <c r="A129" s="229">
        <v>44544</v>
      </c>
      <c r="B129" s="228">
        <v>127</v>
      </c>
      <c r="C129" s="230" t="s">
        <v>210</v>
      </c>
      <c r="D129" s="230" t="s">
        <v>211</v>
      </c>
      <c r="E129" s="234">
        <v>0</v>
      </c>
      <c r="F129" s="235">
        <f>5317*6.355</f>
        <v>33789.535</v>
      </c>
      <c r="G129" s="236">
        <v>5371</v>
      </c>
      <c r="H129" s="240"/>
      <c r="I129" s="240"/>
      <c r="J129" s="240"/>
      <c r="L129" s="179">
        <v>1048</v>
      </c>
      <c r="M129" s="179">
        <v>2038</v>
      </c>
    </row>
    <row r="130" ht="22" customHeight="1" spans="1:13">
      <c r="A130" s="229">
        <v>44544</v>
      </c>
      <c r="B130" s="228">
        <v>128</v>
      </c>
      <c r="C130" s="230" t="s">
        <v>210</v>
      </c>
      <c r="D130" s="230" t="s">
        <v>212</v>
      </c>
      <c r="E130" s="234">
        <v>0</v>
      </c>
      <c r="F130" s="235">
        <f>23324*6.355</f>
        <v>148224.02</v>
      </c>
      <c r="G130" s="236">
        <v>23324</v>
      </c>
      <c r="H130" s="240"/>
      <c r="I130" s="240"/>
      <c r="J130" s="240"/>
      <c r="L130" s="179">
        <v>1049</v>
      </c>
      <c r="M130" s="179">
        <v>2039</v>
      </c>
    </row>
    <row r="131" ht="22" customHeight="1" spans="1:10">
      <c r="A131" s="229">
        <v>44544</v>
      </c>
      <c r="B131" s="228">
        <v>129</v>
      </c>
      <c r="C131" s="230" t="s">
        <v>213</v>
      </c>
      <c r="D131" s="230" t="s">
        <v>158</v>
      </c>
      <c r="E131" s="234">
        <f>28695*6.355</f>
        <v>182356.725</v>
      </c>
      <c r="F131" s="235"/>
      <c r="G131" s="236">
        <f>23324+5371</f>
        <v>28695</v>
      </c>
      <c r="H131" s="240"/>
      <c r="I131" s="240"/>
      <c r="J131" s="240"/>
    </row>
    <row r="132" ht="22" customHeight="1" spans="1:13">
      <c r="A132" s="229">
        <v>44544</v>
      </c>
      <c r="B132" s="228">
        <v>130</v>
      </c>
      <c r="C132" s="230" t="s">
        <v>214</v>
      </c>
      <c r="D132" s="230" t="s">
        <v>215</v>
      </c>
      <c r="E132" s="234"/>
      <c r="F132" s="235">
        <f>9898*6.355</f>
        <v>62901.79</v>
      </c>
      <c r="G132" s="236">
        <v>9898</v>
      </c>
      <c r="H132" s="240"/>
      <c r="I132" s="240"/>
      <c r="J132" s="240"/>
      <c r="L132" s="179">
        <v>1050</v>
      </c>
      <c r="M132" s="179">
        <v>2040</v>
      </c>
    </row>
    <row r="133" ht="22" customHeight="1" spans="1:13">
      <c r="A133" s="229">
        <v>44544</v>
      </c>
      <c r="B133" s="228">
        <v>131</v>
      </c>
      <c r="C133" s="230" t="s">
        <v>174</v>
      </c>
      <c r="D133" s="230" t="s">
        <v>175</v>
      </c>
      <c r="E133" s="234"/>
      <c r="F133" s="235">
        <f>19981*6.355</f>
        <v>126979.255</v>
      </c>
      <c r="G133" s="236">
        <v>19981</v>
      </c>
      <c r="H133" s="240"/>
      <c r="I133" s="240"/>
      <c r="J133" s="240"/>
      <c r="L133" s="179">
        <v>1051</v>
      </c>
      <c r="M133" s="179">
        <v>2041</v>
      </c>
    </row>
    <row r="134" ht="22" customHeight="1" spans="1:10">
      <c r="A134" s="229">
        <v>44544</v>
      </c>
      <c r="B134" s="228">
        <v>132</v>
      </c>
      <c r="C134" s="230" t="s">
        <v>216</v>
      </c>
      <c r="D134" s="230" t="s">
        <v>158</v>
      </c>
      <c r="E134" s="234">
        <f>9898*6.355</f>
        <v>62901.79</v>
      </c>
      <c r="F134" s="235"/>
      <c r="G134" s="236">
        <v>9898</v>
      </c>
      <c r="H134" s="240"/>
      <c r="I134" s="240"/>
      <c r="J134" s="240"/>
    </row>
    <row r="135" ht="22" customHeight="1" spans="1:10">
      <c r="A135" s="229">
        <v>44544</v>
      </c>
      <c r="B135" s="228">
        <v>133</v>
      </c>
      <c r="C135" s="230" t="s">
        <v>176</v>
      </c>
      <c r="D135" s="230" t="s">
        <v>158</v>
      </c>
      <c r="E135" s="234">
        <f>19981*6.355</f>
        <v>126979.255</v>
      </c>
      <c r="F135" s="235"/>
      <c r="G135" s="236">
        <v>19981</v>
      </c>
      <c r="H135" s="240"/>
      <c r="I135" s="240"/>
      <c r="J135" s="240"/>
    </row>
    <row r="136" ht="22" customHeight="1" spans="1:13">
      <c r="A136" s="229">
        <v>44545</v>
      </c>
      <c r="B136" s="228">
        <v>134</v>
      </c>
      <c r="C136" s="230" t="s">
        <v>217</v>
      </c>
      <c r="D136" s="230" t="s">
        <v>175</v>
      </c>
      <c r="E136" s="234"/>
      <c r="F136" s="235">
        <f>21598.8*6.35</f>
        <v>137152.38</v>
      </c>
      <c r="G136" s="244">
        <v>21598.8</v>
      </c>
      <c r="H136" s="240"/>
      <c r="I136" s="240"/>
      <c r="J136" s="240"/>
      <c r="L136" s="179">
        <v>1052</v>
      </c>
      <c r="M136" s="179">
        <v>2042</v>
      </c>
    </row>
    <row r="137" ht="22" customHeight="1" spans="1:13">
      <c r="A137" s="229">
        <v>44545</v>
      </c>
      <c r="B137" s="228">
        <v>135</v>
      </c>
      <c r="C137" s="230" t="s">
        <v>217</v>
      </c>
      <c r="D137" s="230" t="s">
        <v>175</v>
      </c>
      <c r="E137" s="234"/>
      <c r="F137" s="235">
        <f>19971*6.35</f>
        <v>126815.85</v>
      </c>
      <c r="G137" s="244">
        <v>19971</v>
      </c>
      <c r="H137" s="240"/>
      <c r="I137" s="240"/>
      <c r="J137" s="240"/>
      <c r="L137" s="179">
        <v>1053</v>
      </c>
      <c r="M137" s="179">
        <v>2043</v>
      </c>
    </row>
    <row r="138" ht="22" customHeight="1" spans="1:13">
      <c r="A138" s="229">
        <v>44545</v>
      </c>
      <c r="B138" s="228">
        <v>136</v>
      </c>
      <c r="C138" s="230" t="s">
        <v>217</v>
      </c>
      <c r="D138" s="230" t="s">
        <v>175</v>
      </c>
      <c r="E138" s="234"/>
      <c r="F138" s="235">
        <f>19971*6.35</f>
        <v>126815.85</v>
      </c>
      <c r="G138" s="244">
        <v>19971</v>
      </c>
      <c r="H138" s="240"/>
      <c r="I138" s="240"/>
      <c r="J138" s="240"/>
      <c r="L138" s="179">
        <v>1054</v>
      </c>
      <c r="M138" s="179">
        <v>2044</v>
      </c>
    </row>
    <row r="139" ht="22" customHeight="1" spans="1:10">
      <c r="A139" s="229">
        <v>44545</v>
      </c>
      <c r="B139" s="228">
        <v>137</v>
      </c>
      <c r="C139" s="230" t="s">
        <v>218</v>
      </c>
      <c r="D139" s="230" t="s">
        <v>158</v>
      </c>
      <c r="E139" s="234">
        <f>61540.8*6.35</f>
        <v>390784.08</v>
      </c>
      <c r="F139" s="235"/>
      <c r="G139" s="236">
        <v>61540.8</v>
      </c>
      <c r="H139" s="240"/>
      <c r="I139" s="240"/>
      <c r="J139" s="240"/>
    </row>
    <row r="140" ht="22" customHeight="1" spans="1:13">
      <c r="A140" s="229">
        <v>44545</v>
      </c>
      <c r="B140" s="228">
        <v>138</v>
      </c>
      <c r="C140" s="230" t="s">
        <v>217</v>
      </c>
      <c r="D140" s="230" t="s">
        <v>175</v>
      </c>
      <c r="E140" s="234"/>
      <c r="F140" s="235">
        <f>19971*6.35</f>
        <v>126815.85</v>
      </c>
      <c r="G140" s="244">
        <v>19971</v>
      </c>
      <c r="H140" s="240"/>
      <c r="I140" s="240"/>
      <c r="J140" s="240"/>
      <c r="L140" s="179">
        <v>1055</v>
      </c>
      <c r="M140" s="179">
        <v>2045</v>
      </c>
    </row>
    <row r="141" ht="22" customHeight="1" spans="1:13">
      <c r="A141" s="229">
        <v>44545</v>
      </c>
      <c r="B141" s="228">
        <v>139</v>
      </c>
      <c r="C141" s="230" t="s">
        <v>219</v>
      </c>
      <c r="D141" s="230" t="s">
        <v>220</v>
      </c>
      <c r="E141" s="234"/>
      <c r="F141" s="235">
        <f>19115*6.35</f>
        <v>121380.25</v>
      </c>
      <c r="G141" s="236">
        <v>19115</v>
      </c>
      <c r="H141" s="240"/>
      <c r="I141" s="240"/>
      <c r="J141" s="240"/>
      <c r="L141" s="179">
        <v>1056</v>
      </c>
      <c r="M141" s="179">
        <v>2046</v>
      </c>
    </row>
    <row r="142" ht="22" customHeight="1" spans="1:10">
      <c r="A142" s="229">
        <v>44545</v>
      </c>
      <c r="B142" s="228">
        <v>140</v>
      </c>
      <c r="C142" s="230" t="s">
        <v>221</v>
      </c>
      <c r="D142" s="230" t="s">
        <v>45</v>
      </c>
      <c r="E142" s="234">
        <f>19115*6.35</f>
        <v>121380.25</v>
      </c>
      <c r="F142" s="235"/>
      <c r="G142" s="236">
        <v>19115</v>
      </c>
      <c r="H142" s="240" t="s">
        <v>222</v>
      </c>
      <c r="I142" s="240"/>
      <c r="J142" s="240"/>
    </row>
    <row r="143" ht="22" customHeight="1" spans="1:13">
      <c r="A143" s="229">
        <v>44546</v>
      </c>
      <c r="B143" s="228">
        <v>141</v>
      </c>
      <c r="C143" s="230" t="s">
        <v>217</v>
      </c>
      <c r="D143" s="230" t="s">
        <v>175</v>
      </c>
      <c r="E143" s="234"/>
      <c r="F143" s="235">
        <f>19971*6.35</f>
        <v>126815.85</v>
      </c>
      <c r="G143" s="244">
        <v>19971</v>
      </c>
      <c r="H143" s="240"/>
      <c r="I143" s="240"/>
      <c r="J143" s="240"/>
      <c r="L143" s="179">
        <v>1057</v>
      </c>
      <c r="M143" s="179">
        <v>2047</v>
      </c>
    </row>
    <row r="144" ht="22" customHeight="1" spans="1:13">
      <c r="A144" s="229">
        <v>44546</v>
      </c>
      <c r="B144" s="228">
        <v>142</v>
      </c>
      <c r="C144" s="230" t="s">
        <v>223</v>
      </c>
      <c r="D144" s="230" t="s">
        <v>224</v>
      </c>
      <c r="E144" s="234">
        <v>0</v>
      </c>
      <c r="F144" s="235">
        <f>6321*6.35</f>
        <v>40138.35</v>
      </c>
      <c r="G144" s="236">
        <v>6321</v>
      </c>
      <c r="H144" s="240"/>
      <c r="I144" s="240"/>
      <c r="J144" s="240"/>
      <c r="L144" s="179">
        <v>1058</v>
      </c>
      <c r="M144" s="179">
        <v>2048</v>
      </c>
    </row>
    <row r="145" ht="22" customHeight="1" spans="1:10">
      <c r="A145" s="229">
        <v>44546</v>
      </c>
      <c r="B145" s="228">
        <v>143</v>
      </c>
      <c r="C145" s="230" t="s">
        <v>218</v>
      </c>
      <c r="D145" s="230" t="s">
        <v>158</v>
      </c>
      <c r="E145" s="234">
        <f>19971*6.35</f>
        <v>126815.85</v>
      </c>
      <c r="F145" s="235"/>
      <c r="G145" s="236">
        <v>19971</v>
      </c>
      <c r="H145" s="240"/>
      <c r="I145" s="240"/>
      <c r="J145" s="240"/>
    </row>
    <row r="146" ht="22" customHeight="1" spans="1:10">
      <c r="A146" s="229">
        <v>44546</v>
      </c>
      <c r="B146" s="228">
        <v>144</v>
      </c>
      <c r="C146" s="230" t="s">
        <v>218</v>
      </c>
      <c r="D146" s="230" t="s">
        <v>158</v>
      </c>
      <c r="E146" s="234">
        <f>19971*6.35</f>
        <v>126815.85</v>
      </c>
      <c r="F146" s="235"/>
      <c r="G146" s="236">
        <v>19971</v>
      </c>
      <c r="H146" s="240"/>
      <c r="I146" s="240"/>
      <c r="J146" s="240"/>
    </row>
    <row r="147" ht="22" customHeight="1" spans="1:10">
      <c r="A147" s="229">
        <v>44546</v>
      </c>
      <c r="B147" s="228">
        <v>145</v>
      </c>
      <c r="C147" s="230" t="s">
        <v>225</v>
      </c>
      <c r="D147" s="230" t="s">
        <v>158</v>
      </c>
      <c r="E147" s="234">
        <f>6321*6.35</f>
        <v>40138.35</v>
      </c>
      <c r="F147" s="235"/>
      <c r="G147" s="236">
        <v>6321</v>
      </c>
      <c r="H147" s="240" t="s">
        <v>226</v>
      </c>
      <c r="I147" s="240"/>
      <c r="J147" s="240"/>
    </row>
    <row r="148" ht="22" customHeight="1" spans="1:10">
      <c r="A148" s="229">
        <v>44546</v>
      </c>
      <c r="B148" s="228">
        <v>146</v>
      </c>
      <c r="C148" s="230" t="s">
        <v>227</v>
      </c>
      <c r="D148" s="230" t="s">
        <v>228</v>
      </c>
      <c r="E148" s="234"/>
      <c r="F148" s="235">
        <f>6321*6.35</f>
        <v>40138.35</v>
      </c>
      <c r="G148" s="236">
        <v>6321</v>
      </c>
      <c r="H148" s="240"/>
      <c r="I148" s="240"/>
      <c r="J148" s="240"/>
    </row>
    <row r="149" ht="22" customHeight="1" spans="1:13">
      <c r="A149" s="229">
        <v>44546</v>
      </c>
      <c r="B149" s="228">
        <v>147</v>
      </c>
      <c r="C149" s="230" t="s">
        <v>229</v>
      </c>
      <c r="D149" s="230" t="s">
        <v>215</v>
      </c>
      <c r="E149" s="234"/>
      <c r="F149" s="235">
        <f>56167*6.35</f>
        <v>356660.45</v>
      </c>
      <c r="G149" s="236">
        <v>56167</v>
      </c>
      <c r="H149" s="240"/>
      <c r="I149" s="240"/>
      <c r="J149" s="240"/>
      <c r="L149" s="179">
        <v>1059</v>
      </c>
      <c r="M149" s="179">
        <v>2049</v>
      </c>
    </row>
    <row r="150" ht="22" customHeight="1" spans="1:10">
      <c r="A150" s="229">
        <v>44546</v>
      </c>
      <c r="B150" s="228">
        <v>148</v>
      </c>
      <c r="C150" s="230" t="s">
        <v>230</v>
      </c>
      <c r="D150" s="230" t="s">
        <v>158</v>
      </c>
      <c r="E150" s="234">
        <f>56167*6.35</f>
        <v>356660.45</v>
      </c>
      <c r="F150" s="235"/>
      <c r="G150" s="236">
        <v>56167</v>
      </c>
      <c r="H150" s="240"/>
      <c r="I150" s="240"/>
      <c r="J150" s="240"/>
    </row>
    <row r="151" ht="22" customHeight="1" spans="1:10">
      <c r="A151" s="229">
        <v>44550</v>
      </c>
      <c r="B151" s="228">
        <v>149</v>
      </c>
      <c r="C151" s="230" t="s">
        <v>231</v>
      </c>
      <c r="D151" s="230" t="s">
        <v>93</v>
      </c>
      <c r="E151" s="234">
        <v>354.4</v>
      </c>
      <c r="F151" s="235"/>
      <c r="G151" s="236"/>
      <c r="H151" s="240"/>
      <c r="I151" s="240"/>
      <c r="J151" s="240"/>
    </row>
    <row r="152" ht="22" customHeight="1" spans="1:10">
      <c r="A152" s="229">
        <v>44550</v>
      </c>
      <c r="B152" s="228">
        <v>150</v>
      </c>
      <c r="C152" s="230" t="s">
        <v>232</v>
      </c>
      <c r="D152" s="230" t="s">
        <v>183</v>
      </c>
      <c r="E152" s="234">
        <v>13978</v>
      </c>
      <c r="F152" s="235"/>
      <c r="G152" s="236"/>
      <c r="H152" s="240" t="s">
        <v>233</v>
      </c>
      <c r="I152" s="240"/>
      <c r="J152" s="240"/>
    </row>
    <row r="153" ht="22" customHeight="1" spans="1:13">
      <c r="A153" s="229">
        <v>44550</v>
      </c>
      <c r="B153" s="228">
        <v>151</v>
      </c>
      <c r="C153" s="230" t="s">
        <v>234</v>
      </c>
      <c r="D153" s="230" t="s">
        <v>57</v>
      </c>
      <c r="E153" s="234"/>
      <c r="F153" s="235">
        <f>10200*6.35</f>
        <v>64770</v>
      </c>
      <c r="G153" s="236">
        <v>10200</v>
      </c>
      <c r="H153" s="240" t="s">
        <v>235</v>
      </c>
      <c r="I153" s="240"/>
      <c r="J153" s="240"/>
      <c r="L153" s="179">
        <v>1060</v>
      </c>
      <c r="M153" s="179">
        <v>2050</v>
      </c>
    </row>
    <row r="154" ht="22" customHeight="1" spans="1:13">
      <c r="A154" s="229">
        <v>44550</v>
      </c>
      <c r="B154" s="228">
        <v>152</v>
      </c>
      <c r="C154" s="230" t="s">
        <v>236</v>
      </c>
      <c r="D154" s="230" t="s">
        <v>57</v>
      </c>
      <c r="E154" s="234"/>
      <c r="F154" s="235">
        <f>9600*6.35</f>
        <v>60960</v>
      </c>
      <c r="G154" s="236">
        <v>9600</v>
      </c>
      <c r="H154" s="240" t="s">
        <v>235</v>
      </c>
      <c r="I154" s="240"/>
      <c r="J154" s="240"/>
      <c r="L154" s="179">
        <v>1060</v>
      </c>
      <c r="M154" s="179">
        <v>2051</v>
      </c>
    </row>
    <row r="155" ht="22" customHeight="1" spans="1:10">
      <c r="A155" s="229">
        <v>44550</v>
      </c>
      <c r="B155" s="228">
        <v>153</v>
      </c>
      <c r="C155" s="230" t="s">
        <v>237</v>
      </c>
      <c r="D155" s="230" t="s">
        <v>45</v>
      </c>
      <c r="E155" s="234">
        <v>64770</v>
      </c>
      <c r="F155" s="235"/>
      <c r="G155" s="236">
        <v>10200</v>
      </c>
      <c r="H155" s="240" t="s">
        <v>238</v>
      </c>
      <c r="I155" s="240"/>
      <c r="J155" s="240"/>
    </row>
    <row r="156" ht="22" customHeight="1" spans="1:10">
      <c r="A156" s="229">
        <v>44550</v>
      </c>
      <c r="B156" s="228">
        <v>154</v>
      </c>
      <c r="C156" s="230" t="s">
        <v>239</v>
      </c>
      <c r="D156" s="230" t="s">
        <v>45</v>
      </c>
      <c r="E156" s="234">
        <v>60960</v>
      </c>
      <c r="F156" s="235"/>
      <c r="G156" s="236">
        <v>9600</v>
      </c>
      <c r="H156" s="240"/>
      <c r="I156" s="240"/>
      <c r="J156" s="240"/>
    </row>
    <row r="157" ht="22" customHeight="1" spans="1:13">
      <c r="A157" s="229">
        <v>44550</v>
      </c>
      <c r="B157" s="228">
        <v>155</v>
      </c>
      <c r="C157" s="230" t="s">
        <v>240</v>
      </c>
      <c r="D157" s="230" t="s">
        <v>51</v>
      </c>
      <c r="E157" s="234"/>
      <c r="F157" s="235">
        <f>62063*6.35</f>
        <v>394100.05</v>
      </c>
      <c r="G157" s="236">
        <v>62063</v>
      </c>
      <c r="H157" s="240"/>
      <c r="I157" s="240"/>
      <c r="J157" s="240"/>
      <c r="L157" s="179">
        <v>1062</v>
      </c>
      <c r="M157" s="179">
        <v>2052</v>
      </c>
    </row>
    <row r="158" ht="22" customHeight="1" spans="1:13">
      <c r="A158" s="229">
        <v>44550</v>
      </c>
      <c r="B158" s="228">
        <v>156</v>
      </c>
      <c r="C158" s="230" t="s">
        <v>241</v>
      </c>
      <c r="D158" s="230" t="s">
        <v>175</v>
      </c>
      <c r="E158" s="234"/>
      <c r="F158" s="235">
        <f>19971*6.36</f>
        <v>127015.56</v>
      </c>
      <c r="G158" s="236">
        <v>19971</v>
      </c>
      <c r="H158" s="240">
        <f>19999-G158</f>
        <v>28</v>
      </c>
      <c r="I158" s="240"/>
      <c r="J158" s="240"/>
      <c r="L158" s="179">
        <v>1063</v>
      </c>
      <c r="M158" s="179">
        <v>2053</v>
      </c>
    </row>
    <row r="159" ht="22" customHeight="1" spans="1:10">
      <c r="A159" s="229">
        <v>44550</v>
      </c>
      <c r="B159" s="228">
        <v>157</v>
      </c>
      <c r="C159" s="230" t="s">
        <v>242</v>
      </c>
      <c r="D159" s="230" t="s">
        <v>45</v>
      </c>
      <c r="E159" s="234">
        <f>62063*6.35</f>
        <v>394100.05</v>
      </c>
      <c r="F159" s="235"/>
      <c r="G159" s="236">
        <v>62063</v>
      </c>
      <c r="H159" s="240"/>
      <c r="I159" s="240"/>
      <c r="J159" s="240"/>
    </row>
    <row r="160" ht="22" customHeight="1" spans="1:10">
      <c r="A160" s="229">
        <v>44551</v>
      </c>
      <c r="B160" s="228">
        <v>158</v>
      </c>
      <c r="C160" s="230" t="s">
        <v>218</v>
      </c>
      <c r="D160" s="230" t="s">
        <v>32</v>
      </c>
      <c r="E160" s="234">
        <f>1447*6.36</f>
        <v>9202.92</v>
      </c>
      <c r="F160" s="235"/>
      <c r="G160" s="236">
        <v>1447</v>
      </c>
      <c r="H160" s="240"/>
      <c r="I160" s="240"/>
      <c r="J160" s="240"/>
    </row>
    <row r="161" ht="22" customHeight="1" spans="1:10">
      <c r="A161" s="229">
        <v>44551</v>
      </c>
      <c r="B161" s="228">
        <v>159</v>
      </c>
      <c r="C161" s="230" t="s">
        <v>243</v>
      </c>
      <c r="D161" s="230" t="s">
        <v>32</v>
      </c>
      <c r="E161" s="234">
        <f>18524*6.36</f>
        <v>117812.64</v>
      </c>
      <c r="F161" s="235"/>
      <c r="G161" s="236">
        <f>18552-28</f>
        <v>18524</v>
      </c>
      <c r="H161" s="240"/>
      <c r="I161" s="240"/>
      <c r="J161" s="240"/>
    </row>
    <row r="162" ht="22" customHeight="1" spans="1:13">
      <c r="A162" s="229">
        <v>44551</v>
      </c>
      <c r="B162" s="228">
        <v>160</v>
      </c>
      <c r="C162" s="230" t="s">
        <v>244</v>
      </c>
      <c r="D162" s="230" t="s">
        <v>224</v>
      </c>
      <c r="E162" s="234">
        <v>0</v>
      </c>
      <c r="F162" s="235">
        <f>29061*6.36</f>
        <v>184827.96</v>
      </c>
      <c r="G162" s="236">
        <v>29061</v>
      </c>
      <c r="H162" s="240" t="s">
        <v>245</v>
      </c>
      <c r="I162" s="240"/>
      <c r="J162" s="240"/>
      <c r="L162" s="179">
        <v>1064</v>
      </c>
      <c r="M162" s="179">
        <v>2054</v>
      </c>
    </row>
    <row r="163" ht="22" customHeight="1" spans="1:13">
      <c r="A163" s="229">
        <v>44551</v>
      </c>
      <c r="B163" s="228">
        <v>161</v>
      </c>
      <c r="C163" s="230" t="s">
        <v>223</v>
      </c>
      <c r="D163" s="230" t="s">
        <v>224</v>
      </c>
      <c r="E163" s="234">
        <v>0</v>
      </c>
      <c r="F163" s="235">
        <f>21775*6.3595</f>
        <v>138478.1125</v>
      </c>
      <c r="G163" s="236">
        <v>21775</v>
      </c>
      <c r="H163" s="240" t="s">
        <v>246</v>
      </c>
      <c r="I163" s="240"/>
      <c r="J163" s="240"/>
      <c r="L163" s="179">
        <v>1064</v>
      </c>
      <c r="M163" s="179">
        <v>2055</v>
      </c>
    </row>
    <row r="164" ht="22" customHeight="1" spans="1:10">
      <c r="A164" s="229">
        <v>44551</v>
      </c>
      <c r="B164" s="228">
        <v>162</v>
      </c>
      <c r="C164" s="230" t="s">
        <v>247</v>
      </c>
      <c r="D164" s="230" t="s">
        <v>32</v>
      </c>
      <c r="E164" s="234">
        <f>29061*6.36</f>
        <v>184827.96</v>
      </c>
      <c r="F164" s="235"/>
      <c r="G164" s="236">
        <v>29061</v>
      </c>
      <c r="H164" s="240" t="s">
        <v>248</v>
      </c>
      <c r="I164" s="240"/>
      <c r="J164" s="240"/>
    </row>
    <row r="165" ht="22" customHeight="1" spans="1:10">
      <c r="A165" s="229">
        <v>44551</v>
      </c>
      <c r="B165" s="228">
        <v>163</v>
      </c>
      <c r="C165" s="230" t="s">
        <v>225</v>
      </c>
      <c r="D165" s="230" t="s">
        <v>32</v>
      </c>
      <c r="E165" s="234">
        <f>21775*6.3595</f>
        <v>138478.1125</v>
      </c>
      <c r="F165" s="235"/>
      <c r="G165" s="236">
        <v>21775</v>
      </c>
      <c r="H165" s="240" t="s">
        <v>248</v>
      </c>
      <c r="I165" s="240"/>
      <c r="J165" s="240"/>
    </row>
    <row r="166" ht="22" customHeight="1" spans="1:10">
      <c r="A166" s="229">
        <v>44551</v>
      </c>
      <c r="B166" s="228">
        <v>164</v>
      </c>
      <c r="C166" s="230" t="s">
        <v>249</v>
      </c>
      <c r="D166" s="230" t="s">
        <v>250</v>
      </c>
      <c r="E166" s="234">
        <f>10000*6.36</f>
        <v>63600</v>
      </c>
      <c r="F166" s="235"/>
      <c r="G166" s="236">
        <v>10000</v>
      </c>
      <c r="H166" s="240"/>
      <c r="I166" s="240"/>
      <c r="J166" s="240"/>
    </row>
    <row r="167" ht="22" customHeight="1" spans="1:13">
      <c r="A167" s="229">
        <v>44551</v>
      </c>
      <c r="B167" s="228">
        <v>165</v>
      </c>
      <c r="C167" s="230" t="s">
        <v>251</v>
      </c>
      <c r="D167" s="230" t="s">
        <v>252</v>
      </c>
      <c r="E167" s="234"/>
      <c r="F167" s="235">
        <f>49605*6.36</f>
        <v>315487.8</v>
      </c>
      <c r="G167" s="236">
        <f>49615-10</f>
        <v>49605</v>
      </c>
      <c r="H167" s="240" t="s">
        <v>253</v>
      </c>
      <c r="I167" s="240"/>
      <c r="J167" s="240"/>
      <c r="L167" s="179">
        <v>1066</v>
      </c>
      <c r="M167" s="179">
        <v>2056</v>
      </c>
    </row>
    <row r="168" ht="22" customHeight="1" spans="1:13">
      <c r="A168" s="229">
        <v>44551</v>
      </c>
      <c r="B168" s="228">
        <v>166</v>
      </c>
      <c r="C168" s="230" t="s">
        <v>254</v>
      </c>
      <c r="D168" s="230" t="s">
        <v>252</v>
      </c>
      <c r="E168" s="234"/>
      <c r="F168" s="235">
        <f>74651*6.36</f>
        <v>474780.36</v>
      </c>
      <c r="G168" s="236">
        <f>74661-10</f>
        <v>74651</v>
      </c>
      <c r="H168" s="240" t="s">
        <v>253</v>
      </c>
      <c r="I168" s="240"/>
      <c r="J168" s="240"/>
      <c r="L168" s="179">
        <v>1066</v>
      </c>
      <c r="M168" s="179">
        <v>2057</v>
      </c>
    </row>
    <row r="169" ht="22" customHeight="1" spans="1:10">
      <c r="A169" s="229">
        <v>44551</v>
      </c>
      <c r="B169" s="228">
        <v>167</v>
      </c>
      <c r="C169" s="230" t="s">
        <v>255</v>
      </c>
      <c r="D169" s="230" t="s">
        <v>32</v>
      </c>
      <c r="E169" s="234">
        <v>315487.8</v>
      </c>
      <c r="F169" s="235"/>
      <c r="G169" s="236">
        <f>49615-10</f>
        <v>49605</v>
      </c>
      <c r="H169" s="240" t="s">
        <v>253</v>
      </c>
      <c r="I169" s="240"/>
      <c r="J169" s="240"/>
    </row>
    <row r="170" ht="22" customHeight="1" spans="1:10">
      <c r="A170" s="229">
        <v>44551</v>
      </c>
      <c r="B170" s="228">
        <v>168</v>
      </c>
      <c r="C170" s="230" t="s">
        <v>256</v>
      </c>
      <c r="D170" s="230" t="s">
        <v>32</v>
      </c>
      <c r="E170" s="234">
        <v>474780.36</v>
      </c>
      <c r="F170" s="235"/>
      <c r="G170" s="236">
        <f>74661-10</f>
        <v>74651</v>
      </c>
      <c r="H170" s="240" t="s">
        <v>253</v>
      </c>
      <c r="I170" s="240"/>
      <c r="J170" s="240"/>
    </row>
    <row r="171" ht="22" customHeight="1" spans="1:13">
      <c r="A171" s="229">
        <v>44551</v>
      </c>
      <c r="B171" s="228">
        <v>169</v>
      </c>
      <c r="C171" s="230" t="s">
        <v>257</v>
      </c>
      <c r="D171" s="230" t="s">
        <v>175</v>
      </c>
      <c r="E171" s="234"/>
      <c r="F171" s="235">
        <f>19981*6.36</f>
        <v>127079.16</v>
      </c>
      <c r="G171" s="236">
        <v>19981</v>
      </c>
      <c r="H171" s="240"/>
      <c r="I171" s="240"/>
      <c r="J171" s="240"/>
      <c r="L171" s="179">
        <v>1068</v>
      </c>
      <c r="M171" s="179">
        <v>2058</v>
      </c>
    </row>
    <row r="172" ht="22" customHeight="1" spans="1:13">
      <c r="A172" s="229">
        <v>44551</v>
      </c>
      <c r="B172" s="228">
        <v>170</v>
      </c>
      <c r="C172" s="230" t="s">
        <v>257</v>
      </c>
      <c r="D172" s="230" t="s">
        <v>175</v>
      </c>
      <c r="E172" s="234"/>
      <c r="F172" s="235">
        <f>19981*6.36</f>
        <v>127079.16</v>
      </c>
      <c r="G172" s="236">
        <v>19981</v>
      </c>
      <c r="H172" s="240"/>
      <c r="I172" s="240"/>
      <c r="J172" s="240"/>
      <c r="L172" s="179">
        <v>1069</v>
      </c>
      <c r="M172" s="179">
        <v>2059</v>
      </c>
    </row>
    <row r="173" ht="22" customHeight="1" spans="1:10">
      <c r="A173" s="229">
        <v>44552</v>
      </c>
      <c r="B173" s="228">
        <v>171</v>
      </c>
      <c r="C173" s="230" t="s">
        <v>243</v>
      </c>
      <c r="D173" s="230" t="s">
        <v>32</v>
      </c>
      <c r="E173" s="234">
        <f>19981*6.36</f>
        <v>127079.16</v>
      </c>
      <c r="F173" s="235"/>
      <c r="G173" s="236">
        <f>39962-27885.23</f>
        <v>12076.77</v>
      </c>
      <c r="H173" s="240"/>
      <c r="I173" s="240"/>
      <c r="J173" s="240"/>
    </row>
    <row r="174" ht="22" customHeight="1" spans="1:10">
      <c r="A174" s="229">
        <v>44552</v>
      </c>
      <c r="B174" s="228">
        <v>172</v>
      </c>
      <c r="C174" s="230" t="s">
        <v>258</v>
      </c>
      <c r="D174" s="230" t="s">
        <v>259</v>
      </c>
      <c r="E174" s="234">
        <v>27885.23</v>
      </c>
      <c r="F174" s="235"/>
      <c r="G174" s="236">
        <v>27885.23</v>
      </c>
      <c r="H174" s="240" t="s">
        <v>260</v>
      </c>
      <c r="I174" s="240"/>
      <c r="J174" s="240"/>
    </row>
    <row r="175" ht="22" customHeight="1" spans="1:13">
      <c r="A175" s="229">
        <v>44551</v>
      </c>
      <c r="B175" s="228">
        <v>173</v>
      </c>
      <c r="C175" s="230" t="s">
        <v>261</v>
      </c>
      <c r="D175" s="230" t="s">
        <v>262</v>
      </c>
      <c r="E175" s="234"/>
      <c r="F175" s="235">
        <f>19951*6.36</f>
        <v>126888.36</v>
      </c>
      <c r="G175" s="236">
        <v>19951</v>
      </c>
      <c r="H175" s="240"/>
      <c r="I175" s="240"/>
      <c r="J175" s="240">
        <v>20000</v>
      </c>
      <c r="K175" s="179">
        <v>20000</v>
      </c>
      <c r="L175" s="179">
        <v>1070</v>
      </c>
      <c r="M175" s="179">
        <v>2060</v>
      </c>
    </row>
    <row r="176" ht="22" customHeight="1" spans="1:10">
      <c r="A176" s="229">
        <v>44552</v>
      </c>
      <c r="B176" s="228">
        <v>174</v>
      </c>
      <c r="C176" s="230" t="s">
        <v>263</v>
      </c>
      <c r="D176" s="230" t="s">
        <v>84</v>
      </c>
      <c r="E176" s="234">
        <f>19951*6.36</f>
        <v>126888.36</v>
      </c>
      <c r="F176" s="235"/>
      <c r="G176" s="236">
        <v>19951</v>
      </c>
      <c r="H176" s="240"/>
      <c r="I176" s="240"/>
      <c r="J176" s="240"/>
    </row>
    <row r="177" ht="22" customHeight="1" spans="1:10">
      <c r="A177" s="229">
        <v>44552</v>
      </c>
      <c r="B177" s="228">
        <v>175</v>
      </c>
      <c r="C177" s="230" t="s">
        <v>264</v>
      </c>
      <c r="D177" s="230" t="s">
        <v>84</v>
      </c>
      <c r="E177" s="234">
        <f>504.2*6.36</f>
        <v>3206.712</v>
      </c>
      <c r="F177" s="235"/>
      <c r="G177" s="236">
        <f>20455.2-19951</f>
        <v>504.200000000001</v>
      </c>
      <c r="H177" s="240" t="s">
        <v>265</v>
      </c>
      <c r="I177" s="240"/>
      <c r="J177" s="240"/>
    </row>
    <row r="178" ht="22" customHeight="1" spans="1:13">
      <c r="A178" s="229">
        <v>44552</v>
      </c>
      <c r="B178" s="228">
        <v>176</v>
      </c>
      <c r="C178" s="230" t="s">
        <v>151</v>
      </c>
      <c r="D178" s="230" t="s">
        <v>152</v>
      </c>
      <c r="E178" s="234"/>
      <c r="F178" s="235">
        <f>1238*6.36</f>
        <v>7873.68</v>
      </c>
      <c r="G178" s="236">
        <v>1238</v>
      </c>
      <c r="H178" s="240"/>
      <c r="I178" s="240"/>
      <c r="J178" s="240"/>
      <c r="L178" s="179">
        <v>1071</v>
      </c>
      <c r="M178" s="179">
        <v>2061</v>
      </c>
    </row>
    <row r="179" ht="22" customHeight="1" spans="1:10">
      <c r="A179" s="229">
        <v>44552</v>
      </c>
      <c r="B179" s="228">
        <v>177</v>
      </c>
      <c r="C179" s="230" t="s">
        <v>33</v>
      </c>
      <c r="D179" s="230" t="s">
        <v>266</v>
      </c>
      <c r="E179" s="234">
        <v>8000</v>
      </c>
      <c r="F179" s="235"/>
      <c r="G179" s="236"/>
      <c r="H179" s="240" t="s">
        <v>267</v>
      </c>
      <c r="I179" s="240"/>
      <c r="J179" s="240"/>
    </row>
    <row r="180" ht="22" customHeight="1" spans="1:13">
      <c r="A180" s="229">
        <v>44552</v>
      </c>
      <c r="B180" s="228">
        <v>178</v>
      </c>
      <c r="C180" s="230" t="s">
        <v>257</v>
      </c>
      <c r="D180" s="230" t="s">
        <v>175</v>
      </c>
      <c r="E180" s="234"/>
      <c r="F180" s="235">
        <f>19981*6.36</f>
        <v>127079.16</v>
      </c>
      <c r="G180" s="236">
        <v>19981</v>
      </c>
      <c r="H180" s="240"/>
      <c r="I180" s="240"/>
      <c r="J180" s="240"/>
      <c r="L180" s="179">
        <v>1072</v>
      </c>
      <c r="M180" s="179">
        <v>2062</v>
      </c>
    </row>
    <row r="181" ht="22" customHeight="1" spans="1:10">
      <c r="A181" s="229">
        <v>44553</v>
      </c>
      <c r="B181" s="228">
        <v>179</v>
      </c>
      <c r="C181" s="230" t="s">
        <v>243</v>
      </c>
      <c r="D181" s="230" t="s">
        <v>32</v>
      </c>
      <c r="E181" s="234">
        <f>19981*6.36</f>
        <v>127079.16</v>
      </c>
      <c r="F181" s="235"/>
      <c r="G181" s="236">
        <v>19981</v>
      </c>
      <c r="H181" s="240"/>
      <c r="I181" s="240"/>
      <c r="J181" s="240"/>
    </row>
    <row r="182" ht="22" customHeight="1" spans="1:10">
      <c r="A182" s="229">
        <v>44553</v>
      </c>
      <c r="B182" s="228">
        <v>180</v>
      </c>
      <c r="C182" s="230" t="s">
        <v>153</v>
      </c>
      <c r="D182" s="230" t="s">
        <v>32</v>
      </c>
      <c r="E182" s="234">
        <f>1238*6.36</f>
        <v>7873.68</v>
      </c>
      <c r="F182" s="235"/>
      <c r="G182" s="236">
        <v>1238</v>
      </c>
      <c r="H182" s="240"/>
      <c r="I182" s="240"/>
      <c r="J182" s="240"/>
    </row>
    <row r="183" ht="22" customHeight="1" spans="1:10">
      <c r="A183" s="229">
        <v>44553</v>
      </c>
      <c r="B183" s="228">
        <v>181</v>
      </c>
      <c r="C183" s="230" t="s">
        <v>268</v>
      </c>
      <c r="D183" s="230" t="s">
        <v>228</v>
      </c>
      <c r="E183" s="234"/>
      <c r="F183" s="235">
        <f>504.2*6.36</f>
        <v>3206.712</v>
      </c>
      <c r="G183" s="236">
        <v>504.2</v>
      </c>
      <c r="H183" s="240" t="s">
        <v>265</v>
      </c>
      <c r="I183" s="240"/>
      <c r="J183" s="240"/>
    </row>
    <row r="184" ht="22" customHeight="1" spans="1:13">
      <c r="A184" s="229">
        <v>44554</v>
      </c>
      <c r="B184" s="228">
        <v>182</v>
      </c>
      <c r="C184" s="230" t="s">
        <v>269</v>
      </c>
      <c r="D184" s="230" t="s">
        <v>252</v>
      </c>
      <c r="E184" s="234"/>
      <c r="F184" s="235">
        <f>3481*6.36</f>
        <v>22139.16</v>
      </c>
      <c r="G184" s="236">
        <v>3481</v>
      </c>
      <c r="H184" s="240"/>
      <c r="I184" s="240"/>
      <c r="J184" s="240"/>
      <c r="L184" s="179">
        <v>1073</v>
      </c>
      <c r="M184" s="179">
        <v>2063</v>
      </c>
    </row>
    <row r="185" ht="22" customHeight="1" spans="1:13">
      <c r="A185" s="229">
        <v>44554</v>
      </c>
      <c r="B185" s="228">
        <v>183</v>
      </c>
      <c r="C185" s="230" t="s">
        <v>257</v>
      </c>
      <c r="D185" s="230" t="s">
        <v>175</v>
      </c>
      <c r="E185" s="234"/>
      <c r="F185" s="235">
        <f>15470*6.36</f>
        <v>98389.2</v>
      </c>
      <c r="G185" s="236">
        <v>15470</v>
      </c>
      <c r="H185" s="236" t="s">
        <v>270</v>
      </c>
      <c r="I185" s="240"/>
      <c r="J185" s="240"/>
      <c r="L185" s="179">
        <v>1074</v>
      </c>
      <c r="M185" s="179">
        <v>2064</v>
      </c>
    </row>
    <row r="186" ht="22" customHeight="1" spans="1:13">
      <c r="A186" s="229">
        <v>44554</v>
      </c>
      <c r="B186" s="228">
        <v>184</v>
      </c>
      <c r="C186" s="230" t="s">
        <v>271</v>
      </c>
      <c r="D186" s="230" t="s">
        <v>175</v>
      </c>
      <c r="E186" s="234"/>
      <c r="F186" s="235">
        <f>4529*6.36</f>
        <v>28804.44</v>
      </c>
      <c r="G186" s="236">
        <v>4529</v>
      </c>
      <c r="H186" s="236" t="s">
        <v>270</v>
      </c>
      <c r="I186" s="240"/>
      <c r="J186" s="240"/>
      <c r="L186" s="179">
        <v>1074</v>
      </c>
      <c r="M186" s="179">
        <v>2065</v>
      </c>
    </row>
    <row r="187" ht="22" customHeight="1" spans="1:10">
      <c r="A187" s="229">
        <v>44554</v>
      </c>
      <c r="B187" s="228">
        <v>185</v>
      </c>
      <c r="C187" s="230" t="s">
        <v>243</v>
      </c>
      <c r="D187" s="230" t="s">
        <v>32</v>
      </c>
      <c r="E187" s="234">
        <f>15470*6.36</f>
        <v>98389.2</v>
      </c>
      <c r="F187" s="235"/>
      <c r="G187" s="236">
        <f>15470-9</f>
        <v>15461</v>
      </c>
      <c r="H187" s="236" t="s">
        <v>270</v>
      </c>
      <c r="I187" s="240"/>
      <c r="J187" s="240"/>
    </row>
    <row r="188" ht="22" customHeight="1" spans="1:10">
      <c r="A188" s="229">
        <v>44554</v>
      </c>
      <c r="B188" s="228">
        <v>186</v>
      </c>
      <c r="C188" s="230" t="s">
        <v>272</v>
      </c>
      <c r="D188" s="230" t="s">
        <v>32</v>
      </c>
      <c r="E188" s="234">
        <f>4529*6.36</f>
        <v>28804.44</v>
      </c>
      <c r="F188" s="235"/>
      <c r="G188" s="236">
        <f>4529-9</f>
        <v>4520</v>
      </c>
      <c r="H188" s="236" t="s">
        <v>270</v>
      </c>
      <c r="I188" s="240"/>
      <c r="J188" s="240"/>
    </row>
    <row r="189" ht="22" customHeight="1" spans="1:10">
      <c r="A189" s="229">
        <v>44554</v>
      </c>
      <c r="B189" s="228">
        <v>187</v>
      </c>
      <c r="C189" s="230" t="s">
        <v>273</v>
      </c>
      <c r="D189" s="230" t="s">
        <v>32</v>
      </c>
      <c r="E189" s="234">
        <f>1238*6.36</f>
        <v>7873.68</v>
      </c>
      <c r="F189" s="235"/>
      <c r="G189" s="236">
        <v>1238</v>
      </c>
      <c r="H189" s="240"/>
      <c r="I189" s="240"/>
      <c r="J189" s="240"/>
    </row>
    <row r="190" ht="22" customHeight="1" spans="1:13">
      <c r="A190" s="229">
        <v>44557</v>
      </c>
      <c r="B190" s="228">
        <v>188</v>
      </c>
      <c r="C190" s="230" t="s">
        <v>274</v>
      </c>
      <c r="D190" s="230" t="s">
        <v>275</v>
      </c>
      <c r="E190" s="234"/>
      <c r="F190" s="235">
        <f>29261*6.36</f>
        <v>186099.96</v>
      </c>
      <c r="G190" s="236">
        <v>29261</v>
      </c>
      <c r="H190" s="240"/>
      <c r="I190" s="240"/>
      <c r="J190" s="240"/>
      <c r="L190" s="179">
        <v>1076</v>
      </c>
      <c r="M190" s="179">
        <v>2066</v>
      </c>
    </row>
    <row r="191" ht="22" customHeight="1" spans="1:10">
      <c r="A191" s="229">
        <v>44557</v>
      </c>
      <c r="B191" s="228">
        <v>189</v>
      </c>
      <c r="C191" s="230" t="s">
        <v>276</v>
      </c>
      <c r="D191" s="230" t="s">
        <v>32</v>
      </c>
      <c r="E191" s="234">
        <f>29261*6.36</f>
        <v>186099.96</v>
      </c>
      <c r="F191" s="235"/>
      <c r="G191" s="236">
        <v>29261</v>
      </c>
      <c r="H191" s="240"/>
      <c r="I191" s="240"/>
      <c r="J191" s="240"/>
    </row>
    <row r="192" ht="22" customHeight="1" spans="1:10">
      <c r="A192" s="229">
        <v>44557</v>
      </c>
      <c r="B192" s="228">
        <v>190</v>
      </c>
      <c r="C192" s="230" t="s">
        <v>273</v>
      </c>
      <c r="D192" s="230" t="s">
        <v>32</v>
      </c>
      <c r="E192" s="234">
        <f>2243*6.36</f>
        <v>14265.48</v>
      </c>
      <c r="F192" s="235"/>
      <c r="G192" s="236">
        <f>3481-1238</f>
        <v>2243</v>
      </c>
      <c r="H192" s="240"/>
      <c r="I192" s="240"/>
      <c r="J192" s="240"/>
    </row>
    <row r="193" ht="22" customHeight="1" spans="1:13">
      <c r="A193" s="229">
        <v>44558</v>
      </c>
      <c r="B193" s="228">
        <v>191</v>
      </c>
      <c r="C193" s="230" t="s">
        <v>277</v>
      </c>
      <c r="D193" s="230" t="s">
        <v>278</v>
      </c>
      <c r="E193" s="234"/>
      <c r="F193" s="235">
        <f>23146*6.359</f>
        <v>147185.414</v>
      </c>
      <c r="G193" s="236">
        <v>23146</v>
      </c>
      <c r="H193" s="240"/>
      <c r="I193" s="240"/>
      <c r="J193" s="240"/>
      <c r="L193" s="179">
        <v>1077</v>
      </c>
      <c r="M193" s="179">
        <v>2067</v>
      </c>
    </row>
    <row r="194" ht="22" customHeight="1" spans="1:10">
      <c r="A194" s="229">
        <v>44558</v>
      </c>
      <c r="B194" s="228">
        <v>192</v>
      </c>
      <c r="C194" s="230" t="s">
        <v>279</v>
      </c>
      <c r="D194" s="230" t="s">
        <v>32</v>
      </c>
      <c r="E194" s="234">
        <f>23146*6.359</f>
        <v>147185.414</v>
      </c>
      <c r="F194" s="235"/>
      <c r="G194" s="236">
        <v>23146</v>
      </c>
      <c r="H194" s="240"/>
      <c r="I194" s="240"/>
      <c r="J194" s="240"/>
    </row>
    <row r="195" ht="22" customHeight="1" spans="1:11">
      <c r="A195" s="229">
        <v>44558</v>
      </c>
      <c r="B195" s="228">
        <v>193</v>
      </c>
      <c r="C195" s="230" t="s">
        <v>280</v>
      </c>
      <c r="D195" s="230" t="s">
        <v>281</v>
      </c>
      <c r="E195" s="234"/>
      <c r="F195" s="235">
        <v>88219</v>
      </c>
      <c r="G195" s="236"/>
      <c r="H195" s="236" t="s">
        <v>282</v>
      </c>
      <c r="I195" s="246"/>
      <c r="J195" s="246"/>
      <c r="K195" s="247"/>
    </row>
    <row r="196" ht="22" customHeight="1" spans="1:10">
      <c r="A196" s="229">
        <v>44558</v>
      </c>
      <c r="B196" s="228">
        <v>194</v>
      </c>
      <c r="C196" s="230" t="s">
        <v>225</v>
      </c>
      <c r="D196" s="230" t="s">
        <v>283</v>
      </c>
      <c r="E196" s="234">
        <v>88219</v>
      </c>
      <c r="F196" s="235"/>
      <c r="G196" s="236"/>
      <c r="H196" s="240"/>
      <c r="I196" s="240"/>
      <c r="J196" s="240"/>
    </row>
    <row r="197" ht="22" customHeight="1" spans="1:13">
      <c r="A197" s="229">
        <v>44558</v>
      </c>
      <c r="B197" s="228">
        <v>195</v>
      </c>
      <c r="C197" s="230" t="s">
        <v>284</v>
      </c>
      <c r="D197" s="230" t="s">
        <v>203</v>
      </c>
      <c r="E197" s="234">
        <v>0</v>
      </c>
      <c r="F197" s="235">
        <f>19970*6.36</f>
        <v>127009.2</v>
      </c>
      <c r="G197" s="236">
        <v>19970</v>
      </c>
      <c r="H197" s="240"/>
      <c r="I197" s="240"/>
      <c r="J197" s="240"/>
      <c r="L197" s="179">
        <v>1078</v>
      </c>
      <c r="M197" s="179">
        <v>2068</v>
      </c>
    </row>
    <row r="198" ht="22" customHeight="1" spans="1:13">
      <c r="A198" s="229">
        <v>44559</v>
      </c>
      <c r="B198" s="228">
        <v>196</v>
      </c>
      <c r="C198" s="230" t="s">
        <v>285</v>
      </c>
      <c r="D198" s="230" t="s">
        <v>286</v>
      </c>
      <c r="E198" s="234"/>
      <c r="F198" s="235">
        <f>23332*6.36</f>
        <v>148391.52</v>
      </c>
      <c r="G198" s="236">
        <v>23332</v>
      </c>
      <c r="H198" s="240"/>
      <c r="I198" s="240"/>
      <c r="J198" s="240"/>
      <c r="L198" s="179">
        <v>1079</v>
      </c>
      <c r="M198" s="179">
        <v>2069</v>
      </c>
    </row>
    <row r="199" ht="22" customHeight="1" spans="1:13">
      <c r="A199" s="229">
        <v>44559</v>
      </c>
      <c r="B199" s="228">
        <v>197</v>
      </c>
      <c r="C199" s="230" t="s">
        <v>287</v>
      </c>
      <c r="D199" s="230" t="s">
        <v>62</v>
      </c>
      <c r="E199" s="234"/>
      <c r="F199" s="235">
        <f>101152*6.36</f>
        <v>643326.72</v>
      </c>
      <c r="G199" s="236">
        <v>101152.92</v>
      </c>
      <c r="H199" s="240"/>
      <c r="I199" s="240"/>
      <c r="J199" s="240"/>
      <c r="L199" s="179">
        <v>1080</v>
      </c>
      <c r="M199" s="179">
        <v>2070</v>
      </c>
    </row>
    <row r="200" ht="22" customHeight="1" spans="1:13">
      <c r="A200" s="229">
        <v>44559</v>
      </c>
      <c r="B200" s="228">
        <v>198</v>
      </c>
      <c r="C200" s="230" t="s">
        <v>271</v>
      </c>
      <c r="D200" s="230" t="s">
        <v>175</v>
      </c>
      <c r="E200" s="234"/>
      <c r="F200" s="235">
        <f>19971*6.36</f>
        <v>127015.56</v>
      </c>
      <c r="G200" s="236">
        <v>19971</v>
      </c>
      <c r="H200" s="240"/>
      <c r="I200" s="240"/>
      <c r="J200" s="240"/>
      <c r="L200" s="179">
        <v>1081</v>
      </c>
      <c r="M200" s="179">
        <v>2071</v>
      </c>
    </row>
    <row r="201" ht="22" customHeight="1" spans="1:10">
      <c r="A201" s="229">
        <v>44559</v>
      </c>
      <c r="B201" s="228">
        <v>199</v>
      </c>
      <c r="C201" s="230" t="s">
        <v>288</v>
      </c>
      <c r="D201" s="230" t="s">
        <v>289</v>
      </c>
      <c r="E201" s="234">
        <f>1192*6.36</f>
        <v>7581.12</v>
      </c>
      <c r="F201" s="235"/>
      <c r="G201" s="236">
        <f>1347-155</f>
        <v>1192</v>
      </c>
      <c r="H201" s="236" t="s">
        <v>290</v>
      </c>
      <c r="I201" s="240"/>
      <c r="J201" s="240"/>
    </row>
    <row r="202" ht="22" customHeight="1" spans="1:10">
      <c r="A202" s="229">
        <v>44559</v>
      </c>
      <c r="B202" s="228">
        <v>200</v>
      </c>
      <c r="C202" s="230" t="s">
        <v>291</v>
      </c>
      <c r="D202" s="230" t="s">
        <v>292</v>
      </c>
      <c r="E202" s="234">
        <f>23332*6.36</f>
        <v>148391.52</v>
      </c>
      <c r="F202" s="235"/>
      <c r="G202" s="236">
        <v>23332</v>
      </c>
      <c r="H202" s="240" t="s">
        <v>293</v>
      </c>
      <c r="I202" s="240"/>
      <c r="J202" s="240"/>
    </row>
    <row r="203" ht="22" customHeight="1" spans="1:10">
      <c r="A203" s="229">
        <v>44559</v>
      </c>
      <c r="B203" s="228">
        <v>201</v>
      </c>
      <c r="C203" s="230" t="s">
        <v>294</v>
      </c>
      <c r="D203" s="230" t="s">
        <v>32</v>
      </c>
      <c r="E203" s="234">
        <f>99960*6.36</f>
        <v>635745.6</v>
      </c>
      <c r="F203" s="235"/>
      <c r="G203" s="236">
        <f>101152.92-1192</f>
        <v>99960.92</v>
      </c>
      <c r="H203" s="240" t="s">
        <v>295</v>
      </c>
      <c r="I203" s="240"/>
      <c r="J203" s="240"/>
    </row>
    <row r="204" ht="22" customHeight="1" spans="1:10">
      <c r="A204" s="229">
        <v>44559</v>
      </c>
      <c r="B204" s="228">
        <v>202</v>
      </c>
      <c r="C204" s="230" t="s">
        <v>272</v>
      </c>
      <c r="D204" s="230" t="s">
        <v>32</v>
      </c>
      <c r="E204" s="234">
        <f>19971*6.36</f>
        <v>127015.56</v>
      </c>
      <c r="F204" s="235"/>
      <c r="G204" s="236">
        <v>19971</v>
      </c>
      <c r="H204" s="240"/>
      <c r="I204" s="240"/>
      <c r="J204" s="240"/>
    </row>
    <row r="205" ht="22" customHeight="1" spans="1:13">
      <c r="A205" s="229">
        <v>44559</v>
      </c>
      <c r="B205" s="228">
        <v>203</v>
      </c>
      <c r="C205" s="230" t="s">
        <v>296</v>
      </c>
      <c r="D205" s="230" t="s">
        <v>297</v>
      </c>
      <c r="E205" s="234"/>
      <c r="F205" s="235">
        <f>37584*6.36</f>
        <v>239034.24</v>
      </c>
      <c r="G205" s="236">
        <v>37584</v>
      </c>
      <c r="H205" s="240"/>
      <c r="I205" s="240"/>
      <c r="J205" s="240"/>
      <c r="L205" s="179">
        <v>1082</v>
      </c>
      <c r="M205" s="179">
        <v>2072</v>
      </c>
    </row>
    <row r="206" ht="22" customHeight="1" spans="1:13">
      <c r="A206" s="229">
        <v>44559</v>
      </c>
      <c r="B206" s="228">
        <v>204</v>
      </c>
      <c r="C206" s="230" t="s">
        <v>298</v>
      </c>
      <c r="D206" s="230" t="s">
        <v>211</v>
      </c>
      <c r="E206" s="234">
        <v>0</v>
      </c>
      <c r="F206" s="235">
        <f>24780*6.36</f>
        <v>157600.8</v>
      </c>
      <c r="G206" s="236">
        <v>24780</v>
      </c>
      <c r="H206" s="240"/>
      <c r="I206" s="240"/>
      <c r="J206" s="240"/>
      <c r="L206" s="179">
        <v>1083</v>
      </c>
      <c r="M206" s="179">
        <v>2073</v>
      </c>
    </row>
    <row r="207" ht="22" customHeight="1" spans="1:10">
      <c r="A207" s="229">
        <v>44559</v>
      </c>
      <c r="B207" s="228">
        <v>205</v>
      </c>
      <c r="C207" s="230" t="s">
        <v>299</v>
      </c>
      <c r="D207" s="230" t="s">
        <v>32</v>
      </c>
      <c r="E207" s="234">
        <f>37584*6.36</f>
        <v>239034.24</v>
      </c>
      <c r="F207" s="235"/>
      <c r="G207" s="236">
        <v>37584</v>
      </c>
      <c r="H207" s="240"/>
      <c r="I207" s="240"/>
      <c r="J207" s="240"/>
    </row>
    <row r="208" ht="22" customHeight="1" spans="1:10">
      <c r="A208" s="229">
        <v>44559</v>
      </c>
      <c r="B208" s="228">
        <v>206</v>
      </c>
      <c r="C208" s="230" t="s">
        <v>300</v>
      </c>
      <c r="D208" s="230" t="s">
        <v>32</v>
      </c>
      <c r="E208" s="234">
        <f>24780*6.36</f>
        <v>157600.8</v>
      </c>
      <c r="F208" s="235"/>
      <c r="G208" s="236">
        <v>24780</v>
      </c>
      <c r="H208" s="240"/>
      <c r="I208" s="240"/>
      <c r="J208" s="240"/>
    </row>
    <row r="209" ht="22" customHeight="1" spans="1:10">
      <c r="A209" s="229">
        <v>44559</v>
      </c>
      <c r="B209" s="228">
        <v>207</v>
      </c>
      <c r="C209" s="230" t="s">
        <v>301</v>
      </c>
      <c r="D209" s="230" t="s">
        <v>302</v>
      </c>
      <c r="E209" s="234">
        <f>10000*6.36</f>
        <v>63600</v>
      </c>
      <c r="F209" s="235"/>
      <c r="G209" s="236">
        <v>10000</v>
      </c>
      <c r="H209" s="240"/>
      <c r="I209" s="240"/>
      <c r="J209" s="240"/>
    </row>
    <row r="210" s="179" customFormat="1" ht="22" customHeight="1" spans="1:10">
      <c r="A210" s="229">
        <v>44560</v>
      </c>
      <c r="B210" s="228">
        <v>208</v>
      </c>
      <c r="C210" s="230" t="s">
        <v>303</v>
      </c>
      <c r="D210" s="230" t="s">
        <v>304</v>
      </c>
      <c r="E210" s="234"/>
      <c r="F210" s="235">
        <v>13288</v>
      </c>
      <c r="G210" s="236"/>
      <c r="H210" s="240"/>
      <c r="I210" s="240"/>
      <c r="J210" s="240"/>
    </row>
    <row r="211" s="179" customFormat="1" ht="22" customHeight="1" spans="1:10">
      <c r="A211" s="229">
        <v>44560</v>
      </c>
      <c r="B211" s="228">
        <v>209</v>
      </c>
      <c r="C211" s="230" t="s">
        <v>305</v>
      </c>
      <c r="D211" s="230" t="s">
        <v>306</v>
      </c>
      <c r="E211" s="234">
        <v>13288</v>
      </c>
      <c r="F211" s="235"/>
      <c r="G211" s="236"/>
      <c r="H211" s="240"/>
      <c r="I211" s="240"/>
      <c r="J211" s="240"/>
    </row>
    <row r="212" s="179" customFormat="1" ht="22" customHeight="1" spans="1:13">
      <c r="A212" s="229">
        <v>44560</v>
      </c>
      <c r="B212" s="228">
        <v>210</v>
      </c>
      <c r="C212" s="230" t="s">
        <v>307</v>
      </c>
      <c r="D212" s="230" t="s">
        <v>308</v>
      </c>
      <c r="E212" s="234">
        <v>0</v>
      </c>
      <c r="F212" s="235">
        <f>26971*6.36</f>
        <v>171535.56</v>
      </c>
      <c r="G212" s="236">
        <v>26971</v>
      </c>
      <c r="H212" s="240"/>
      <c r="I212" s="240"/>
      <c r="J212" s="240"/>
      <c r="L212" s="179">
        <v>1084</v>
      </c>
      <c r="M212" s="179">
        <v>2074</v>
      </c>
    </row>
    <row r="213" s="179" customFormat="1" ht="22" customHeight="1" spans="1:13">
      <c r="A213" s="229">
        <v>44560</v>
      </c>
      <c r="B213" s="228">
        <v>211</v>
      </c>
      <c r="C213" s="230" t="s">
        <v>309</v>
      </c>
      <c r="D213" s="230" t="s">
        <v>212</v>
      </c>
      <c r="E213" s="234">
        <v>0</v>
      </c>
      <c r="F213" s="235">
        <f>24100*6.36</f>
        <v>153276</v>
      </c>
      <c r="G213" s="236">
        <v>24100</v>
      </c>
      <c r="H213" s="240"/>
      <c r="I213" s="240"/>
      <c r="J213" s="240"/>
      <c r="L213" s="179">
        <v>1085</v>
      </c>
      <c r="M213" s="179">
        <v>2075</v>
      </c>
    </row>
    <row r="214" s="179" customFormat="1" ht="22" customHeight="1" spans="1:10">
      <c r="A214" s="229">
        <v>44560</v>
      </c>
      <c r="B214" s="228">
        <v>212</v>
      </c>
      <c r="C214" s="230" t="s">
        <v>310</v>
      </c>
      <c r="D214" s="230" t="s">
        <v>32</v>
      </c>
      <c r="E214" s="234">
        <f>26971*6.36</f>
        <v>171535.56</v>
      </c>
      <c r="F214" s="235"/>
      <c r="G214" s="236">
        <v>26971</v>
      </c>
      <c r="H214" s="240"/>
      <c r="I214" s="240"/>
      <c r="J214" s="240"/>
    </row>
    <row r="215" s="179" customFormat="1" ht="22" customHeight="1" spans="1:10">
      <c r="A215" s="229">
        <v>44560</v>
      </c>
      <c r="B215" s="228">
        <v>213</v>
      </c>
      <c r="C215" s="230" t="s">
        <v>311</v>
      </c>
      <c r="D215" s="230" t="s">
        <v>32</v>
      </c>
      <c r="E215" s="234">
        <f>24100*6.336</f>
        <v>152697.6</v>
      </c>
      <c r="F215" s="235"/>
      <c r="G215" s="236">
        <v>24100</v>
      </c>
      <c r="H215" s="240"/>
      <c r="I215" s="240"/>
      <c r="J215" s="240"/>
    </row>
    <row r="216" s="179" customFormat="1" ht="22" customHeight="1" spans="1:13">
      <c r="A216" s="229">
        <v>44560</v>
      </c>
      <c r="B216" s="228">
        <v>214</v>
      </c>
      <c r="C216" s="230" t="s">
        <v>312</v>
      </c>
      <c r="D216" s="230" t="s">
        <v>57</v>
      </c>
      <c r="E216" s="234"/>
      <c r="F216" s="235">
        <f>24664*6.36</f>
        <v>156863.04</v>
      </c>
      <c r="G216" s="236">
        <v>24664</v>
      </c>
      <c r="H216" s="240"/>
      <c r="I216" s="240"/>
      <c r="J216" s="240"/>
      <c r="L216" s="179">
        <v>1086</v>
      </c>
      <c r="M216" s="179">
        <v>2076</v>
      </c>
    </row>
    <row r="217" s="179" customFormat="1" ht="22" customHeight="1" spans="1:10">
      <c r="A217" s="229">
        <v>44560</v>
      </c>
      <c r="B217" s="228">
        <v>215</v>
      </c>
      <c r="C217" s="230" t="s">
        <v>313</v>
      </c>
      <c r="D217" s="230" t="s">
        <v>314</v>
      </c>
      <c r="E217" s="234">
        <f>24664*6.3565-49*6.3565</f>
        <v>156465.2475</v>
      </c>
      <c r="F217" s="235"/>
      <c r="G217" s="236">
        <v>24664</v>
      </c>
      <c r="H217" s="240" t="s">
        <v>315</v>
      </c>
      <c r="I217" s="240"/>
      <c r="J217" s="240"/>
    </row>
    <row r="218" s="179" customFormat="1" ht="22" customHeight="1" spans="1:10">
      <c r="A218" s="229">
        <v>44560</v>
      </c>
      <c r="B218" s="228">
        <v>216</v>
      </c>
      <c r="C218" s="230" t="s">
        <v>316</v>
      </c>
      <c r="D218" s="230" t="s">
        <v>38</v>
      </c>
      <c r="E218" s="234"/>
      <c r="F218" s="235">
        <f>508.8*5</f>
        <v>2544</v>
      </c>
      <c r="G218" s="236"/>
      <c r="H218" s="240"/>
      <c r="I218" s="240"/>
      <c r="J218" s="240"/>
    </row>
    <row r="219" s="179" customFormat="1" ht="22" customHeight="1" spans="1:10">
      <c r="A219" s="229">
        <v>44560</v>
      </c>
      <c r="B219" s="228">
        <v>217</v>
      </c>
      <c r="C219" s="230" t="s">
        <v>317</v>
      </c>
      <c r="D219" s="230" t="s">
        <v>38</v>
      </c>
      <c r="E219" s="234"/>
      <c r="F219" s="235">
        <f>110*4</f>
        <v>440</v>
      </c>
      <c r="G219" s="236"/>
      <c r="H219" s="240"/>
      <c r="I219" s="240"/>
      <c r="J219" s="240"/>
    </row>
    <row r="220" s="179" customFormat="1" ht="22" customHeight="1" spans="1:10">
      <c r="A220" s="229">
        <v>44560</v>
      </c>
      <c r="B220" s="228">
        <v>218</v>
      </c>
      <c r="C220" s="230" t="s">
        <v>318</v>
      </c>
      <c r="D220" s="230" t="s">
        <v>128</v>
      </c>
      <c r="E220" s="234">
        <f>508.8*5</f>
        <v>2544</v>
      </c>
      <c r="F220" s="235"/>
      <c r="G220" s="236"/>
      <c r="H220" s="240"/>
      <c r="I220" s="240"/>
      <c r="J220" s="240"/>
    </row>
    <row r="221" s="179" customFormat="1" ht="22" customHeight="1" spans="1:10">
      <c r="A221" s="229">
        <v>44560</v>
      </c>
      <c r="B221" s="228">
        <v>219</v>
      </c>
      <c r="C221" s="230" t="s">
        <v>319</v>
      </c>
      <c r="D221" s="230" t="s">
        <v>128</v>
      </c>
      <c r="E221" s="234">
        <f>110*4</f>
        <v>440</v>
      </c>
      <c r="F221" s="235"/>
      <c r="G221" s="236"/>
      <c r="H221" s="240"/>
      <c r="I221" s="240"/>
      <c r="J221" s="240"/>
    </row>
    <row r="222" s="179" customFormat="1" ht="22" customHeight="1" spans="1:10">
      <c r="A222" s="229">
        <v>44559</v>
      </c>
      <c r="B222" s="228">
        <v>220</v>
      </c>
      <c r="C222" s="230" t="s">
        <v>320</v>
      </c>
      <c r="D222" s="230" t="s">
        <v>321</v>
      </c>
      <c r="E222" s="234"/>
      <c r="F222" s="235">
        <f>50*6.36</f>
        <v>318</v>
      </c>
      <c r="G222" s="236">
        <v>50</v>
      </c>
      <c r="H222" s="240"/>
      <c r="I222" s="240"/>
      <c r="J222" s="240"/>
    </row>
    <row r="223" s="179" customFormat="1" ht="22" customHeight="1" spans="1:10">
      <c r="A223" s="229">
        <v>44560</v>
      </c>
      <c r="B223" s="228">
        <v>221</v>
      </c>
      <c r="C223" s="230" t="s">
        <v>322</v>
      </c>
      <c r="D223" s="230" t="s">
        <v>323</v>
      </c>
      <c r="E223" s="234">
        <f>50*6.36</f>
        <v>318</v>
      </c>
      <c r="F223" s="235"/>
      <c r="G223" s="236">
        <v>50</v>
      </c>
      <c r="H223" s="240"/>
      <c r="I223" s="240"/>
      <c r="J223" s="240"/>
    </row>
    <row r="224" s="179" customFormat="1" ht="22" customHeight="1" spans="1:13">
      <c r="A224" s="229">
        <v>44560</v>
      </c>
      <c r="B224" s="228">
        <v>222</v>
      </c>
      <c r="C224" s="230" t="s">
        <v>324</v>
      </c>
      <c r="D224" s="230" t="s">
        <v>325</v>
      </c>
      <c r="E224" s="234"/>
      <c r="F224" s="235">
        <f>27997*6.36</f>
        <v>178060.92</v>
      </c>
      <c r="G224" s="236">
        <v>27997</v>
      </c>
      <c r="H224" s="240"/>
      <c r="I224" s="240"/>
      <c r="J224" s="240"/>
      <c r="L224" s="179">
        <v>1087</v>
      </c>
      <c r="M224" s="179">
        <v>2077</v>
      </c>
    </row>
    <row r="225" s="179" customFormat="1" ht="22" customHeight="1" spans="1:13">
      <c r="A225" s="229">
        <v>44560</v>
      </c>
      <c r="B225" s="228">
        <v>223</v>
      </c>
      <c r="C225" s="230" t="s">
        <v>326</v>
      </c>
      <c r="D225" s="230" t="s">
        <v>215</v>
      </c>
      <c r="E225" s="234"/>
      <c r="F225" s="235">
        <f>36390*6.36</f>
        <v>231440.4</v>
      </c>
      <c r="G225" s="236">
        <v>36390</v>
      </c>
      <c r="H225" s="240"/>
      <c r="I225" s="240"/>
      <c r="J225" s="240"/>
      <c r="L225" s="179">
        <v>1088</v>
      </c>
      <c r="M225" s="179">
        <v>2078</v>
      </c>
    </row>
    <row r="226" s="179" customFormat="1" ht="22" customHeight="1" spans="1:10">
      <c r="A226" s="229">
        <v>44560</v>
      </c>
      <c r="B226" s="228">
        <v>224</v>
      </c>
      <c r="C226" s="230" t="s">
        <v>327</v>
      </c>
      <c r="D226" s="230" t="s">
        <v>32</v>
      </c>
      <c r="E226" s="234">
        <f>27997*6.36</f>
        <v>178060.92</v>
      </c>
      <c r="F226" s="235"/>
      <c r="G226" s="236">
        <v>27997</v>
      </c>
      <c r="H226" s="240"/>
      <c r="I226" s="240"/>
      <c r="J226" s="240"/>
    </row>
    <row r="227" s="179" customFormat="1" ht="22" customHeight="1" spans="1:10">
      <c r="A227" s="229">
        <v>44560</v>
      </c>
      <c r="B227" s="228">
        <v>225</v>
      </c>
      <c r="C227" s="230" t="s">
        <v>328</v>
      </c>
      <c r="D227" s="230" t="s">
        <v>32</v>
      </c>
      <c r="E227" s="234">
        <f>5544*6.36</f>
        <v>35259.84</v>
      </c>
      <c r="F227" s="235"/>
      <c r="G227" s="236">
        <f>36390-30846</f>
        <v>5544</v>
      </c>
      <c r="H227" s="240"/>
      <c r="I227" s="240"/>
      <c r="J227" s="240"/>
    </row>
    <row r="228" s="179" customFormat="1" ht="22" customHeight="1" spans="1:10">
      <c r="A228" s="229">
        <v>44561</v>
      </c>
      <c r="B228" s="228">
        <v>226</v>
      </c>
      <c r="C228" s="230" t="s">
        <v>329</v>
      </c>
      <c r="D228" s="230" t="s">
        <v>330</v>
      </c>
      <c r="E228" s="234">
        <f>30846*6.36</f>
        <v>196180.56</v>
      </c>
      <c r="F228" s="235"/>
      <c r="G228" s="236">
        <v>30846</v>
      </c>
      <c r="H228" s="240"/>
      <c r="I228" s="240"/>
      <c r="J228" s="240"/>
    </row>
    <row r="229" s="179" customFormat="1" ht="22" customHeight="1" spans="1:13">
      <c r="A229" s="229">
        <v>44560</v>
      </c>
      <c r="B229" s="228">
        <v>227</v>
      </c>
      <c r="C229" s="230" t="s">
        <v>331</v>
      </c>
      <c r="D229" s="230" t="s">
        <v>332</v>
      </c>
      <c r="E229" s="234"/>
      <c r="F229" s="235">
        <f>20042*6.36</f>
        <v>127467.12</v>
      </c>
      <c r="G229" s="236">
        <v>20042</v>
      </c>
      <c r="H229" s="240"/>
      <c r="I229" s="240"/>
      <c r="J229" s="240"/>
      <c r="L229" s="179">
        <v>1089</v>
      </c>
      <c r="M229" s="179">
        <v>2079</v>
      </c>
    </row>
    <row r="230" s="179" customFormat="1" ht="22" customHeight="1" spans="1:10">
      <c r="A230" s="229">
        <v>44561</v>
      </c>
      <c r="B230" s="228">
        <v>228</v>
      </c>
      <c r="C230" s="230" t="s">
        <v>333</v>
      </c>
      <c r="D230" s="230" t="s">
        <v>32</v>
      </c>
      <c r="E230" s="234">
        <f>20042*6.36</f>
        <v>127467.12</v>
      </c>
      <c r="F230" s="235"/>
      <c r="G230" s="236">
        <v>20042</v>
      </c>
      <c r="H230" s="240"/>
      <c r="I230" s="240"/>
      <c r="J230" s="240"/>
    </row>
    <row r="231" s="179" customFormat="1" ht="22" customHeight="1" spans="1:10">
      <c r="A231" s="229">
        <v>44561</v>
      </c>
      <c r="B231" s="228">
        <v>229</v>
      </c>
      <c r="C231" s="230" t="s">
        <v>334</v>
      </c>
      <c r="D231" s="230" t="s">
        <v>335</v>
      </c>
      <c r="E231" s="234"/>
      <c r="F231" s="235">
        <v>8000</v>
      </c>
      <c r="G231" s="236"/>
      <c r="H231" s="240"/>
      <c r="I231" s="240"/>
      <c r="J231" s="240"/>
    </row>
    <row r="232" s="179" customFormat="1" ht="22" customHeight="1" spans="1:13">
      <c r="A232" s="229">
        <v>44565</v>
      </c>
      <c r="B232" s="228">
        <v>230</v>
      </c>
      <c r="C232" s="230" t="s">
        <v>336</v>
      </c>
      <c r="D232" s="230" t="s">
        <v>337</v>
      </c>
      <c r="E232" s="234">
        <v>0</v>
      </c>
      <c r="F232" s="235">
        <f>22486*6.36</f>
        <v>143010.96</v>
      </c>
      <c r="G232" s="236">
        <v>22486</v>
      </c>
      <c r="H232" s="240"/>
      <c r="I232" s="240"/>
      <c r="J232" s="240"/>
      <c r="L232" s="179">
        <v>1090</v>
      </c>
      <c r="M232" s="179">
        <v>2080</v>
      </c>
    </row>
    <row r="233" s="179" customFormat="1" ht="22" customHeight="1" spans="1:10">
      <c r="A233" s="229">
        <v>44565</v>
      </c>
      <c r="B233" s="228">
        <v>231</v>
      </c>
      <c r="C233" s="230" t="s">
        <v>338</v>
      </c>
      <c r="D233" s="230" t="s">
        <v>32</v>
      </c>
      <c r="E233" s="234">
        <f>22486*6.36</f>
        <v>143010.96</v>
      </c>
      <c r="F233" s="235"/>
      <c r="G233" s="236">
        <v>22486</v>
      </c>
      <c r="H233" s="240"/>
      <c r="I233" s="240"/>
      <c r="J233" s="240"/>
    </row>
    <row r="234" s="179" customFormat="1" ht="22" customHeight="1" spans="1:13">
      <c r="A234" s="229">
        <v>44565</v>
      </c>
      <c r="B234" s="228">
        <v>232</v>
      </c>
      <c r="C234" s="230" t="s">
        <v>339</v>
      </c>
      <c r="D234" s="230" t="s">
        <v>51</v>
      </c>
      <c r="E234" s="234"/>
      <c r="F234" s="235">
        <f>63732*6.36</f>
        <v>405335.52</v>
      </c>
      <c r="G234" s="236">
        <v>63732</v>
      </c>
      <c r="H234" s="240"/>
      <c r="I234" s="240"/>
      <c r="J234" s="240"/>
      <c r="L234" s="179">
        <v>1091</v>
      </c>
      <c r="M234" s="179">
        <v>2081</v>
      </c>
    </row>
    <row r="235" s="179" customFormat="1" ht="22" customHeight="1" spans="1:10">
      <c r="A235" s="229">
        <v>44565</v>
      </c>
      <c r="B235" s="228">
        <v>233</v>
      </c>
      <c r="C235" s="230" t="s">
        <v>340</v>
      </c>
      <c r="D235" s="230" t="s">
        <v>32</v>
      </c>
      <c r="E235" s="234">
        <f>63732*6.36</f>
        <v>405335.52</v>
      </c>
      <c r="F235" s="235"/>
      <c r="G235" s="236">
        <v>63732</v>
      </c>
      <c r="H235" s="240"/>
      <c r="I235" s="240"/>
      <c r="J235" s="240"/>
    </row>
    <row r="236" s="179" customFormat="1" ht="22" customHeight="1" spans="1:10">
      <c r="A236" s="229">
        <v>44567</v>
      </c>
      <c r="B236" s="228">
        <v>234</v>
      </c>
      <c r="C236" s="230" t="s">
        <v>341</v>
      </c>
      <c r="D236" s="230" t="s">
        <v>342</v>
      </c>
      <c r="E236" s="234">
        <f>10000*6.36</f>
        <v>63600</v>
      </c>
      <c r="F236" s="235"/>
      <c r="G236" s="236">
        <v>10000</v>
      </c>
      <c r="H236" s="240"/>
      <c r="I236" s="240"/>
      <c r="J236" s="240"/>
    </row>
    <row r="237" s="179" customFormat="1" ht="22" customHeight="1" spans="1:10">
      <c r="A237" s="229">
        <v>44571</v>
      </c>
      <c r="B237" s="228">
        <v>235</v>
      </c>
      <c r="C237" s="230" t="s">
        <v>343</v>
      </c>
      <c r="D237" s="230" t="s">
        <v>93</v>
      </c>
      <c r="E237" s="234">
        <v>722</v>
      </c>
      <c r="F237" s="235"/>
      <c r="G237" s="236"/>
      <c r="H237" s="240"/>
      <c r="I237" s="240"/>
      <c r="J237" s="240"/>
    </row>
    <row r="238" s="179" customFormat="1" ht="22" customHeight="1" spans="1:10">
      <c r="A238" s="229">
        <v>44571</v>
      </c>
      <c r="B238" s="228">
        <v>236</v>
      </c>
      <c r="C238" s="230" t="s">
        <v>344</v>
      </c>
      <c r="D238" s="230" t="s">
        <v>93</v>
      </c>
      <c r="E238" s="234">
        <f>1084-722</f>
        <v>362</v>
      </c>
      <c r="F238" s="235"/>
      <c r="G238" s="236"/>
      <c r="H238" s="240"/>
      <c r="I238" s="240"/>
      <c r="J238" s="240"/>
    </row>
    <row r="239" s="179" customFormat="1" ht="22" customHeight="1" spans="1:13">
      <c r="A239" s="229">
        <v>44572</v>
      </c>
      <c r="B239" s="228">
        <v>237</v>
      </c>
      <c r="C239" s="230" t="s">
        <v>345</v>
      </c>
      <c r="D239" s="230" t="s">
        <v>215</v>
      </c>
      <c r="E239" s="234"/>
      <c r="F239" s="235">
        <f>7371*6.36</f>
        <v>46879.56</v>
      </c>
      <c r="G239" s="236">
        <v>7371</v>
      </c>
      <c r="H239" s="240"/>
      <c r="I239" s="240"/>
      <c r="J239" s="240"/>
      <c r="L239" s="179">
        <v>1092</v>
      </c>
      <c r="M239" s="179">
        <v>2082</v>
      </c>
    </row>
    <row r="240" s="179" customFormat="1" ht="22" customHeight="1" spans="1:10">
      <c r="A240" s="229">
        <v>44572</v>
      </c>
      <c r="B240" s="228">
        <v>238</v>
      </c>
      <c r="C240" s="230" t="s">
        <v>346</v>
      </c>
      <c r="D240" s="230" t="s">
        <v>32</v>
      </c>
      <c r="E240" s="234">
        <f>7371*6.36</f>
        <v>46879.56</v>
      </c>
      <c r="F240" s="235"/>
      <c r="G240" s="236">
        <v>7371</v>
      </c>
      <c r="H240" s="240"/>
      <c r="I240" s="240"/>
      <c r="J240" s="240"/>
    </row>
    <row r="241" s="179" customFormat="1" ht="22" customHeight="1" spans="1:13">
      <c r="A241" s="229">
        <v>44572</v>
      </c>
      <c r="B241" s="228">
        <v>239</v>
      </c>
      <c r="C241" s="230" t="s">
        <v>298</v>
      </c>
      <c r="D241" s="230" t="s">
        <v>211</v>
      </c>
      <c r="E241" s="234"/>
      <c r="F241" s="235">
        <f>5055*6.36</f>
        <v>32149.8</v>
      </c>
      <c r="G241" s="236">
        <v>5055</v>
      </c>
      <c r="H241" s="240"/>
      <c r="I241" s="240"/>
      <c r="J241" s="240"/>
      <c r="L241" s="179">
        <v>1093</v>
      </c>
      <c r="M241" s="179">
        <v>2083</v>
      </c>
    </row>
    <row r="242" s="179" customFormat="1" ht="22" customHeight="1" spans="1:10">
      <c r="A242" s="229">
        <v>44572</v>
      </c>
      <c r="B242" s="228">
        <v>240</v>
      </c>
      <c r="C242" s="230" t="s">
        <v>300</v>
      </c>
      <c r="D242" s="230" t="s">
        <v>32</v>
      </c>
      <c r="E242" s="234"/>
      <c r="F242" s="235"/>
      <c r="G242" s="236">
        <v>5055</v>
      </c>
      <c r="H242" s="240"/>
      <c r="I242" s="240"/>
      <c r="J242" s="240"/>
    </row>
    <row r="243" s="179" customFormat="1" ht="22" customHeight="1" spans="1:13">
      <c r="A243" s="229">
        <v>44573</v>
      </c>
      <c r="B243" s="228">
        <v>241</v>
      </c>
      <c r="C243" s="230" t="s">
        <v>347</v>
      </c>
      <c r="D243" s="230" t="s">
        <v>152</v>
      </c>
      <c r="E243" s="234"/>
      <c r="F243" s="235">
        <f>20009*6.36</f>
        <v>127257.24</v>
      </c>
      <c r="G243" s="236">
        <v>20009</v>
      </c>
      <c r="H243" s="240"/>
      <c r="I243" s="240"/>
      <c r="J243" s="240"/>
      <c r="L243" s="179">
        <v>1094</v>
      </c>
      <c r="M243" s="179">
        <v>2084</v>
      </c>
    </row>
    <row r="244" s="179" customFormat="1" ht="22" customHeight="1" spans="1:10">
      <c r="A244" s="229">
        <v>44573</v>
      </c>
      <c r="B244" s="228">
        <v>242</v>
      </c>
      <c r="C244" s="230" t="s">
        <v>348</v>
      </c>
      <c r="D244" s="230" t="s">
        <v>349</v>
      </c>
      <c r="E244" s="234">
        <f>5288*6.36</f>
        <v>33631.68</v>
      </c>
      <c r="F244" s="235"/>
      <c r="G244" s="236">
        <v>5288</v>
      </c>
      <c r="H244" s="240"/>
      <c r="I244" s="240"/>
      <c r="J244" s="240"/>
    </row>
    <row r="245" s="179" customFormat="1" ht="22" customHeight="1" spans="1:10">
      <c r="A245" s="229">
        <v>44573</v>
      </c>
      <c r="B245" s="228">
        <v>243</v>
      </c>
      <c r="C245" s="230" t="s">
        <v>348</v>
      </c>
      <c r="D245" s="230" t="s">
        <v>32</v>
      </c>
      <c r="E245" s="234">
        <f>14721*6.36</f>
        <v>93625.56</v>
      </c>
      <c r="F245" s="235"/>
      <c r="G245" s="236">
        <f>20009-5288</f>
        <v>14721</v>
      </c>
      <c r="H245" s="240"/>
      <c r="I245" s="240"/>
      <c r="J245" s="240"/>
    </row>
    <row r="246" s="179" customFormat="1" ht="22" customHeight="1" spans="1:13">
      <c r="A246" s="229">
        <v>44574</v>
      </c>
      <c r="B246" s="228">
        <v>244</v>
      </c>
      <c r="C246" s="230" t="s">
        <v>168</v>
      </c>
      <c r="D246" s="230" t="s">
        <v>169</v>
      </c>
      <c r="E246" s="245"/>
      <c r="F246" s="235">
        <f>11537*6.347</f>
        <v>73225.339</v>
      </c>
      <c r="G246" s="236">
        <v>11537</v>
      </c>
      <c r="H246" s="240"/>
      <c r="I246" s="240"/>
      <c r="J246" s="240"/>
      <c r="L246" s="179">
        <v>1095</v>
      </c>
      <c r="M246" s="179">
        <v>2085</v>
      </c>
    </row>
    <row r="247" s="179" customFormat="1" ht="22" customHeight="1" spans="1:13">
      <c r="A247" s="229">
        <v>44574</v>
      </c>
      <c r="B247" s="228">
        <v>245</v>
      </c>
      <c r="C247" s="230" t="s">
        <v>350</v>
      </c>
      <c r="D247" s="230" t="s">
        <v>69</v>
      </c>
      <c r="E247" s="245"/>
      <c r="F247" s="235">
        <f>515*6.347</f>
        <v>3268.705</v>
      </c>
      <c r="G247" s="236">
        <v>515</v>
      </c>
      <c r="H247" s="240"/>
      <c r="I247" s="240"/>
      <c r="J247" s="240"/>
      <c r="L247" s="179">
        <v>1096</v>
      </c>
      <c r="M247" s="179">
        <v>2086</v>
      </c>
    </row>
    <row r="248" s="179" customFormat="1" ht="22" customHeight="1" spans="1:10">
      <c r="A248" s="229">
        <v>44574</v>
      </c>
      <c r="B248" s="228">
        <v>246</v>
      </c>
      <c r="C248" s="230" t="s">
        <v>351</v>
      </c>
      <c r="D248" s="230" t="s">
        <v>32</v>
      </c>
      <c r="E248" s="234">
        <f>948*6.347</f>
        <v>6016.956</v>
      </c>
      <c r="F248" s="235"/>
      <c r="G248" s="236">
        <f>13000-11537-515</f>
        <v>948</v>
      </c>
      <c r="H248" s="240"/>
      <c r="I248" s="240"/>
      <c r="J248" s="240"/>
    </row>
    <row r="249" s="179" customFormat="1" ht="22" customHeight="1" spans="1:10">
      <c r="A249" s="229">
        <v>44574</v>
      </c>
      <c r="B249" s="228">
        <v>247</v>
      </c>
      <c r="C249" s="230" t="s">
        <v>170</v>
      </c>
      <c r="D249" s="230" t="s">
        <v>32</v>
      </c>
      <c r="E249" s="234">
        <f>11537*6.347</f>
        <v>73225.339</v>
      </c>
      <c r="F249" s="235"/>
      <c r="G249" s="236">
        <v>11537</v>
      </c>
      <c r="H249" s="240"/>
      <c r="I249" s="240"/>
      <c r="J249" s="240"/>
    </row>
    <row r="250" s="179" customFormat="1" ht="22" customHeight="1" spans="1:10">
      <c r="A250" s="229">
        <v>44574</v>
      </c>
      <c r="B250" s="228">
        <v>248</v>
      </c>
      <c r="C250" s="230" t="s">
        <v>352</v>
      </c>
      <c r="D250" s="230" t="s">
        <v>32</v>
      </c>
      <c r="E250" s="234">
        <f>515*6.347</f>
        <v>3268.705</v>
      </c>
      <c r="F250" s="235"/>
      <c r="G250" s="236">
        <v>515</v>
      </c>
      <c r="H250" s="240"/>
      <c r="I250" s="240"/>
      <c r="J250" s="240"/>
    </row>
    <row r="251" s="179" customFormat="1" ht="22" customHeight="1" spans="1:13">
      <c r="A251" s="229">
        <v>44575</v>
      </c>
      <c r="B251" s="228">
        <v>249</v>
      </c>
      <c r="C251" s="230" t="s">
        <v>353</v>
      </c>
      <c r="D251" s="230" t="s">
        <v>169</v>
      </c>
      <c r="E251" s="245"/>
      <c r="F251" s="235">
        <f>9463*6.346</f>
        <v>60052.198</v>
      </c>
      <c r="G251" s="236">
        <v>9463</v>
      </c>
      <c r="H251" s="240"/>
      <c r="I251" s="240"/>
      <c r="J251" s="240"/>
      <c r="L251" s="179">
        <v>1097</v>
      </c>
      <c r="M251" s="179">
        <v>2087</v>
      </c>
    </row>
    <row r="252" s="179" customFormat="1" ht="22" customHeight="1" spans="1:13">
      <c r="A252" s="229">
        <v>44575</v>
      </c>
      <c r="B252" s="228">
        <v>250</v>
      </c>
      <c r="C252" s="230" t="s">
        <v>354</v>
      </c>
      <c r="D252" s="230" t="s">
        <v>24</v>
      </c>
      <c r="E252" s="245"/>
      <c r="F252" s="235">
        <f>24592*6.346</f>
        <v>156060.832</v>
      </c>
      <c r="G252" s="236">
        <f>25540-948</f>
        <v>24592</v>
      </c>
      <c r="H252" s="240"/>
      <c r="I252" s="240"/>
      <c r="J252" s="240"/>
      <c r="L252" s="179">
        <v>1098</v>
      </c>
      <c r="M252" s="179">
        <v>2088</v>
      </c>
    </row>
    <row r="253" s="179" customFormat="1" ht="22" customHeight="1" spans="1:13">
      <c r="A253" s="229">
        <v>44575</v>
      </c>
      <c r="B253" s="228">
        <v>251</v>
      </c>
      <c r="C253" s="230" t="s">
        <v>354</v>
      </c>
      <c r="D253" s="230" t="s">
        <v>355</v>
      </c>
      <c r="E253" s="245"/>
      <c r="F253" s="235">
        <f>948*6.346</f>
        <v>6016.008</v>
      </c>
      <c r="G253" s="236">
        <v>948</v>
      </c>
      <c r="H253" s="240"/>
      <c r="I253" s="240"/>
      <c r="J253" s="240"/>
      <c r="L253" s="179">
        <v>1099</v>
      </c>
      <c r="M253" s="179">
        <v>2089</v>
      </c>
    </row>
    <row r="254" s="179" customFormat="1" ht="22" customHeight="1" spans="1:10">
      <c r="A254" s="229">
        <v>44575</v>
      </c>
      <c r="B254" s="228">
        <v>252</v>
      </c>
      <c r="C254" s="230" t="s">
        <v>356</v>
      </c>
      <c r="D254" s="230" t="s">
        <v>32</v>
      </c>
      <c r="E254" s="234">
        <f>9463*6.346</f>
        <v>60052.198</v>
      </c>
      <c r="F254" s="235"/>
      <c r="G254" s="236">
        <v>9463</v>
      </c>
      <c r="H254" s="240"/>
      <c r="I254" s="240"/>
      <c r="J254" s="240"/>
    </row>
    <row r="255" s="179" customFormat="1" ht="22" customHeight="1" spans="1:10">
      <c r="A255" s="229">
        <v>44575</v>
      </c>
      <c r="B255" s="228">
        <v>253</v>
      </c>
      <c r="C255" s="230" t="s">
        <v>357</v>
      </c>
      <c r="D255" s="230" t="s">
        <v>32</v>
      </c>
      <c r="E255" s="234">
        <f>24592*6.346</f>
        <v>156060.832</v>
      </c>
      <c r="F255" s="235"/>
      <c r="G255" s="236">
        <v>24592</v>
      </c>
      <c r="H255" s="240"/>
      <c r="I255" s="240"/>
      <c r="J255" s="240"/>
    </row>
    <row r="256" s="179" customFormat="1" ht="22" customHeight="1" spans="1:13">
      <c r="A256" s="229">
        <v>44575</v>
      </c>
      <c r="B256" s="228">
        <v>254</v>
      </c>
      <c r="C256" s="230" t="s">
        <v>358</v>
      </c>
      <c r="D256" s="230" t="s">
        <v>51</v>
      </c>
      <c r="E256" s="245"/>
      <c r="F256" s="235">
        <f>56243*6.346</f>
        <v>356918.078</v>
      </c>
      <c r="G256" s="236">
        <v>56243.5</v>
      </c>
      <c r="H256" s="240"/>
      <c r="I256" s="240"/>
      <c r="J256" s="240"/>
      <c r="L256" s="179">
        <v>1100</v>
      </c>
      <c r="M256" s="179">
        <v>2090</v>
      </c>
    </row>
    <row r="257" s="179" customFormat="1" ht="22" customHeight="1" spans="1:10">
      <c r="A257" s="229">
        <v>44575</v>
      </c>
      <c r="B257" s="228">
        <v>255</v>
      </c>
      <c r="C257" s="230" t="s">
        <v>359</v>
      </c>
      <c r="D257" s="230" t="s">
        <v>32</v>
      </c>
      <c r="E257" s="234">
        <f>56243*6.346</f>
        <v>356918.078</v>
      </c>
      <c r="F257" s="235"/>
      <c r="G257" s="236">
        <v>56243.5</v>
      </c>
      <c r="H257" s="240"/>
      <c r="I257" s="240"/>
      <c r="J257" s="240"/>
    </row>
    <row r="258" s="179" customFormat="1" ht="22" customHeight="1" spans="1:13">
      <c r="A258" s="229">
        <v>44579</v>
      </c>
      <c r="B258" s="228">
        <v>256</v>
      </c>
      <c r="C258" s="230" t="s">
        <v>360</v>
      </c>
      <c r="D258" s="230" t="s">
        <v>278</v>
      </c>
      <c r="E258" s="234"/>
      <c r="F258" s="235">
        <f>23146*6.33</f>
        <v>146514.18</v>
      </c>
      <c r="G258" s="236">
        <v>23146</v>
      </c>
      <c r="H258" s="240"/>
      <c r="I258" s="240"/>
      <c r="J258" s="240"/>
      <c r="L258" s="179">
        <v>1101</v>
      </c>
      <c r="M258" s="179">
        <v>2091</v>
      </c>
    </row>
    <row r="259" s="179" customFormat="1" ht="22" customHeight="1" spans="1:10">
      <c r="A259" s="229">
        <v>44579</v>
      </c>
      <c r="B259" s="228">
        <v>257</v>
      </c>
      <c r="C259" s="230" t="s">
        <v>361</v>
      </c>
      <c r="D259" s="230" t="s">
        <v>32</v>
      </c>
      <c r="E259" s="234">
        <f>23146*6.33</f>
        <v>146514.18</v>
      </c>
      <c r="F259" s="235"/>
      <c r="G259" s="236">
        <v>23146</v>
      </c>
      <c r="H259" s="240"/>
      <c r="I259" s="240"/>
      <c r="J259" s="240"/>
    </row>
    <row r="260" s="179" customFormat="1" ht="22" customHeight="1" spans="1:13">
      <c r="A260" s="229">
        <v>44580</v>
      </c>
      <c r="B260" s="228">
        <v>258</v>
      </c>
      <c r="C260" s="230" t="s">
        <v>353</v>
      </c>
      <c r="D260" s="230" t="s">
        <v>169</v>
      </c>
      <c r="E260" s="234"/>
      <c r="F260" s="235">
        <f>4468*6.336</f>
        <v>28309.248</v>
      </c>
      <c r="G260" s="236">
        <v>4468</v>
      </c>
      <c r="H260" s="240"/>
      <c r="I260" s="240"/>
      <c r="J260" s="240"/>
      <c r="L260" s="179">
        <v>1102</v>
      </c>
      <c r="M260" s="179">
        <v>2092</v>
      </c>
    </row>
    <row r="261" s="179" customFormat="1" ht="22" customHeight="1" spans="1:13">
      <c r="A261" s="229">
        <v>44580</v>
      </c>
      <c r="B261" s="228">
        <v>259</v>
      </c>
      <c r="C261" s="230" t="s">
        <v>89</v>
      </c>
      <c r="D261" s="230" t="s">
        <v>362</v>
      </c>
      <c r="E261" s="234"/>
      <c r="F261" s="235">
        <f>23026*6.336</f>
        <v>145892.736</v>
      </c>
      <c r="G261" s="236">
        <v>23026</v>
      </c>
      <c r="H261" s="240"/>
      <c r="I261" s="240"/>
      <c r="J261" s="240"/>
      <c r="L261" s="179">
        <v>1103</v>
      </c>
      <c r="M261" s="179">
        <v>2093</v>
      </c>
    </row>
    <row r="262" s="179" customFormat="1" ht="22" customHeight="1" spans="1:10">
      <c r="A262" s="229">
        <v>44580</v>
      </c>
      <c r="B262" s="228">
        <v>260</v>
      </c>
      <c r="C262" s="230" t="s">
        <v>356</v>
      </c>
      <c r="D262" s="230" t="s">
        <v>32</v>
      </c>
      <c r="E262" s="234">
        <f>4468*6.336</f>
        <v>28309.248</v>
      </c>
      <c r="F262" s="235"/>
      <c r="G262" s="236">
        <v>4468</v>
      </c>
      <c r="H262" s="240"/>
      <c r="I262" s="240"/>
      <c r="J262" s="240"/>
    </row>
    <row r="263" s="179" customFormat="1" ht="22" customHeight="1" spans="1:10">
      <c r="A263" s="229">
        <v>44580</v>
      </c>
      <c r="B263" s="228">
        <v>261</v>
      </c>
      <c r="C263" s="230" t="s">
        <v>363</v>
      </c>
      <c r="D263" s="230" t="s">
        <v>32</v>
      </c>
      <c r="E263" s="234">
        <f>23026*6.336</f>
        <v>145892.736</v>
      </c>
      <c r="F263" s="235"/>
      <c r="G263" s="236">
        <v>23026</v>
      </c>
      <c r="H263" s="240"/>
      <c r="I263" s="240"/>
      <c r="J263" s="240"/>
    </row>
    <row r="264" s="179" customFormat="1" ht="22" customHeight="1" spans="1:13">
      <c r="A264" s="229">
        <v>44580</v>
      </c>
      <c r="B264" s="228">
        <v>262</v>
      </c>
      <c r="C264" s="230" t="s">
        <v>364</v>
      </c>
      <c r="D264" s="230" t="s">
        <v>308</v>
      </c>
      <c r="E264" s="234">
        <v>0</v>
      </c>
      <c r="F264" s="235">
        <f>10086*6.336</f>
        <v>63904.896</v>
      </c>
      <c r="G264" s="236">
        <v>10086</v>
      </c>
      <c r="H264" s="240"/>
      <c r="I264" s="240"/>
      <c r="J264" s="240"/>
      <c r="L264" s="179">
        <v>1104</v>
      </c>
      <c r="M264" s="179">
        <v>2094</v>
      </c>
    </row>
    <row r="265" s="179" customFormat="1" ht="22" customHeight="1" spans="1:10">
      <c r="A265" s="229">
        <v>44580</v>
      </c>
      <c r="B265" s="228">
        <v>263</v>
      </c>
      <c r="C265" s="230" t="s">
        <v>365</v>
      </c>
      <c r="D265" s="230" t="s">
        <v>32</v>
      </c>
      <c r="E265" s="234">
        <f>10086*6.336</f>
        <v>63904.896</v>
      </c>
      <c r="F265" s="235"/>
      <c r="G265" s="236">
        <v>10086</v>
      </c>
      <c r="H265" s="240"/>
      <c r="I265" s="240"/>
      <c r="J265" s="240"/>
    </row>
    <row r="266" s="179" customFormat="1" ht="22" customHeight="1" spans="1:10">
      <c r="A266" s="229">
        <v>44581</v>
      </c>
      <c r="B266" s="228">
        <v>264</v>
      </c>
      <c r="C266" s="230" t="s">
        <v>366</v>
      </c>
      <c r="D266" s="230" t="s">
        <v>367</v>
      </c>
      <c r="E266" s="234"/>
      <c r="F266" s="235">
        <v>24056</v>
      </c>
      <c r="G266" s="236"/>
      <c r="H266" s="240"/>
      <c r="I266" s="240"/>
      <c r="J266" s="240"/>
    </row>
    <row r="267" s="179" customFormat="1" ht="22" customHeight="1" spans="1:13">
      <c r="A267" s="229">
        <v>44581</v>
      </c>
      <c r="B267" s="228">
        <v>265</v>
      </c>
      <c r="C267" s="230" t="s">
        <v>23</v>
      </c>
      <c r="D267" s="230" t="s">
        <v>24</v>
      </c>
      <c r="E267" s="234"/>
      <c r="F267" s="235">
        <f>25540*6.336</f>
        <v>161821.44</v>
      </c>
      <c r="G267" s="236">
        <v>25540</v>
      </c>
      <c r="H267" s="240"/>
      <c r="I267" s="240"/>
      <c r="J267" s="240"/>
      <c r="L267" s="179">
        <v>1105</v>
      </c>
      <c r="M267" s="179">
        <v>2095</v>
      </c>
    </row>
    <row r="268" s="179" customFormat="1" ht="22" customHeight="1" spans="1:10">
      <c r="A268" s="229">
        <v>44581</v>
      </c>
      <c r="B268" s="228">
        <v>266</v>
      </c>
      <c r="C268" s="230" t="s">
        <v>357</v>
      </c>
      <c r="D268" s="230" t="s">
        <v>32</v>
      </c>
      <c r="E268" s="234">
        <f>25540*6.336</f>
        <v>161821.44</v>
      </c>
      <c r="F268" s="235"/>
      <c r="G268" s="236">
        <v>25540</v>
      </c>
      <c r="H268" s="240"/>
      <c r="I268" s="240"/>
      <c r="J268" s="240"/>
    </row>
    <row r="269" s="179" customFormat="1" ht="22" customHeight="1" spans="1:10">
      <c r="A269" s="229">
        <v>44581</v>
      </c>
      <c r="B269" s="228">
        <v>267</v>
      </c>
      <c r="C269" s="230" t="s">
        <v>368</v>
      </c>
      <c r="D269" s="230" t="s">
        <v>367</v>
      </c>
      <c r="E269" s="234"/>
      <c r="F269" s="235">
        <v>16764</v>
      </c>
      <c r="G269" s="236"/>
      <c r="H269" s="240"/>
      <c r="I269" s="240"/>
      <c r="J269" s="240"/>
    </row>
    <row r="270" s="179" customFormat="1" ht="22" customHeight="1" spans="1:10">
      <c r="A270" s="229">
        <v>44581</v>
      </c>
      <c r="B270" s="228">
        <v>268</v>
      </c>
      <c r="C270" s="230" t="s">
        <v>369</v>
      </c>
      <c r="D270" s="230" t="s">
        <v>370</v>
      </c>
      <c r="E270" s="234">
        <v>10000</v>
      </c>
      <c r="F270" s="235"/>
      <c r="G270" s="236"/>
      <c r="H270" s="240"/>
      <c r="I270" s="240"/>
      <c r="J270" s="240"/>
    </row>
    <row r="271" s="179" customFormat="1" ht="22" customHeight="1" spans="1:10">
      <c r="A271" s="229">
        <v>44581</v>
      </c>
      <c r="B271" s="228">
        <v>269</v>
      </c>
      <c r="C271" s="230" t="s">
        <v>371</v>
      </c>
      <c r="D271" s="230" t="s">
        <v>367</v>
      </c>
      <c r="E271" s="234"/>
      <c r="F271" s="235">
        <v>10000</v>
      </c>
      <c r="G271" s="236"/>
      <c r="H271" s="240"/>
      <c r="I271" s="240"/>
      <c r="J271" s="240"/>
    </row>
    <row r="272" s="179" customFormat="1" ht="22" customHeight="1" spans="1:13">
      <c r="A272" s="229">
        <v>44581</v>
      </c>
      <c r="B272" s="228">
        <v>270</v>
      </c>
      <c r="C272" s="230" t="s">
        <v>23</v>
      </c>
      <c r="D272" s="230" t="s">
        <v>24</v>
      </c>
      <c r="E272" s="234"/>
      <c r="F272" s="235">
        <f>25540*6.336</f>
        <v>161821.44</v>
      </c>
      <c r="G272" s="236">
        <v>25540</v>
      </c>
      <c r="H272" s="240"/>
      <c r="I272" s="240"/>
      <c r="J272" s="240"/>
      <c r="L272" s="179">
        <v>1106</v>
      </c>
      <c r="M272" s="179">
        <v>2096</v>
      </c>
    </row>
    <row r="273" s="179" customFormat="1" ht="22" customHeight="1" spans="1:7">
      <c r="A273" s="168">
        <v>44582</v>
      </c>
      <c r="B273" s="228">
        <v>271</v>
      </c>
      <c r="C273" s="169" t="s">
        <v>357</v>
      </c>
      <c r="D273" s="169" t="s">
        <v>32</v>
      </c>
      <c r="E273" s="232">
        <f>25540*6.336</f>
        <v>161821.44</v>
      </c>
      <c r="F273" s="233"/>
      <c r="G273" s="178">
        <v>25540</v>
      </c>
    </row>
    <row r="274" s="179" customFormat="1" ht="22" customHeight="1" spans="1:13">
      <c r="A274" s="168">
        <v>44582</v>
      </c>
      <c r="B274" s="228">
        <v>272</v>
      </c>
      <c r="C274" s="169" t="s">
        <v>372</v>
      </c>
      <c r="D274" s="169" t="s">
        <v>373</v>
      </c>
      <c r="E274" s="232"/>
      <c r="F274" s="233">
        <f>15625*6.33</f>
        <v>98906.25</v>
      </c>
      <c r="G274" s="178">
        <v>15625</v>
      </c>
      <c r="L274" s="179">
        <v>1107</v>
      </c>
      <c r="M274" s="179">
        <v>2097</v>
      </c>
    </row>
    <row r="275" s="179" customFormat="1" ht="22" customHeight="1" spans="1:7">
      <c r="A275" s="168">
        <v>44582</v>
      </c>
      <c r="B275" s="228">
        <v>273</v>
      </c>
      <c r="C275" s="169" t="s">
        <v>374</v>
      </c>
      <c r="D275" s="169" t="s">
        <v>26</v>
      </c>
      <c r="E275" s="232">
        <f>15625*6.33</f>
        <v>98906.25</v>
      </c>
      <c r="F275" s="233"/>
      <c r="G275" s="178">
        <v>15625</v>
      </c>
    </row>
    <row r="276" s="179" customFormat="1" ht="22" customHeight="1" spans="1:8">
      <c r="A276" s="168">
        <v>44585</v>
      </c>
      <c r="B276" s="228">
        <v>274</v>
      </c>
      <c r="C276" s="169" t="s">
        <v>375</v>
      </c>
      <c r="D276" s="169" t="s">
        <v>376</v>
      </c>
      <c r="E276" s="232"/>
      <c r="F276" s="233">
        <f>138478-88219-46544</f>
        <v>3715</v>
      </c>
      <c r="G276" s="178"/>
      <c r="H276" s="179" t="s">
        <v>377</v>
      </c>
    </row>
    <row r="277" s="179" customFormat="1" ht="22" customHeight="1" spans="1:13">
      <c r="A277" s="168">
        <v>44586</v>
      </c>
      <c r="B277" s="228">
        <v>275</v>
      </c>
      <c r="C277" s="169" t="s">
        <v>378</v>
      </c>
      <c r="D277" s="169" t="s">
        <v>57</v>
      </c>
      <c r="E277" s="232"/>
      <c r="F277" s="233">
        <f>24382*6.3096</f>
        <v>153840.6672</v>
      </c>
      <c r="G277" s="178">
        <v>24382</v>
      </c>
      <c r="L277" s="179">
        <v>1108</v>
      </c>
      <c r="M277" s="179">
        <v>2098</v>
      </c>
    </row>
    <row r="278" s="179" customFormat="1" ht="22" customHeight="1" spans="1:13">
      <c r="A278" s="168">
        <v>44581</v>
      </c>
      <c r="B278" s="228">
        <v>276</v>
      </c>
      <c r="C278" s="169" t="s">
        <v>202</v>
      </c>
      <c r="D278" s="248" t="s">
        <v>379</v>
      </c>
      <c r="E278" s="232"/>
      <c r="F278" s="233">
        <f>19970*6.316</f>
        <v>126130.52</v>
      </c>
      <c r="G278" s="178">
        <v>19970</v>
      </c>
      <c r="L278" s="179">
        <v>1109</v>
      </c>
      <c r="M278" s="179">
        <v>2099</v>
      </c>
    </row>
    <row r="279" s="179" customFormat="1" ht="22" customHeight="1" spans="1:7">
      <c r="A279" s="168">
        <v>44586</v>
      </c>
      <c r="B279" s="228">
        <v>277</v>
      </c>
      <c r="C279" s="169" t="s">
        <v>380</v>
      </c>
      <c r="D279" s="169" t="s">
        <v>250</v>
      </c>
      <c r="E279" s="232">
        <f>20000*6.316</f>
        <v>126320</v>
      </c>
      <c r="F279" s="233"/>
      <c r="G279" s="178">
        <v>20000</v>
      </c>
    </row>
    <row r="280" s="179" customFormat="1" ht="22" customHeight="1" spans="1:13">
      <c r="A280" s="168">
        <v>44586</v>
      </c>
      <c r="B280" s="228">
        <v>278</v>
      </c>
      <c r="C280" s="169" t="s">
        <v>88</v>
      </c>
      <c r="D280" s="169" t="s">
        <v>278</v>
      </c>
      <c r="E280" s="232"/>
      <c r="F280" s="233">
        <f>23752*6.316</f>
        <v>150017.632</v>
      </c>
      <c r="G280" s="178">
        <v>23752</v>
      </c>
      <c r="L280" s="179">
        <v>1110</v>
      </c>
      <c r="M280" s="179">
        <v>2100</v>
      </c>
    </row>
    <row r="281" s="179" customFormat="1" ht="22" customHeight="1" spans="1:7">
      <c r="A281" s="168">
        <v>44586</v>
      </c>
      <c r="B281" s="228">
        <v>279</v>
      </c>
      <c r="C281" s="169" t="s">
        <v>381</v>
      </c>
      <c r="D281" s="169" t="s">
        <v>26</v>
      </c>
      <c r="E281" s="232">
        <f>23752*6.316</f>
        <v>150017.632</v>
      </c>
      <c r="F281" s="233"/>
      <c r="G281" s="178">
        <v>23752</v>
      </c>
    </row>
    <row r="282" s="179" customFormat="1" ht="22" customHeight="1" spans="1:13">
      <c r="A282" s="168">
        <v>44586</v>
      </c>
      <c r="B282" s="228">
        <v>280</v>
      </c>
      <c r="C282" s="169" t="s">
        <v>382</v>
      </c>
      <c r="D282" s="169" t="s">
        <v>62</v>
      </c>
      <c r="E282" s="232"/>
      <c r="F282" s="233">
        <f>168490*6.314</f>
        <v>1063845.86</v>
      </c>
      <c r="G282" s="178">
        <v>168490</v>
      </c>
      <c r="L282" s="179">
        <v>1111</v>
      </c>
      <c r="M282" s="179">
        <v>2101</v>
      </c>
    </row>
    <row r="283" s="179" customFormat="1" ht="22" customHeight="1" spans="1:7">
      <c r="A283" s="168">
        <v>44586</v>
      </c>
      <c r="B283" s="228">
        <v>281</v>
      </c>
      <c r="C283" s="169" t="s">
        <v>383</v>
      </c>
      <c r="D283" s="169" t="s">
        <v>26</v>
      </c>
      <c r="E283" s="232">
        <f>126001*6.314</f>
        <v>795570.314</v>
      </c>
      <c r="F283" s="233"/>
      <c r="G283" s="178">
        <f>G282-40240-2249</f>
        <v>126001</v>
      </c>
    </row>
    <row r="284" s="179" customFormat="1" ht="22" customHeight="1" spans="1:7">
      <c r="A284" s="168">
        <v>44586</v>
      </c>
      <c r="B284" s="228">
        <v>282</v>
      </c>
      <c r="C284" s="169" t="s">
        <v>384</v>
      </c>
      <c r="D284" s="169" t="s">
        <v>259</v>
      </c>
      <c r="E284" s="232">
        <f>40240*6.314</f>
        <v>254075.36</v>
      </c>
      <c r="F284" s="233"/>
      <c r="G284" s="178">
        <v>40240.34</v>
      </c>
    </row>
    <row r="285" s="179" customFormat="1" ht="22" customHeight="1" spans="1:7">
      <c r="A285" s="168">
        <v>44586</v>
      </c>
      <c r="B285" s="228">
        <v>283</v>
      </c>
      <c r="C285" s="169" t="s">
        <v>385</v>
      </c>
      <c r="D285" s="169" t="s">
        <v>65</v>
      </c>
      <c r="E285" s="232">
        <f>2249*6.314</f>
        <v>14200.186</v>
      </c>
      <c r="F285" s="233"/>
      <c r="G285" s="178">
        <v>2249</v>
      </c>
    </row>
    <row r="286" s="179" customFormat="1" ht="22" customHeight="1" spans="1:13">
      <c r="A286" s="168">
        <v>44586</v>
      </c>
      <c r="B286" s="228">
        <v>284</v>
      </c>
      <c r="C286" s="169" t="s">
        <v>386</v>
      </c>
      <c r="D286" s="169" t="s">
        <v>175</v>
      </c>
      <c r="E286" s="249"/>
      <c r="F286" s="233">
        <f>7981*6.314</f>
        <v>50392.034</v>
      </c>
      <c r="G286" s="178">
        <v>7981</v>
      </c>
      <c r="L286" s="179">
        <v>1112</v>
      </c>
      <c r="M286" s="179">
        <v>2102</v>
      </c>
    </row>
    <row r="287" s="179" customFormat="1" ht="22" customHeight="1" spans="1:7">
      <c r="A287" s="168">
        <v>44587</v>
      </c>
      <c r="B287" s="228">
        <v>285</v>
      </c>
      <c r="C287" s="169" t="s">
        <v>387</v>
      </c>
      <c r="D287" s="169" t="s">
        <v>26</v>
      </c>
      <c r="E287" s="232">
        <f>7981*6.314</f>
        <v>50392.034</v>
      </c>
      <c r="F287" s="233"/>
      <c r="G287" s="178">
        <v>7981</v>
      </c>
    </row>
    <row r="288" s="179" customFormat="1" ht="22" customHeight="1" spans="1:7">
      <c r="A288" s="168">
        <v>44587</v>
      </c>
      <c r="B288" s="228">
        <v>286</v>
      </c>
      <c r="C288" s="169" t="s">
        <v>388</v>
      </c>
      <c r="D288" s="169" t="s">
        <v>389</v>
      </c>
      <c r="E288" s="232">
        <f>350*3</f>
        <v>1050</v>
      </c>
      <c r="F288" s="233"/>
      <c r="G288" s="178"/>
    </row>
    <row r="289" s="179" customFormat="1" ht="22" customHeight="1" spans="1:13">
      <c r="A289" s="168">
        <v>44586</v>
      </c>
      <c r="B289" s="228">
        <v>287</v>
      </c>
      <c r="C289" s="169" t="s">
        <v>390</v>
      </c>
      <c r="D289" s="169" t="s">
        <v>133</v>
      </c>
      <c r="E289" s="232"/>
      <c r="F289" s="233">
        <f>32545*6.3096</f>
        <v>205345.932</v>
      </c>
      <c r="G289" s="178">
        <v>32545</v>
      </c>
      <c r="L289" s="179">
        <v>1113</v>
      </c>
      <c r="M289" s="179">
        <v>2103</v>
      </c>
    </row>
    <row r="290" s="179" customFormat="1" ht="22" customHeight="1" spans="1:7">
      <c r="A290" s="168">
        <v>44587</v>
      </c>
      <c r="B290" s="228">
        <v>288</v>
      </c>
      <c r="C290" s="169" t="s">
        <v>391</v>
      </c>
      <c r="D290" s="169" t="s">
        <v>392</v>
      </c>
      <c r="E290" s="232">
        <f>24382*6.3096</f>
        <v>153840.6672</v>
      </c>
      <c r="F290" s="233"/>
      <c r="G290" s="178">
        <v>24382</v>
      </c>
    </row>
    <row r="291" s="179" customFormat="1" ht="22" customHeight="1" spans="1:8">
      <c r="A291" s="168">
        <v>44587</v>
      </c>
      <c r="B291" s="228">
        <v>289</v>
      </c>
      <c r="C291" s="169" t="s">
        <v>393</v>
      </c>
      <c r="D291" s="169" t="s">
        <v>392</v>
      </c>
      <c r="E291" s="232">
        <f>32545*6.3096-13*6.3096-23*6.3096</f>
        <v>205118.7864</v>
      </c>
      <c r="F291" s="233"/>
      <c r="G291" s="178">
        <v>32545</v>
      </c>
      <c r="H291" s="179" t="s">
        <v>394</v>
      </c>
    </row>
    <row r="292" s="179" customFormat="1" ht="22" customHeight="1" spans="1:7">
      <c r="A292" s="168">
        <v>44587</v>
      </c>
      <c r="B292" s="228">
        <v>290</v>
      </c>
      <c r="C292" s="230" t="s">
        <v>395</v>
      </c>
      <c r="D292" s="169" t="s">
        <v>38</v>
      </c>
      <c r="E292" s="232"/>
      <c r="F292" s="233">
        <v>110</v>
      </c>
      <c r="G292" s="178"/>
    </row>
    <row r="293" s="179" customFormat="1" ht="22" customHeight="1" spans="1:7">
      <c r="A293" s="168">
        <v>44587</v>
      </c>
      <c r="B293" s="228">
        <v>291</v>
      </c>
      <c r="C293" s="230" t="s">
        <v>396</v>
      </c>
      <c r="D293" s="169" t="s">
        <v>80</v>
      </c>
      <c r="E293" s="232">
        <v>110</v>
      </c>
      <c r="F293" s="233"/>
      <c r="G293" s="178"/>
    </row>
    <row r="294" s="179" customFormat="1" ht="22" customHeight="1" spans="1:7">
      <c r="A294" s="168">
        <v>44587</v>
      </c>
      <c r="B294" s="228">
        <v>292</v>
      </c>
      <c r="C294" s="230" t="s">
        <v>397</v>
      </c>
      <c r="D294" s="169" t="s">
        <v>398</v>
      </c>
      <c r="E294" s="232"/>
      <c r="F294" s="233">
        <f>50943*6.309</f>
        <v>321399.387</v>
      </c>
      <c r="G294" s="178">
        <v>50943</v>
      </c>
    </row>
    <row r="295" s="179" customFormat="1" ht="22" customHeight="1" spans="1:13">
      <c r="A295" s="168">
        <v>44587</v>
      </c>
      <c r="B295" s="228">
        <v>293</v>
      </c>
      <c r="C295" s="230" t="s">
        <v>399</v>
      </c>
      <c r="D295" s="169" t="s">
        <v>215</v>
      </c>
      <c r="E295" s="232"/>
      <c r="F295" s="233">
        <f>10284*6.32</f>
        <v>64994.88</v>
      </c>
      <c r="G295" s="178">
        <f>12120-1836</f>
        <v>10284</v>
      </c>
      <c r="H295" s="179" t="s">
        <v>400</v>
      </c>
      <c r="L295" s="179">
        <v>1114</v>
      </c>
      <c r="M295" s="179">
        <v>2104</v>
      </c>
    </row>
    <row r="296" s="179" customFormat="1" ht="22" customHeight="1" spans="1:13">
      <c r="A296" s="168">
        <v>44587</v>
      </c>
      <c r="B296" s="228">
        <v>294</v>
      </c>
      <c r="C296" s="230" t="s">
        <v>345</v>
      </c>
      <c r="D296" s="169" t="s">
        <v>215</v>
      </c>
      <c r="E296" s="232"/>
      <c r="F296" s="233">
        <f>1836*6.32</f>
        <v>11603.52</v>
      </c>
      <c r="G296" s="178">
        <v>1836</v>
      </c>
      <c r="H296" s="179" t="s">
        <v>400</v>
      </c>
      <c r="L296" s="179">
        <v>1114</v>
      </c>
      <c r="M296" s="179">
        <v>2105</v>
      </c>
    </row>
    <row r="297" s="179" customFormat="1" ht="22" customHeight="1" spans="1:8">
      <c r="A297" s="168">
        <v>44588</v>
      </c>
      <c r="B297" s="228">
        <v>295</v>
      </c>
      <c r="C297" s="230" t="s">
        <v>401</v>
      </c>
      <c r="D297" s="169" t="s">
        <v>26</v>
      </c>
      <c r="E297" s="232">
        <f>10284*6.32</f>
        <v>64994.88</v>
      </c>
      <c r="F297" s="233"/>
      <c r="G297" s="178">
        <f>12120-1836</f>
        <v>10284</v>
      </c>
      <c r="H297" s="179" t="s">
        <v>400</v>
      </c>
    </row>
    <row r="298" s="179" customFormat="1" ht="22" customHeight="1" spans="1:8">
      <c r="A298" s="168">
        <v>44588</v>
      </c>
      <c r="B298" s="228">
        <v>296</v>
      </c>
      <c r="C298" s="230" t="s">
        <v>346</v>
      </c>
      <c r="D298" s="169" t="s">
        <v>26</v>
      </c>
      <c r="E298" s="232">
        <f>1836*6.32</f>
        <v>11603.52</v>
      </c>
      <c r="F298" s="233"/>
      <c r="G298" s="178">
        <v>1836</v>
      </c>
      <c r="H298" s="179" t="s">
        <v>400</v>
      </c>
    </row>
    <row r="299" s="179" customFormat="1" ht="22" customHeight="1" spans="1:13">
      <c r="A299" s="168">
        <v>44588</v>
      </c>
      <c r="B299" s="228">
        <v>297</v>
      </c>
      <c r="C299" s="169" t="s">
        <v>202</v>
      </c>
      <c r="D299" s="248" t="s">
        <v>379</v>
      </c>
      <c r="E299" s="232"/>
      <c r="F299" s="233">
        <f>19970*6.32</f>
        <v>126210.4</v>
      </c>
      <c r="G299" s="178">
        <v>19970</v>
      </c>
      <c r="H299" s="250"/>
      <c r="L299" s="179">
        <v>1116</v>
      </c>
      <c r="M299" s="179">
        <v>2106</v>
      </c>
    </row>
    <row r="300" s="179" customFormat="1" ht="22" customHeight="1" spans="1:8">
      <c r="A300" s="168">
        <v>44588</v>
      </c>
      <c r="B300" s="228">
        <v>298</v>
      </c>
      <c r="C300" s="230" t="s">
        <v>402</v>
      </c>
      <c r="D300" s="169" t="s">
        <v>403</v>
      </c>
      <c r="E300" s="232">
        <f>40198*6.32</f>
        <v>254051.36</v>
      </c>
      <c r="F300" s="233"/>
      <c r="G300" s="178">
        <v>40198</v>
      </c>
      <c r="H300" s="179" t="s">
        <v>404</v>
      </c>
    </row>
    <row r="301" s="179" customFormat="1" ht="22" customHeight="1" spans="1:7">
      <c r="A301" s="168">
        <v>44588</v>
      </c>
      <c r="B301" s="228">
        <v>299</v>
      </c>
      <c r="C301" s="230" t="s">
        <v>405</v>
      </c>
      <c r="D301" s="169" t="s">
        <v>406</v>
      </c>
      <c r="E301" s="232">
        <f>10030.2*6.32</f>
        <v>63390.864</v>
      </c>
      <c r="F301" s="233"/>
      <c r="G301" s="178">
        <v>10030.2</v>
      </c>
    </row>
    <row r="302" s="179" customFormat="1" ht="22" customHeight="1" spans="1:8">
      <c r="A302" s="168">
        <v>44588</v>
      </c>
      <c r="B302" s="228">
        <v>300</v>
      </c>
      <c r="C302" s="169" t="s">
        <v>407</v>
      </c>
      <c r="D302" s="169" t="s">
        <v>408</v>
      </c>
      <c r="E302" s="232"/>
      <c r="F302" s="233">
        <v>12735</v>
      </c>
      <c r="G302" s="178"/>
      <c r="H302" s="179" t="s">
        <v>409</v>
      </c>
    </row>
    <row r="303" s="179" customFormat="1" ht="22" customHeight="1" spans="1:7">
      <c r="A303" s="168">
        <v>44588</v>
      </c>
      <c r="B303" s="228">
        <v>301</v>
      </c>
      <c r="C303" s="169" t="s">
        <v>410</v>
      </c>
      <c r="D303" s="169" t="s">
        <v>411</v>
      </c>
      <c r="E303" s="232"/>
      <c r="F303" s="233">
        <v>18940</v>
      </c>
      <c r="G303" s="178"/>
    </row>
    <row r="304" s="179" customFormat="1" ht="22" customHeight="1" spans="1:7">
      <c r="A304" s="168">
        <v>44588</v>
      </c>
      <c r="B304" s="228">
        <v>302</v>
      </c>
      <c r="C304" s="169" t="s">
        <v>27</v>
      </c>
      <c r="D304" s="169" t="s">
        <v>412</v>
      </c>
      <c r="E304" s="232">
        <v>18940</v>
      </c>
      <c r="F304" s="233"/>
      <c r="G304" s="178"/>
    </row>
    <row r="305" s="179" customFormat="1" ht="22" customHeight="1" spans="1:13">
      <c r="A305" s="168">
        <v>44588</v>
      </c>
      <c r="B305" s="228">
        <v>303</v>
      </c>
      <c r="C305" s="169" t="s">
        <v>413</v>
      </c>
      <c r="D305" s="169" t="s">
        <v>414</v>
      </c>
      <c r="E305" s="232"/>
      <c r="F305" s="233">
        <f>37190*6.32</f>
        <v>235040.8</v>
      </c>
      <c r="G305" s="178">
        <v>37190</v>
      </c>
      <c r="L305" s="179">
        <v>1117</v>
      </c>
      <c r="M305" s="179">
        <v>2107</v>
      </c>
    </row>
    <row r="306" s="179" customFormat="1" ht="22" customHeight="1" spans="1:8">
      <c r="A306" s="168">
        <v>44588</v>
      </c>
      <c r="B306" s="228">
        <v>304</v>
      </c>
      <c r="C306" s="169" t="s">
        <v>415</v>
      </c>
      <c r="D306" s="169" t="s">
        <v>416</v>
      </c>
      <c r="E306" s="232">
        <f>37190*6.32</f>
        <v>235040.8</v>
      </c>
      <c r="F306" s="233"/>
      <c r="G306" s="178">
        <f>37190-52</f>
        <v>37138</v>
      </c>
      <c r="H306" s="179" t="s">
        <v>417</v>
      </c>
    </row>
    <row r="307" s="179" customFormat="1" ht="22" customHeight="1" spans="1:7">
      <c r="A307" s="168">
        <v>44589</v>
      </c>
      <c r="B307" s="228">
        <v>305</v>
      </c>
      <c r="C307" s="169" t="s">
        <v>418</v>
      </c>
      <c r="D307" s="169" t="s">
        <v>14</v>
      </c>
      <c r="E307" s="232">
        <v>744</v>
      </c>
      <c r="F307" s="233"/>
      <c r="G307" s="178"/>
    </row>
    <row r="308" s="179" customFormat="1" ht="22" customHeight="1" spans="1:7">
      <c r="A308" s="168">
        <v>44589</v>
      </c>
      <c r="B308" s="228">
        <v>306</v>
      </c>
      <c r="C308" s="169" t="s">
        <v>418</v>
      </c>
      <c r="D308" s="169" t="s">
        <v>163</v>
      </c>
      <c r="E308" s="232">
        <v>3134.6</v>
      </c>
      <c r="F308" s="233"/>
      <c r="G308" s="178"/>
    </row>
    <row r="309" s="179" customFormat="1" ht="22" customHeight="1" spans="1:7">
      <c r="A309" s="168">
        <v>44589</v>
      </c>
      <c r="B309" s="228">
        <v>307</v>
      </c>
      <c r="C309" s="169" t="s">
        <v>418</v>
      </c>
      <c r="D309" s="169" t="s">
        <v>164</v>
      </c>
      <c r="E309" s="232">
        <v>2371</v>
      </c>
      <c r="F309" s="233"/>
      <c r="G309" s="178"/>
    </row>
    <row r="310" s="179" customFormat="1" ht="22" customHeight="1" spans="1:13">
      <c r="A310" s="168">
        <v>44589</v>
      </c>
      <c r="B310" s="228">
        <v>308</v>
      </c>
      <c r="C310" s="169" t="s">
        <v>419</v>
      </c>
      <c r="D310" s="169" t="s">
        <v>420</v>
      </c>
      <c r="E310" s="232"/>
      <c r="F310" s="233">
        <f>24213*6.32</f>
        <v>153026.16</v>
      </c>
      <c r="G310" s="178">
        <v>24213</v>
      </c>
      <c r="L310" s="179">
        <v>1118</v>
      </c>
      <c r="M310" s="179">
        <v>2108</v>
      </c>
    </row>
    <row r="311" s="179" customFormat="1" ht="22" customHeight="1" spans="1:7">
      <c r="A311" s="168">
        <v>44589</v>
      </c>
      <c r="B311" s="228">
        <v>309</v>
      </c>
      <c r="C311" s="169" t="s">
        <v>421</v>
      </c>
      <c r="D311" s="169" t="s">
        <v>26</v>
      </c>
      <c r="E311" s="232">
        <f>24213*6.32</f>
        <v>153026.16</v>
      </c>
      <c r="F311" s="233"/>
      <c r="G311" s="178">
        <v>24213</v>
      </c>
    </row>
    <row r="312" s="179" customFormat="1" ht="22" customHeight="1" spans="1:13">
      <c r="A312" s="168">
        <v>44599</v>
      </c>
      <c r="B312" s="228">
        <v>310</v>
      </c>
      <c r="C312" s="169" t="s">
        <v>422</v>
      </c>
      <c r="D312" s="169" t="s">
        <v>423</v>
      </c>
      <c r="E312" s="232"/>
      <c r="F312" s="233">
        <f>13137*6.34</f>
        <v>83288.58</v>
      </c>
      <c r="G312" s="178">
        <v>13137</v>
      </c>
      <c r="L312" s="179">
        <v>1119</v>
      </c>
      <c r="M312" s="179">
        <v>2109</v>
      </c>
    </row>
    <row r="313" s="179" customFormat="1" ht="22" customHeight="1" spans="1:7">
      <c r="A313" s="168">
        <v>44599</v>
      </c>
      <c r="B313" s="228">
        <v>311</v>
      </c>
      <c r="C313" s="169" t="s">
        <v>424</v>
      </c>
      <c r="D313" s="169" t="s">
        <v>26</v>
      </c>
      <c r="E313" s="232">
        <f>13137*6.34</f>
        <v>83288.58</v>
      </c>
      <c r="F313" s="233"/>
      <c r="G313" s="178">
        <v>13137</v>
      </c>
    </row>
    <row r="314" s="179" customFormat="1" ht="22" customHeight="1" spans="1:7">
      <c r="A314" s="168">
        <v>44602</v>
      </c>
      <c r="B314" s="228">
        <v>312</v>
      </c>
      <c r="C314" s="169" t="s">
        <v>425</v>
      </c>
      <c r="D314" s="169" t="s">
        <v>199</v>
      </c>
      <c r="E314" s="232">
        <v>30</v>
      </c>
      <c r="F314" s="233"/>
      <c r="G314" s="178"/>
    </row>
    <row r="315" s="179" customFormat="1" ht="22" customHeight="1" spans="1:13">
      <c r="A315" s="168">
        <v>44603</v>
      </c>
      <c r="B315" s="228">
        <v>313</v>
      </c>
      <c r="C315" s="169" t="s">
        <v>426</v>
      </c>
      <c r="D315" s="169" t="s">
        <v>57</v>
      </c>
      <c r="E315" s="232"/>
      <c r="F315" s="233">
        <f>10300*6.347</f>
        <v>65374.1</v>
      </c>
      <c r="G315" s="178">
        <v>10300</v>
      </c>
      <c r="L315" s="179">
        <v>1120</v>
      </c>
      <c r="M315" s="179">
        <v>2110</v>
      </c>
    </row>
    <row r="316" s="179" customFormat="1" ht="22" customHeight="1" spans="1:8">
      <c r="A316" s="168">
        <v>44603</v>
      </c>
      <c r="B316" s="228">
        <v>314</v>
      </c>
      <c r="C316" s="169" t="s">
        <v>427</v>
      </c>
      <c r="D316" s="169" t="s">
        <v>314</v>
      </c>
      <c r="E316" s="232">
        <f>10300*6.347-49*6.347</f>
        <v>65063.097</v>
      </c>
      <c r="F316" s="233"/>
      <c r="G316" s="178">
        <v>10300</v>
      </c>
      <c r="H316" s="179" t="s">
        <v>428</v>
      </c>
    </row>
    <row r="317" s="179" customFormat="1" ht="22" customHeight="1" spans="1:7">
      <c r="A317" s="168">
        <v>44603</v>
      </c>
      <c r="B317" s="228">
        <v>315</v>
      </c>
      <c r="C317" s="169" t="s">
        <v>429</v>
      </c>
      <c r="D317" s="169" t="s">
        <v>38</v>
      </c>
      <c r="E317" s="232"/>
      <c r="F317" s="233">
        <v>508</v>
      </c>
      <c r="G317" s="178"/>
    </row>
    <row r="318" s="179" customFormat="1" ht="22" customHeight="1" spans="1:7">
      <c r="A318" s="168">
        <v>44603</v>
      </c>
      <c r="B318" s="228">
        <v>316</v>
      </c>
      <c r="C318" s="169" t="s">
        <v>430</v>
      </c>
      <c r="D318" s="169" t="s">
        <v>128</v>
      </c>
      <c r="E318" s="232">
        <v>508</v>
      </c>
      <c r="F318" s="233"/>
      <c r="G318" s="178"/>
    </row>
    <row r="319" s="179" customFormat="1" ht="21" customHeight="1" spans="1:8">
      <c r="A319" s="168">
        <v>44603</v>
      </c>
      <c r="B319" s="228">
        <v>317</v>
      </c>
      <c r="C319" s="169" t="s">
        <v>431</v>
      </c>
      <c r="D319" s="169" t="s">
        <v>250</v>
      </c>
      <c r="E319" s="232">
        <f>10000*6.347</f>
        <v>63470</v>
      </c>
      <c r="F319" s="233"/>
      <c r="G319" s="178">
        <v>6319</v>
      </c>
      <c r="H319" s="179" t="s">
        <v>432</v>
      </c>
    </row>
    <row r="320" s="179" customFormat="1" ht="21" customHeight="1" spans="1:8">
      <c r="A320" s="168">
        <v>44603</v>
      </c>
      <c r="B320" s="228">
        <v>318</v>
      </c>
      <c r="C320" s="169" t="s">
        <v>433</v>
      </c>
      <c r="D320" s="169" t="s">
        <v>250</v>
      </c>
      <c r="E320" s="232">
        <f>6319*6.347</f>
        <v>40106.693</v>
      </c>
      <c r="F320" s="233"/>
      <c r="G320" s="178">
        <f>10000-6319</f>
        <v>3681</v>
      </c>
      <c r="H320" s="179" t="s">
        <v>432</v>
      </c>
    </row>
    <row r="321" s="179" customFormat="1" ht="22" customHeight="1" spans="1:13">
      <c r="A321" s="168">
        <v>44606</v>
      </c>
      <c r="B321" s="228">
        <v>319</v>
      </c>
      <c r="C321" s="169" t="s">
        <v>434</v>
      </c>
      <c r="D321" s="169" t="s">
        <v>146</v>
      </c>
      <c r="E321" s="232"/>
      <c r="F321" s="233">
        <f>62797*6.348</f>
        <v>398635.356</v>
      </c>
      <c r="G321" s="178">
        <v>62797</v>
      </c>
      <c r="L321" s="179">
        <v>1121</v>
      </c>
      <c r="M321" s="179">
        <v>2111</v>
      </c>
    </row>
    <row r="322" s="179" customFormat="1" ht="22" customHeight="1" spans="1:13">
      <c r="A322" s="168">
        <v>44606</v>
      </c>
      <c r="B322" s="228">
        <v>320</v>
      </c>
      <c r="C322" s="169" t="s">
        <v>435</v>
      </c>
      <c r="D322" s="169" t="s">
        <v>436</v>
      </c>
      <c r="E322" s="232"/>
      <c r="F322" s="233">
        <f>5674*6.348</f>
        <v>36018.552</v>
      </c>
      <c r="G322" s="178">
        <v>5674</v>
      </c>
      <c r="L322" s="179">
        <v>1122</v>
      </c>
      <c r="M322" s="179">
        <v>2112</v>
      </c>
    </row>
    <row r="323" s="179" customFormat="1" ht="22" customHeight="1" spans="1:7">
      <c r="A323" s="168">
        <v>44606</v>
      </c>
      <c r="B323" s="228">
        <v>321</v>
      </c>
      <c r="C323" s="169" t="s">
        <v>437</v>
      </c>
      <c r="D323" s="169" t="s">
        <v>26</v>
      </c>
      <c r="E323" s="232">
        <f>62797*6.348</f>
        <v>398635.356</v>
      </c>
      <c r="F323" s="233"/>
      <c r="G323" s="178">
        <v>62797</v>
      </c>
    </row>
    <row r="324" s="179" customFormat="1" ht="22" customHeight="1" spans="1:7">
      <c r="A324" s="168">
        <v>44606</v>
      </c>
      <c r="B324" s="228">
        <v>322</v>
      </c>
      <c r="C324" s="169" t="s">
        <v>438</v>
      </c>
      <c r="D324" s="169" t="s">
        <v>26</v>
      </c>
      <c r="E324" s="232">
        <f>5674*6.348</f>
        <v>36018.552</v>
      </c>
      <c r="F324" s="233"/>
      <c r="G324" s="178">
        <v>5674</v>
      </c>
    </row>
    <row r="325" s="179" customFormat="1" ht="22" customHeight="1" spans="1:13">
      <c r="A325" s="168">
        <v>44607</v>
      </c>
      <c r="B325" s="228">
        <v>323</v>
      </c>
      <c r="C325" s="169" t="s">
        <v>439</v>
      </c>
      <c r="D325" s="169" t="s">
        <v>175</v>
      </c>
      <c r="E325" s="249"/>
      <c r="F325" s="233">
        <f>19981*6.34</f>
        <v>126679.54</v>
      </c>
      <c r="G325" s="178">
        <v>19981</v>
      </c>
      <c r="L325" s="179">
        <v>1123</v>
      </c>
      <c r="M325" s="179">
        <v>2113</v>
      </c>
    </row>
    <row r="326" s="179" customFormat="1" ht="22" customHeight="1" spans="1:7">
      <c r="A326" s="168">
        <v>44607</v>
      </c>
      <c r="B326" s="228">
        <v>324</v>
      </c>
      <c r="C326" s="169" t="s">
        <v>440</v>
      </c>
      <c r="D326" s="169" t="s">
        <v>26</v>
      </c>
      <c r="E326" s="232">
        <f>19981*6.34</f>
        <v>126679.54</v>
      </c>
      <c r="F326" s="233"/>
      <c r="G326" s="178">
        <v>19981</v>
      </c>
    </row>
    <row r="327" s="179" customFormat="1" ht="22" customHeight="1" spans="1:7">
      <c r="A327" s="168">
        <v>44607</v>
      </c>
      <c r="B327" s="228">
        <v>325</v>
      </c>
      <c r="C327" s="169" t="s">
        <v>441</v>
      </c>
      <c r="D327" s="169" t="s">
        <v>442</v>
      </c>
      <c r="E327" s="232">
        <v>2000</v>
      </c>
      <c r="F327" s="233"/>
      <c r="G327" s="178"/>
    </row>
    <row r="328" s="179" customFormat="1" ht="22" customHeight="1" spans="1:7">
      <c r="A328" s="168">
        <v>44610</v>
      </c>
      <c r="B328" s="228">
        <v>326</v>
      </c>
      <c r="C328" s="169" t="s">
        <v>443</v>
      </c>
      <c r="D328" s="169" t="s">
        <v>444</v>
      </c>
      <c r="E328" s="249"/>
      <c r="F328" s="233">
        <v>2000</v>
      </c>
      <c r="G328" s="178"/>
    </row>
    <row r="329" s="179" customFormat="1" ht="22" customHeight="1" spans="1:13">
      <c r="A329" s="168">
        <v>44607</v>
      </c>
      <c r="B329" s="228">
        <v>327</v>
      </c>
      <c r="C329" s="169" t="s">
        <v>439</v>
      </c>
      <c r="D329" s="169" t="s">
        <v>175</v>
      </c>
      <c r="E329" s="249"/>
      <c r="F329" s="233">
        <f>19981*6.327</f>
        <v>126419.787</v>
      </c>
      <c r="G329" s="178">
        <v>19981</v>
      </c>
      <c r="H329" s="179" t="s">
        <v>445</v>
      </c>
      <c r="L329" s="179">
        <v>1124</v>
      </c>
      <c r="M329" s="179">
        <v>2114</v>
      </c>
    </row>
    <row r="330" s="179" customFormat="1" ht="22" customHeight="1" spans="1:13">
      <c r="A330" s="168">
        <v>44608</v>
      </c>
      <c r="B330" s="228">
        <v>328</v>
      </c>
      <c r="C330" s="169" t="s">
        <v>446</v>
      </c>
      <c r="D330" s="169" t="s">
        <v>275</v>
      </c>
      <c r="E330" s="249"/>
      <c r="F330" s="233">
        <f>59083*6.326</f>
        <v>373759.058</v>
      </c>
      <c r="G330" s="178">
        <v>59083</v>
      </c>
      <c r="L330" s="179">
        <v>1125</v>
      </c>
      <c r="M330" s="179">
        <v>2115</v>
      </c>
    </row>
    <row r="331" s="179" customFormat="1" ht="22" customHeight="1" spans="1:7">
      <c r="A331" s="168">
        <v>44608</v>
      </c>
      <c r="B331" s="228">
        <v>329</v>
      </c>
      <c r="C331" s="169" t="s">
        <v>440</v>
      </c>
      <c r="D331" s="169" t="s">
        <v>26</v>
      </c>
      <c r="E331" s="232">
        <f>19981*6.327</f>
        <v>126419.787</v>
      </c>
      <c r="F331" s="233"/>
      <c r="G331" s="178">
        <v>19981</v>
      </c>
    </row>
    <row r="332" s="179" customFormat="1" ht="22" customHeight="1" spans="1:7">
      <c r="A332" s="168">
        <v>44608</v>
      </c>
      <c r="B332" s="228">
        <v>330</v>
      </c>
      <c r="C332" s="169" t="s">
        <v>447</v>
      </c>
      <c r="D332" s="169" t="s">
        <v>26</v>
      </c>
      <c r="E332" s="232">
        <f>59083*6.326</f>
        <v>373759.058</v>
      </c>
      <c r="F332" s="233"/>
      <c r="G332" s="178">
        <v>59083</v>
      </c>
    </row>
    <row r="333" s="179" customFormat="1" ht="22" customHeight="1" spans="1:13">
      <c r="A333" s="168">
        <v>44608</v>
      </c>
      <c r="B333" s="228">
        <v>331</v>
      </c>
      <c r="C333" s="169" t="s">
        <v>439</v>
      </c>
      <c r="D333" s="169" t="s">
        <v>175</v>
      </c>
      <c r="E333" s="249"/>
      <c r="F333" s="233">
        <f>19981*6.327</f>
        <v>126419.787</v>
      </c>
      <c r="G333" s="178">
        <v>19981</v>
      </c>
      <c r="H333" s="179" t="s">
        <v>448</v>
      </c>
      <c r="L333" s="179">
        <v>1126</v>
      </c>
      <c r="M333" s="179">
        <v>2116</v>
      </c>
    </row>
    <row r="334" s="179" customFormat="1" ht="22" customHeight="1" spans="1:13">
      <c r="A334" s="168">
        <v>44608</v>
      </c>
      <c r="B334" s="228">
        <v>332</v>
      </c>
      <c r="C334" s="169" t="s">
        <v>439</v>
      </c>
      <c r="D334" s="169" t="s">
        <v>175</v>
      </c>
      <c r="E334" s="249"/>
      <c r="F334" s="233">
        <f>12774*6.327</f>
        <v>80821.098</v>
      </c>
      <c r="G334" s="178">
        <f>19981-7207</f>
        <v>12774</v>
      </c>
      <c r="H334" s="179" t="s">
        <v>449</v>
      </c>
      <c r="L334" s="179">
        <v>1127</v>
      </c>
      <c r="M334" s="179">
        <v>2117</v>
      </c>
    </row>
    <row r="335" s="179" customFormat="1" ht="22" customHeight="1" spans="1:13">
      <c r="A335" s="168">
        <v>44608</v>
      </c>
      <c r="B335" s="228">
        <v>333</v>
      </c>
      <c r="C335" s="169" t="s">
        <v>450</v>
      </c>
      <c r="D335" s="169" t="s">
        <v>175</v>
      </c>
      <c r="E335" s="249"/>
      <c r="F335" s="233">
        <f>7207*6.327</f>
        <v>45598.689</v>
      </c>
      <c r="G335" s="178">
        <v>7207</v>
      </c>
      <c r="H335" s="179" t="s">
        <v>449</v>
      </c>
      <c r="L335" s="179">
        <v>1127</v>
      </c>
      <c r="M335" s="179">
        <v>2118</v>
      </c>
    </row>
    <row r="336" s="179" customFormat="1" ht="22" customHeight="1" spans="1:9">
      <c r="A336" s="168">
        <v>44609</v>
      </c>
      <c r="B336" s="228">
        <v>334</v>
      </c>
      <c r="C336" s="169" t="s">
        <v>451</v>
      </c>
      <c r="D336" s="169" t="s">
        <v>201</v>
      </c>
      <c r="E336" s="232">
        <v>1123</v>
      </c>
      <c r="F336" s="233"/>
      <c r="G336" s="178">
        <v>170</v>
      </c>
      <c r="H336" s="179">
        <f>1123/G336</f>
        <v>6.60588235294118</v>
      </c>
      <c r="I336" s="179" t="s">
        <v>452</v>
      </c>
    </row>
    <row r="337" s="179" customFormat="1" ht="22" customHeight="1" spans="1:13">
      <c r="A337" s="168">
        <v>44609</v>
      </c>
      <c r="B337" s="228">
        <v>335</v>
      </c>
      <c r="C337" s="169" t="s">
        <v>453</v>
      </c>
      <c r="D337" s="169" t="s">
        <v>62</v>
      </c>
      <c r="E337" s="249"/>
      <c r="F337" s="233">
        <f>103776*6.317</f>
        <v>655552.992</v>
      </c>
      <c r="G337" s="178">
        <v>103776</v>
      </c>
      <c r="L337" s="179">
        <v>1129</v>
      </c>
      <c r="M337" s="179">
        <v>2119</v>
      </c>
    </row>
    <row r="338" s="179" customFormat="1" ht="22" customHeight="1" spans="1:8">
      <c r="A338" s="168">
        <v>44609</v>
      </c>
      <c r="B338" s="228">
        <v>336</v>
      </c>
      <c r="C338" s="169" t="s">
        <v>440</v>
      </c>
      <c r="D338" s="169" t="s">
        <v>26</v>
      </c>
      <c r="E338" s="232">
        <f>12774*6.327</f>
        <v>80821.098</v>
      </c>
      <c r="F338" s="233"/>
      <c r="G338" s="178">
        <f>19981-7207</f>
        <v>12774</v>
      </c>
      <c r="H338" s="179" t="s">
        <v>449</v>
      </c>
    </row>
    <row r="339" s="179" customFormat="1" ht="22" customHeight="1" spans="1:7">
      <c r="A339" s="168">
        <v>44609</v>
      </c>
      <c r="B339" s="228">
        <v>337</v>
      </c>
      <c r="C339" s="169" t="s">
        <v>454</v>
      </c>
      <c r="D339" s="169" t="s">
        <v>26</v>
      </c>
      <c r="E339" s="232">
        <f>102422*6.317</f>
        <v>646999.774</v>
      </c>
      <c r="F339" s="233"/>
      <c r="G339" s="178">
        <f>G337-1354</f>
        <v>102422</v>
      </c>
    </row>
    <row r="340" s="179" customFormat="1" ht="22" customHeight="1" spans="1:7">
      <c r="A340" s="168">
        <v>44610</v>
      </c>
      <c r="B340" s="228">
        <v>338</v>
      </c>
      <c r="C340" s="169" t="s">
        <v>440</v>
      </c>
      <c r="D340" s="169" t="s">
        <v>26</v>
      </c>
      <c r="E340" s="232">
        <f>19981*6.326</f>
        <v>126399.806</v>
      </c>
      <c r="F340" s="233"/>
      <c r="G340" s="178">
        <v>19981</v>
      </c>
    </row>
    <row r="341" s="179" customFormat="1" ht="22" customHeight="1" spans="1:8">
      <c r="A341" s="168">
        <v>44610</v>
      </c>
      <c r="B341" s="228">
        <v>339</v>
      </c>
      <c r="C341" s="169" t="s">
        <v>455</v>
      </c>
      <c r="D341" s="169" t="s">
        <v>26</v>
      </c>
      <c r="E341" s="232">
        <f>7207*6.327</f>
        <v>45598.689</v>
      </c>
      <c r="F341" s="233"/>
      <c r="G341" s="178">
        <v>7207</v>
      </c>
      <c r="H341" s="179" t="s">
        <v>449</v>
      </c>
    </row>
    <row r="342" s="179" customFormat="1" ht="22" customHeight="1" spans="1:13">
      <c r="A342" s="168">
        <v>44610</v>
      </c>
      <c r="B342" s="228">
        <v>340</v>
      </c>
      <c r="C342" s="169" t="s">
        <v>456</v>
      </c>
      <c r="D342" s="169" t="s">
        <v>457</v>
      </c>
      <c r="E342" s="249"/>
      <c r="F342" s="233">
        <f>104751*6.32</f>
        <v>662026.32</v>
      </c>
      <c r="G342" s="178">
        <v>104751</v>
      </c>
      <c r="L342" s="179">
        <v>1130</v>
      </c>
      <c r="M342" s="179">
        <v>2120</v>
      </c>
    </row>
    <row r="343" s="179" customFormat="1" ht="22" customHeight="1" spans="1:13">
      <c r="A343" s="168">
        <v>44610</v>
      </c>
      <c r="B343" s="228">
        <v>341</v>
      </c>
      <c r="C343" s="169" t="s">
        <v>458</v>
      </c>
      <c r="D343" s="169" t="s">
        <v>459</v>
      </c>
      <c r="E343" s="249"/>
      <c r="F343" s="233">
        <f>9419*6.32</f>
        <v>59528.08</v>
      </c>
      <c r="G343" s="178">
        <v>9419</v>
      </c>
      <c r="L343" s="179">
        <v>1131</v>
      </c>
      <c r="M343" s="179">
        <v>2121</v>
      </c>
    </row>
    <row r="344" s="179" customFormat="1" ht="22" customHeight="1" spans="1:7">
      <c r="A344" s="168">
        <v>44613</v>
      </c>
      <c r="B344" s="228">
        <v>342</v>
      </c>
      <c r="C344" s="169" t="s">
        <v>460</v>
      </c>
      <c r="D344" s="169" t="s">
        <v>26</v>
      </c>
      <c r="E344" s="232">
        <f>60004*6.32</f>
        <v>379225.28</v>
      </c>
      <c r="F344" s="233"/>
      <c r="G344" s="178">
        <f>104751-1354-43393</f>
        <v>60004</v>
      </c>
    </row>
    <row r="345" s="179" customFormat="1" ht="22" customHeight="1" spans="1:7">
      <c r="A345" s="168">
        <v>44613</v>
      </c>
      <c r="B345" s="228">
        <v>343</v>
      </c>
      <c r="C345" s="169" t="s">
        <v>461</v>
      </c>
      <c r="D345" s="169" t="s">
        <v>26</v>
      </c>
      <c r="E345" s="232">
        <f>9419*6.32</f>
        <v>59528.08</v>
      </c>
      <c r="F345" s="233"/>
      <c r="G345" s="178">
        <v>9419</v>
      </c>
    </row>
    <row r="346" s="179" customFormat="1" ht="22" customHeight="1" spans="1:7">
      <c r="A346" s="168">
        <v>44613</v>
      </c>
      <c r="B346" s="228">
        <v>344</v>
      </c>
      <c r="C346" s="169" t="s">
        <v>462</v>
      </c>
      <c r="D346" s="169" t="s">
        <v>259</v>
      </c>
      <c r="E346" s="232">
        <f>43393*6.32</f>
        <v>274243.76</v>
      </c>
      <c r="F346" s="233"/>
      <c r="G346" s="178">
        <v>43393</v>
      </c>
    </row>
    <row r="347" s="179" customFormat="1" ht="22" customHeight="1" spans="1:8">
      <c r="A347" s="168">
        <v>44613</v>
      </c>
      <c r="B347" s="228">
        <v>345</v>
      </c>
      <c r="C347" s="169" t="s">
        <v>463</v>
      </c>
      <c r="D347" s="169" t="s">
        <v>289</v>
      </c>
      <c r="E347" s="232">
        <f>1354*6.317</f>
        <v>8553.218</v>
      </c>
      <c r="F347" s="233"/>
      <c r="G347" s="178">
        <v>1354</v>
      </c>
      <c r="H347" s="178"/>
    </row>
    <row r="348" s="179" customFormat="1" ht="22" customHeight="1" spans="1:7">
      <c r="A348" s="168">
        <v>44613</v>
      </c>
      <c r="B348" s="228">
        <v>346</v>
      </c>
      <c r="C348" s="169" t="s">
        <v>464</v>
      </c>
      <c r="D348" s="169" t="s">
        <v>289</v>
      </c>
      <c r="E348" s="232">
        <f>1354*6.32</f>
        <v>8557.28</v>
      </c>
      <c r="F348" s="233"/>
      <c r="G348" s="178">
        <v>1354</v>
      </c>
    </row>
    <row r="349" s="179" customFormat="1" ht="22" customHeight="1" spans="1:7">
      <c r="A349" s="168">
        <v>44613</v>
      </c>
      <c r="B349" s="228">
        <v>347</v>
      </c>
      <c r="C349" s="169" t="s">
        <v>465</v>
      </c>
      <c r="D349" s="169" t="s">
        <v>466</v>
      </c>
      <c r="E349" s="232">
        <v>20000</v>
      </c>
      <c r="F349" s="233"/>
      <c r="G349" s="178"/>
    </row>
    <row r="350" s="179" customFormat="1" ht="22" customHeight="1" spans="1:7">
      <c r="A350" s="168">
        <v>44613</v>
      </c>
      <c r="B350" s="228">
        <v>348</v>
      </c>
      <c r="C350" s="169" t="s">
        <v>467</v>
      </c>
      <c r="D350" s="169" t="s">
        <v>408</v>
      </c>
      <c r="E350" s="249"/>
      <c r="F350" s="233">
        <v>20000</v>
      </c>
      <c r="G350" s="178"/>
    </row>
    <row r="351" s="179" customFormat="1" ht="22" customHeight="1" spans="1:13">
      <c r="A351" s="168">
        <v>44615</v>
      </c>
      <c r="B351" s="228">
        <v>349</v>
      </c>
      <c r="C351" s="169" t="s">
        <v>468</v>
      </c>
      <c r="D351" s="169" t="s">
        <v>57</v>
      </c>
      <c r="E351" s="249"/>
      <c r="F351" s="233">
        <f>10400*6.316-36*6.316</f>
        <v>65459.024</v>
      </c>
      <c r="G351" s="178">
        <v>10400</v>
      </c>
      <c r="H351" s="179" t="s">
        <v>469</v>
      </c>
      <c r="L351" s="179">
        <v>1132</v>
      </c>
      <c r="M351" s="179">
        <v>2122</v>
      </c>
    </row>
    <row r="352" s="179" customFormat="1" ht="22" customHeight="1" spans="1:8">
      <c r="A352" s="168">
        <v>44615</v>
      </c>
      <c r="B352" s="228">
        <v>350</v>
      </c>
      <c r="C352" s="169" t="s">
        <v>470</v>
      </c>
      <c r="D352" s="169" t="s">
        <v>314</v>
      </c>
      <c r="E352" s="232">
        <f>10400*6.316-36*6.316</f>
        <v>65459.024</v>
      </c>
      <c r="F352" s="233"/>
      <c r="G352" s="178">
        <v>10400</v>
      </c>
      <c r="H352" s="179" t="s">
        <v>469</v>
      </c>
    </row>
    <row r="353" s="179" customFormat="1" ht="22" customHeight="1" spans="1:13">
      <c r="A353" s="168">
        <v>44616</v>
      </c>
      <c r="B353" s="228">
        <v>351</v>
      </c>
      <c r="C353" s="169" t="s">
        <v>471</v>
      </c>
      <c r="D353" s="169" t="s">
        <v>472</v>
      </c>
      <c r="E353" s="249"/>
      <c r="F353" s="233">
        <f>9993*6.3</f>
        <v>62955.9</v>
      </c>
      <c r="G353" s="178">
        <v>9993</v>
      </c>
      <c r="L353" s="179">
        <v>1133</v>
      </c>
      <c r="M353" s="179">
        <v>2123</v>
      </c>
    </row>
    <row r="354" s="179" customFormat="1" ht="22" customHeight="1" spans="1:7">
      <c r="A354" s="168">
        <v>44617</v>
      </c>
      <c r="B354" s="228">
        <v>352</v>
      </c>
      <c r="C354" s="169" t="s">
        <v>473</v>
      </c>
      <c r="D354" s="169" t="s">
        <v>26</v>
      </c>
      <c r="E354" s="232">
        <f>9993*6.3</f>
        <v>62955.9</v>
      </c>
      <c r="F354" s="233"/>
      <c r="G354" s="178">
        <v>9993</v>
      </c>
    </row>
    <row r="355" s="179" customFormat="1" ht="22" customHeight="1" spans="1:13">
      <c r="A355" s="168">
        <v>44620</v>
      </c>
      <c r="B355" s="228">
        <v>353</v>
      </c>
      <c r="C355" s="169" t="s">
        <v>474</v>
      </c>
      <c r="D355" s="169" t="s">
        <v>133</v>
      </c>
      <c r="E355" s="249"/>
      <c r="F355" s="233">
        <f>9951*6.298-36*6.298</f>
        <v>62444.67</v>
      </c>
      <c r="G355" s="178">
        <v>9951</v>
      </c>
      <c r="H355" s="179" t="s">
        <v>475</v>
      </c>
      <c r="L355" s="179">
        <v>1134</v>
      </c>
      <c r="M355" s="179">
        <v>2124</v>
      </c>
    </row>
    <row r="356" s="179" customFormat="1" ht="22" customHeight="1" spans="1:8">
      <c r="A356" s="168">
        <v>44620</v>
      </c>
      <c r="B356" s="228">
        <v>354</v>
      </c>
      <c r="C356" s="169" t="s">
        <v>476</v>
      </c>
      <c r="D356" s="169" t="s">
        <v>314</v>
      </c>
      <c r="E356" s="232">
        <f>9951*6.298-36*6.298</f>
        <v>62444.67</v>
      </c>
      <c r="F356" s="233"/>
      <c r="G356" s="178">
        <v>9951</v>
      </c>
      <c r="H356" s="179" t="s">
        <v>475</v>
      </c>
    </row>
    <row r="357" s="179" customFormat="1" ht="22" customHeight="1" spans="1:13">
      <c r="A357" s="168">
        <v>44621</v>
      </c>
      <c r="B357" s="228">
        <v>355</v>
      </c>
      <c r="C357" s="169" t="s">
        <v>477</v>
      </c>
      <c r="D357" s="169" t="s">
        <v>278</v>
      </c>
      <c r="E357" s="232"/>
      <c r="F357" s="233">
        <f>9971*6.297</f>
        <v>62787.387</v>
      </c>
      <c r="G357" s="178">
        <v>9971</v>
      </c>
      <c r="L357" s="179">
        <v>1135</v>
      </c>
      <c r="M357" s="179">
        <v>2125</v>
      </c>
    </row>
    <row r="358" s="179" customFormat="1" ht="22" customHeight="1" spans="1:7">
      <c r="A358" s="168">
        <v>44621</v>
      </c>
      <c r="B358" s="228">
        <v>356</v>
      </c>
      <c r="C358" s="169" t="s">
        <v>478</v>
      </c>
      <c r="D358" s="169" t="s">
        <v>26</v>
      </c>
      <c r="E358" s="232">
        <f>9971*6.297</f>
        <v>62787.387</v>
      </c>
      <c r="F358" s="233"/>
      <c r="G358" s="178">
        <v>9971</v>
      </c>
    </row>
    <row r="359" s="179" customFormat="1" ht="22" customHeight="1" spans="1:7">
      <c r="A359" s="168">
        <v>44621</v>
      </c>
      <c r="B359" s="228">
        <v>357</v>
      </c>
      <c r="C359" s="169" t="s">
        <v>479</v>
      </c>
      <c r="D359" s="169" t="s">
        <v>480</v>
      </c>
      <c r="E359" s="232">
        <v>3000</v>
      </c>
      <c r="F359" s="233"/>
      <c r="G359" s="178"/>
    </row>
    <row r="360" s="179" customFormat="1" ht="22" customHeight="1" spans="1:7">
      <c r="A360" s="168">
        <v>44621</v>
      </c>
      <c r="B360" s="228">
        <v>358</v>
      </c>
      <c r="C360" s="169" t="s">
        <v>481</v>
      </c>
      <c r="D360" s="169" t="s">
        <v>408</v>
      </c>
      <c r="E360" s="232"/>
      <c r="F360" s="233">
        <v>3000</v>
      </c>
      <c r="G360" s="178"/>
    </row>
    <row r="361" s="179" customFormat="1" ht="22" customHeight="1" spans="1:13">
      <c r="A361" s="168">
        <v>44623</v>
      </c>
      <c r="B361" s="228">
        <v>359</v>
      </c>
      <c r="C361" s="169" t="s">
        <v>482</v>
      </c>
      <c r="D361" s="169" t="s">
        <v>483</v>
      </c>
      <c r="E361" s="232"/>
      <c r="F361" s="233">
        <f t="shared" ref="F361:F366" si="0">G361*I361</f>
        <v>65380.608</v>
      </c>
      <c r="G361" s="178">
        <v>10368</v>
      </c>
      <c r="I361" s="179">
        <v>6.306</v>
      </c>
      <c r="L361" s="179">
        <v>1136</v>
      </c>
      <c r="M361" s="179">
        <v>2126</v>
      </c>
    </row>
    <row r="362" s="179" customFormat="1" ht="22" customHeight="1" spans="1:9">
      <c r="A362" s="168">
        <v>44624</v>
      </c>
      <c r="B362" s="228">
        <v>360</v>
      </c>
      <c r="C362" s="169" t="s">
        <v>484</v>
      </c>
      <c r="D362" s="169" t="s">
        <v>26</v>
      </c>
      <c r="E362" s="232">
        <f t="shared" ref="E362:E367" si="1">G362*I362</f>
        <v>65380.608</v>
      </c>
      <c r="F362" s="233"/>
      <c r="G362" s="178">
        <v>10368</v>
      </c>
      <c r="I362" s="179">
        <v>6.306</v>
      </c>
    </row>
    <row r="363" s="179" customFormat="1" ht="22" customHeight="1" spans="1:13">
      <c r="A363" s="168">
        <v>44623</v>
      </c>
      <c r="B363" s="228">
        <v>361</v>
      </c>
      <c r="C363" s="169" t="s">
        <v>485</v>
      </c>
      <c r="D363" s="169" t="s">
        <v>486</v>
      </c>
      <c r="E363" s="232"/>
      <c r="F363" s="233">
        <f t="shared" si="0"/>
        <v>62925.966</v>
      </c>
      <c r="G363" s="178">
        <v>9974</v>
      </c>
      <c r="I363" s="179">
        <v>6.309</v>
      </c>
      <c r="L363" s="179">
        <v>1137</v>
      </c>
      <c r="M363" s="179">
        <v>2127</v>
      </c>
    </row>
    <row r="364" s="179" customFormat="1" ht="22" customHeight="1" spans="1:9">
      <c r="A364" s="168">
        <v>44624</v>
      </c>
      <c r="B364" s="228">
        <v>362</v>
      </c>
      <c r="C364" s="169" t="s">
        <v>487</v>
      </c>
      <c r="D364" s="169" t="s">
        <v>488</v>
      </c>
      <c r="E364" s="232">
        <f t="shared" si="1"/>
        <v>62925.966</v>
      </c>
      <c r="F364" s="233"/>
      <c r="G364" s="178">
        <v>9974</v>
      </c>
      <c r="H364" s="179" t="s">
        <v>489</v>
      </c>
      <c r="I364" s="179">
        <v>6.309</v>
      </c>
    </row>
    <row r="365" s="179" customFormat="1" ht="22" customHeight="1" spans="1:9">
      <c r="A365" s="168">
        <v>44624</v>
      </c>
      <c r="B365" s="228">
        <v>363</v>
      </c>
      <c r="C365" s="169" t="s">
        <v>490</v>
      </c>
      <c r="D365" s="169" t="s">
        <v>302</v>
      </c>
      <c r="E365" s="232">
        <f t="shared" si="1"/>
        <v>125372.448</v>
      </c>
      <c r="F365" s="233"/>
      <c r="G365" s="178">
        <v>19872</v>
      </c>
      <c r="I365" s="179">
        <v>6.309</v>
      </c>
    </row>
    <row r="366" s="179" customFormat="1" ht="22" customHeight="1" spans="1:13">
      <c r="A366" s="168">
        <v>44624</v>
      </c>
      <c r="B366" s="228">
        <v>364</v>
      </c>
      <c r="C366" s="169" t="s">
        <v>491</v>
      </c>
      <c r="D366" s="169" t="s">
        <v>492</v>
      </c>
      <c r="E366" s="232"/>
      <c r="F366" s="233">
        <f t="shared" si="0"/>
        <v>178292.34</v>
      </c>
      <c r="G366" s="178">
        <v>28260</v>
      </c>
      <c r="I366" s="179">
        <v>6.309</v>
      </c>
      <c r="L366" s="179">
        <v>1138</v>
      </c>
      <c r="M366" s="179">
        <v>2128</v>
      </c>
    </row>
    <row r="367" s="179" customFormat="1" ht="22" customHeight="1" spans="1:9">
      <c r="A367" s="168">
        <v>44624</v>
      </c>
      <c r="B367" s="228">
        <v>365</v>
      </c>
      <c r="C367" s="169" t="s">
        <v>493</v>
      </c>
      <c r="D367" s="169" t="s">
        <v>26</v>
      </c>
      <c r="E367" s="232">
        <f t="shared" si="1"/>
        <v>178292.34</v>
      </c>
      <c r="F367" s="233"/>
      <c r="G367" s="178">
        <v>28260</v>
      </c>
      <c r="I367" s="179">
        <v>6.309</v>
      </c>
    </row>
    <row r="368" s="179" customFormat="1" ht="22" customHeight="1" spans="1:13">
      <c r="A368" s="168">
        <v>44627</v>
      </c>
      <c r="B368" s="228">
        <v>366</v>
      </c>
      <c r="C368" s="169" t="s">
        <v>234</v>
      </c>
      <c r="D368" s="169" t="s">
        <v>57</v>
      </c>
      <c r="E368" s="232"/>
      <c r="F368" s="233">
        <f>G368*I368</f>
        <v>150055.586</v>
      </c>
      <c r="G368" s="178">
        <v>23780.6</v>
      </c>
      <c r="I368" s="179">
        <v>6.31</v>
      </c>
      <c r="L368" s="179">
        <v>1139</v>
      </c>
      <c r="M368" s="179">
        <v>2129</v>
      </c>
    </row>
    <row r="369" s="179" customFormat="1" ht="22" customHeight="1" spans="1:9">
      <c r="A369" s="168">
        <v>44627</v>
      </c>
      <c r="B369" s="228">
        <v>367</v>
      </c>
      <c r="C369" s="169" t="s">
        <v>494</v>
      </c>
      <c r="D369" s="169" t="s">
        <v>330</v>
      </c>
      <c r="E369" s="232">
        <f>G369*I369</f>
        <v>95829.97</v>
      </c>
      <c r="F369" s="233"/>
      <c r="G369" s="178">
        <v>15187</v>
      </c>
      <c r="I369" s="179">
        <v>6.31</v>
      </c>
    </row>
    <row r="370" s="179" customFormat="1" ht="22" customHeight="1" spans="1:9">
      <c r="A370" s="168">
        <v>44627</v>
      </c>
      <c r="B370" s="228">
        <v>368</v>
      </c>
      <c r="C370" s="169" t="s">
        <v>495</v>
      </c>
      <c r="D370" s="169" t="s">
        <v>496</v>
      </c>
      <c r="E370" s="232">
        <f>G370*I370</f>
        <v>82.03</v>
      </c>
      <c r="F370" s="233"/>
      <c r="G370" s="178">
        <v>13</v>
      </c>
      <c r="I370" s="179">
        <v>6.31</v>
      </c>
    </row>
    <row r="371" s="179" customFormat="1" ht="22" customHeight="1" spans="1:13">
      <c r="A371" s="168">
        <v>44628</v>
      </c>
      <c r="B371" s="228">
        <v>369</v>
      </c>
      <c r="C371" s="169" t="s">
        <v>497</v>
      </c>
      <c r="D371" s="169" t="s">
        <v>498</v>
      </c>
      <c r="E371" s="232"/>
      <c r="F371" s="233">
        <f>G371*I371</f>
        <v>125880.3</v>
      </c>
      <c r="G371" s="178">
        <v>19981</v>
      </c>
      <c r="I371" s="179">
        <v>6.3</v>
      </c>
      <c r="L371" s="179">
        <v>1140</v>
      </c>
      <c r="M371" s="179">
        <v>2130</v>
      </c>
    </row>
    <row r="372" s="179" customFormat="1" ht="22" customHeight="1" spans="1:13">
      <c r="A372" s="168">
        <v>44628</v>
      </c>
      <c r="B372" s="228">
        <v>370</v>
      </c>
      <c r="C372" s="169" t="s">
        <v>499</v>
      </c>
      <c r="D372" s="169" t="s">
        <v>500</v>
      </c>
      <c r="E372" s="232"/>
      <c r="F372" s="233">
        <f>G372*I372</f>
        <v>71568</v>
      </c>
      <c r="G372" s="178">
        <v>11360</v>
      </c>
      <c r="I372" s="179">
        <v>6.3</v>
      </c>
      <c r="L372" s="179">
        <v>1141</v>
      </c>
      <c r="M372" s="179">
        <v>2131</v>
      </c>
    </row>
    <row r="373" s="179" customFormat="1" ht="22" customHeight="1" spans="1:9">
      <c r="A373" s="168">
        <v>44628</v>
      </c>
      <c r="B373" s="228">
        <v>371</v>
      </c>
      <c r="C373" s="169" t="s">
        <v>501</v>
      </c>
      <c r="D373" s="169" t="s">
        <v>488</v>
      </c>
      <c r="E373" s="232">
        <f t="shared" ref="E373:E381" si="2">G373*I373</f>
        <v>125880.3</v>
      </c>
      <c r="F373" s="233"/>
      <c r="G373" s="178">
        <v>19981</v>
      </c>
      <c r="H373" s="179" t="s">
        <v>489</v>
      </c>
      <c r="I373" s="179">
        <v>6.3</v>
      </c>
    </row>
    <row r="374" s="179" customFormat="1" ht="22" customHeight="1" spans="1:9">
      <c r="A374" s="168">
        <v>44628</v>
      </c>
      <c r="B374" s="228">
        <v>372</v>
      </c>
      <c r="C374" s="169" t="s">
        <v>502</v>
      </c>
      <c r="D374" s="169" t="s">
        <v>488</v>
      </c>
      <c r="E374" s="232">
        <f t="shared" si="2"/>
        <v>71568</v>
      </c>
      <c r="F374" s="233"/>
      <c r="G374" s="178">
        <v>11360</v>
      </c>
      <c r="H374" s="179" t="s">
        <v>489</v>
      </c>
      <c r="I374" s="179">
        <v>6.3</v>
      </c>
    </row>
    <row r="375" s="179" customFormat="1" ht="22" customHeight="1" spans="1:13">
      <c r="A375" s="168">
        <v>44630</v>
      </c>
      <c r="B375" s="228">
        <v>373</v>
      </c>
      <c r="C375" s="169" t="s">
        <v>503</v>
      </c>
      <c r="D375" s="169" t="s">
        <v>57</v>
      </c>
      <c r="E375" s="232"/>
      <c r="F375" s="233">
        <f>G375*I375</f>
        <v>64595.5</v>
      </c>
      <c r="G375" s="178">
        <f>20500/2</f>
        <v>10250</v>
      </c>
      <c r="H375" s="179" t="s">
        <v>504</v>
      </c>
      <c r="I375" s="179">
        <v>6.302</v>
      </c>
      <c r="L375" s="179">
        <v>1142</v>
      </c>
      <c r="M375" s="179">
        <v>2132</v>
      </c>
    </row>
    <row r="376" s="179" customFormat="1" ht="22" customHeight="1" spans="1:13">
      <c r="A376" s="168">
        <v>44630</v>
      </c>
      <c r="B376" s="228">
        <v>374</v>
      </c>
      <c r="C376" s="169" t="s">
        <v>505</v>
      </c>
      <c r="D376" s="169" t="s">
        <v>57</v>
      </c>
      <c r="E376" s="232"/>
      <c r="F376" s="233">
        <f>G376*I376</f>
        <v>64595.5</v>
      </c>
      <c r="G376" s="178">
        <f>20500/2</f>
        <v>10250</v>
      </c>
      <c r="H376" s="179" t="s">
        <v>504</v>
      </c>
      <c r="I376" s="179">
        <v>6.302</v>
      </c>
      <c r="L376" s="179">
        <v>1142</v>
      </c>
      <c r="M376" s="179">
        <v>2133</v>
      </c>
    </row>
    <row r="377" s="179" customFormat="1" ht="22" customHeight="1" spans="1:9">
      <c r="A377" s="168">
        <v>44630</v>
      </c>
      <c r="B377" s="228">
        <v>375</v>
      </c>
      <c r="C377" s="169" t="s">
        <v>495</v>
      </c>
      <c r="D377" s="169" t="s">
        <v>496</v>
      </c>
      <c r="E377" s="232">
        <f t="shared" si="2"/>
        <v>82.03</v>
      </c>
      <c r="F377" s="233"/>
      <c r="G377" s="178">
        <v>13</v>
      </c>
      <c r="I377" s="179">
        <v>6.31</v>
      </c>
    </row>
    <row r="378" s="179" customFormat="1" ht="22" customHeight="1" spans="1:9">
      <c r="A378" s="168">
        <v>44630</v>
      </c>
      <c r="B378" s="228">
        <v>376</v>
      </c>
      <c r="C378" s="169" t="s">
        <v>506</v>
      </c>
      <c r="D378" s="169" t="s">
        <v>507</v>
      </c>
      <c r="E378" s="232">
        <f t="shared" si="2"/>
        <v>220.85</v>
      </c>
      <c r="F378" s="233"/>
      <c r="G378" s="178">
        <v>35</v>
      </c>
      <c r="I378" s="179">
        <v>6.31</v>
      </c>
    </row>
    <row r="379" s="179" customFormat="1" ht="22" customHeight="1" spans="1:9">
      <c r="A379" s="168">
        <v>44630</v>
      </c>
      <c r="B379" s="228">
        <v>377</v>
      </c>
      <c r="C379" s="169" t="s">
        <v>508</v>
      </c>
      <c r="D379" s="169" t="s">
        <v>314</v>
      </c>
      <c r="E379" s="232">
        <f t="shared" si="2"/>
        <v>54061.556</v>
      </c>
      <c r="F379" s="233"/>
      <c r="G379" s="178">
        <f>8593.6-13-13</f>
        <v>8567.6</v>
      </c>
      <c r="I379" s="179">
        <v>6.31</v>
      </c>
    </row>
    <row r="380" s="179" customFormat="1" ht="22" customHeight="1" spans="1:9">
      <c r="A380" s="168">
        <v>44630</v>
      </c>
      <c r="B380" s="228">
        <v>378</v>
      </c>
      <c r="C380" s="169" t="s">
        <v>509</v>
      </c>
      <c r="D380" s="169" t="s">
        <v>314</v>
      </c>
      <c r="E380" s="232">
        <f t="shared" si="2"/>
        <v>64374.93</v>
      </c>
      <c r="F380" s="233"/>
      <c r="G380" s="178">
        <f>10250-35</f>
        <v>10215</v>
      </c>
      <c r="H380" s="179" t="s">
        <v>510</v>
      </c>
      <c r="I380" s="179">
        <v>6.302</v>
      </c>
    </row>
    <row r="381" s="179" customFormat="1" ht="22" customHeight="1" spans="1:9">
      <c r="A381" s="168">
        <v>44630</v>
      </c>
      <c r="B381" s="228">
        <v>379</v>
      </c>
      <c r="C381" s="169" t="s">
        <v>511</v>
      </c>
      <c r="D381" s="169" t="s">
        <v>314</v>
      </c>
      <c r="E381" s="232">
        <f t="shared" si="2"/>
        <v>64595.5</v>
      </c>
      <c r="F381" s="233"/>
      <c r="G381" s="178">
        <f>20500/2</f>
        <v>10250</v>
      </c>
      <c r="I381" s="179">
        <v>6.302</v>
      </c>
    </row>
    <row r="382" s="179" customFormat="1" ht="22" customHeight="1" spans="1:13">
      <c r="A382" s="168">
        <v>44630</v>
      </c>
      <c r="B382" s="228">
        <v>380</v>
      </c>
      <c r="C382" s="169" t="s">
        <v>512</v>
      </c>
      <c r="D382" s="169" t="s">
        <v>325</v>
      </c>
      <c r="E382" s="232"/>
      <c r="F382" s="233">
        <f t="shared" ref="F382:F389" si="3">G382*I382</f>
        <v>202350.918</v>
      </c>
      <c r="G382" s="178">
        <v>32109</v>
      </c>
      <c r="I382" s="179">
        <v>6.302</v>
      </c>
      <c r="L382" s="179">
        <v>1144</v>
      </c>
      <c r="M382" s="179">
        <v>2134</v>
      </c>
    </row>
    <row r="383" s="179" customFormat="1" ht="22" customHeight="1" spans="1:9">
      <c r="A383" s="168">
        <v>44630</v>
      </c>
      <c r="B383" s="228">
        <v>381</v>
      </c>
      <c r="C383" s="169" t="s">
        <v>513</v>
      </c>
      <c r="D383" s="169" t="s">
        <v>488</v>
      </c>
      <c r="E383" s="232">
        <f>G383*I383</f>
        <v>202350.918</v>
      </c>
      <c r="F383" s="233"/>
      <c r="G383" s="178">
        <v>32109</v>
      </c>
      <c r="I383" s="179">
        <v>6.302</v>
      </c>
    </row>
    <row r="384" s="179" customFormat="1" ht="22" customHeight="1" spans="1:13">
      <c r="A384" s="168">
        <v>44630</v>
      </c>
      <c r="B384" s="228">
        <v>382</v>
      </c>
      <c r="C384" s="169" t="s">
        <v>514</v>
      </c>
      <c r="D384" s="169" t="s">
        <v>515</v>
      </c>
      <c r="E384" s="232"/>
      <c r="F384" s="233">
        <f t="shared" si="3"/>
        <v>216366.566</v>
      </c>
      <c r="G384" s="178">
        <v>34333</v>
      </c>
      <c r="I384" s="179">
        <v>6.302</v>
      </c>
      <c r="L384" s="179">
        <v>1145</v>
      </c>
      <c r="M384" s="179">
        <v>2135</v>
      </c>
    </row>
    <row r="385" s="179" customFormat="1" ht="22" customHeight="1" spans="1:9">
      <c r="A385" s="168">
        <v>44630</v>
      </c>
      <c r="B385" s="228">
        <v>383</v>
      </c>
      <c r="C385" s="169" t="s">
        <v>516</v>
      </c>
      <c r="D385" s="169" t="s">
        <v>32</v>
      </c>
      <c r="E385" s="232">
        <f>G385*I385</f>
        <v>216366.566</v>
      </c>
      <c r="F385" s="233"/>
      <c r="G385" s="178">
        <v>34333</v>
      </c>
      <c r="I385" s="179">
        <v>6.302</v>
      </c>
    </row>
    <row r="386" s="179" customFormat="1" ht="22" customHeight="1" spans="1:8">
      <c r="A386" s="168">
        <v>44630</v>
      </c>
      <c r="B386" s="228">
        <v>384</v>
      </c>
      <c r="C386" s="169" t="s">
        <v>517</v>
      </c>
      <c r="D386" s="251" t="s">
        <v>28</v>
      </c>
      <c r="E386" s="232">
        <v>2900</v>
      </c>
      <c r="F386" s="233"/>
      <c r="G386" s="178"/>
      <c r="H386" s="252" t="s">
        <v>518</v>
      </c>
    </row>
    <row r="387" s="179" customFormat="1" ht="22" customHeight="1" spans="1:13">
      <c r="A387" s="168">
        <v>44631</v>
      </c>
      <c r="B387" s="228">
        <v>385</v>
      </c>
      <c r="C387" s="169" t="s">
        <v>519</v>
      </c>
      <c r="D387" s="169" t="s">
        <v>500</v>
      </c>
      <c r="E387" s="232"/>
      <c r="F387" s="233">
        <f t="shared" si="3"/>
        <v>102949.3986</v>
      </c>
      <c r="G387" s="178">
        <v>16320.45</v>
      </c>
      <c r="I387" s="179">
        <v>6.308</v>
      </c>
      <c r="L387" s="179">
        <v>1146</v>
      </c>
      <c r="M387" s="179">
        <v>2136</v>
      </c>
    </row>
    <row r="388" s="179" customFormat="1" ht="22" customHeight="1" spans="1:13">
      <c r="A388" s="168">
        <v>44631</v>
      </c>
      <c r="B388" s="228">
        <v>386</v>
      </c>
      <c r="C388" s="169" t="s">
        <v>499</v>
      </c>
      <c r="D388" s="169" t="s">
        <v>500</v>
      </c>
      <c r="E388" s="249"/>
      <c r="F388" s="233">
        <f t="shared" si="3"/>
        <v>39234.8138</v>
      </c>
      <c r="G388" s="178">
        <v>6219.85</v>
      </c>
      <c r="I388" s="179">
        <v>6.308</v>
      </c>
      <c r="L388" s="179">
        <v>1147</v>
      </c>
      <c r="M388" s="179">
        <v>2137</v>
      </c>
    </row>
    <row r="389" s="179" customFormat="1" ht="22" customHeight="1" spans="1:13">
      <c r="A389" s="168">
        <v>44631</v>
      </c>
      <c r="B389" s="228">
        <v>387</v>
      </c>
      <c r="C389" s="169" t="s">
        <v>520</v>
      </c>
      <c r="D389" s="169" t="s">
        <v>146</v>
      </c>
      <c r="E389" s="249"/>
      <c r="F389" s="233">
        <f t="shared" si="3"/>
        <v>60780.734</v>
      </c>
      <c r="G389" s="178">
        <v>9635.5</v>
      </c>
      <c r="I389" s="179">
        <v>6.308</v>
      </c>
      <c r="L389" s="179">
        <v>1148</v>
      </c>
      <c r="M389" s="179">
        <v>2138</v>
      </c>
    </row>
    <row r="390" s="179" customFormat="1" ht="22" customHeight="1" spans="1:9">
      <c r="A390" s="168">
        <v>44631</v>
      </c>
      <c r="B390" s="228">
        <v>388</v>
      </c>
      <c r="C390" s="169" t="s">
        <v>521</v>
      </c>
      <c r="D390" s="169" t="s">
        <v>488</v>
      </c>
      <c r="E390" s="232">
        <f>G390*I390</f>
        <v>102949.3986</v>
      </c>
      <c r="F390" s="233"/>
      <c r="G390" s="178">
        <v>16320.45</v>
      </c>
      <c r="H390" s="179" t="s">
        <v>489</v>
      </c>
      <c r="I390" s="179">
        <v>6.308</v>
      </c>
    </row>
    <row r="391" s="179" customFormat="1" ht="22" customHeight="1" spans="1:9">
      <c r="A391" s="168">
        <v>44631</v>
      </c>
      <c r="B391" s="228">
        <v>389</v>
      </c>
      <c r="C391" s="169" t="s">
        <v>502</v>
      </c>
      <c r="D391" s="169" t="s">
        <v>488</v>
      </c>
      <c r="E391" s="232">
        <f>G391*I391</f>
        <v>39234.8138</v>
      </c>
      <c r="F391" s="233"/>
      <c r="G391" s="178">
        <v>6219.85</v>
      </c>
      <c r="H391" s="179" t="s">
        <v>489</v>
      </c>
      <c r="I391" s="179">
        <v>6.308</v>
      </c>
    </row>
    <row r="392" s="179" customFormat="1" ht="22" customHeight="1" spans="1:13">
      <c r="A392" s="168">
        <v>44634</v>
      </c>
      <c r="B392" s="228">
        <v>390</v>
      </c>
      <c r="C392" s="169" t="s">
        <v>522</v>
      </c>
      <c r="D392" s="169" t="s">
        <v>62</v>
      </c>
      <c r="E392" s="249"/>
      <c r="F392" s="233">
        <f>G392*I392</f>
        <v>439301.258</v>
      </c>
      <c r="G392" s="178">
        <v>69214</v>
      </c>
      <c r="I392" s="179">
        <v>6.347</v>
      </c>
      <c r="L392" s="179">
        <v>1149</v>
      </c>
      <c r="M392" s="179">
        <v>2139</v>
      </c>
    </row>
    <row r="393" s="179" customFormat="1" ht="22" customHeight="1" spans="1:9">
      <c r="A393" s="168">
        <v>44635</v>
      </c>
      <c r="B393" s="228">
        <v>391</v>
      </c>
      <c r="C393" s="169" t="s">
        <v>523</v>
      </c>
      <c r="D393" s="169" t="s">
        <v>32</v>
      </c>
      <c r="E393" s="232">
        <f>G393*I393</f>
        <v>433576.264</v>
      </c>
      <c r="F393" s="233"/>
      <c r="G393" s="178">
        <f>69214-902</f>
        <v>68312</v>
      </c>
      <c r="I393" s="179">
        <v>6.347</v>
      </c>
    </row>
    <row r="394" s="179" customFormat="1" ht="22" customHeight="1" spans="1:9">
      <c r="A394" s="168">
        <v>44635</v>
      </c>
      <c r="B394" s="228">
        <v>392</v>
      </c>
      <c r="C394" s="169" t="s">
        <v>524</v>
      </c>
      <c r="D394" s="169" t="s">
        <v>32</v>
      </c>
      <c r="E394" s="232">
        <f>G394*I394</f>
        <v>60780.734</v>
      </c>
      <c r="F394" s="233"/>
      <c r="G394" s="178">
        <v>9635.5</v>
      </c>
      <c r="I394" s="179">
        <v>6.308</v>
      </c>
    </row>
    <row r="395" s="179" customFormat="1" ht="22" customHeight="1" spans="1:13">
      <c r="A395" s="168">
        <v>44635</v>
      </c>
      <c r="B395" s="228">
        <v>393</v>
      </c>
      <c r="C395" s="169" t="s">
        <v>525</v>
      </c>
      <c r="D395" s="169" t="s">
        <v>57</v>
      </c>
      <c r="E395" s="249"/>
      <c r="F395" s="233">
        <f>G395*I395-36*I395</f>
        <v>150076.554</v>
      </c>
      <c r="G395" s="178">
        <v>23685</v>
      </c>
      <c r="I395" s="179">
        <v>6.346</v>
      </c>
      <c r="L395" s="179">
        <v>1150</v>
      </c>
      <c r="M395" s="179">
        <v>2140</v>
      </c>
    </row>
    <row r="396" s="179" customFormat="1" ht="22" customHeight="1" spans="1:13">
      <c r="A396" s="168">
        <v>44635</v>
      </c>
      <c r="B396" s="228">
        <v>394</v>
      </c>
      <c r="C396" s="169" t="s">
        <v>526</v>
      </c>
      <c r="D396" s="169" t="s">
        <v>500</v>
      </c>
      <c r="E396" s="249"/>
      <c r="F396" s="233">
        <f>G396*I396</f>
        <v>154891.44</v>
      </c>
      <c r="G396" s="178">
        <f>24367-13</f>
        <v>24354</v>
      </c>
      <c r="H396" s="178" t="s">
        <v>527</v>
      </c>
      <c r="I396" s="179">
        <v>6.36</v>
      </c>
      <c r="L396" s="179">
        <v>1151</v>
      </c>
      <c r="M396" s="179">
        <v>2141</v>
      </c>
    </row>
    <row r="397" s="179" customFormat="1" ht="22" customHeight="1" spans="1:13">
      <c r="A397" s="168">
        <v>44635</v>
      </c>
      <c r="B397" s="228">
        <v>395</v>
      </c>
      <c r="C397" s="169" t="s">
        <v>528</v>
      </c>
      <c r="D397" s="169" t="s">
        <v>500</v>
      </c>
      <c r="E397" s="249"/>
      <c r="F397" s="233">
        <f>G397*I397</f>
        <v>99343.2</v>
      </c>
      <c r="G397" s="178">
        <f>15633-13</f>
        <v>15620</v>
      </c>
      <c r="H397" s="178" t="s">
        <v>527</v>
      </c>
      <c r="I397" s="179">
        <v>6.36</v>
      </c>
      <c r="L397" s="179">
        <v>1151</v>
      </c>
      <c r="M397" s="179">
        <v>2142</v>
      </c>
    </row>
    <row r="398" s="179" customFormat="1" ht="22" customHeight="1" spans="1:9">
      <c r="A398" s="168">
        <v>44635</v>
      </c>
      <c r="B398" s="228">
        <v>396</v>
      </c>
      <c r="C398" s="169" t="s">
        <v>529</v>
      </c>
      <c r="D398" s="169" t="s">
        <v>314</v>
      </c>
      <c r="E398" s="232">
        <f>G398*I398-36*I398</f>
        <v>150076.554</v>
      </c>
      <c r="F398" s="233"/>
      <c r="G398" s="178">
        <v>23685</v>
      </c>
      <c r="H398" s="179" t="s">
        <v>530</v>
      </c>
      <c r="I398" s="179">
        <v>6.346</v>
      </c>
    </row>
    <row r="399" s="179" customFormat="1" ht="22" customHeight="1" spans="1:9">
      <c r="A399" s="168">
        <v>44635</v>
      </c>
      <c r="B399" s="228">
        <v>397</v>
      </c>
      <c r="C399" s="169" t="s">
        <v>531</v>
      </c>
      <c r="D399" s="169" t="s">
        <v>488</v>
      </c>
      <c r="E399" s="232">
        <f t="shared" ref="E398:E400" si="4">G399*I399</f>
        <v>154891.44</v>
      </c>
      <c r="F399" s="233"/>
      <c r="G399" s="178">
        <f>24367-13</f>
        <v>24354</v>
      </c>
      <c r="H399" s="178" t="s">
        <v>527</v>
      </c>
      <c r="I399" s="179">
        <v>6.36</v>
      </c>
    </row>
    <row r="400" s="179" customFormat="1" ht="22" customHeight="1" spans="1:9">
      <c r="A400" s="168">
        <v>44635</v>
      </c>
      <c r="B400" s="228">
        <v>398</v>
      </c>
      <c r="C400" s="169" t="s">
        <v>532</v>
      </c>
      <c r="D400" s="169" t="s">
        <v>488</v>
      </c>
      <c r="E400" s="232">
        <f t="shared" si="4"/>
        <v>99343.2</v>
      </c>
      <c r="F400" s="233"/>
      <c r="G400" s="178">
        <f>15633-13</f>
        <v>15620</v>
      </c>
      <c r="H400" s="178" t="s">
        <v>527</v>
      </c>
      <c r="I400" s="179">
        <v>6.36</v>
      </c>
    </row>
    <row r="401" s="179" customFormat="1" ht="22" customHeight="1" spans="1:7">
      <c r="A401" s="168">
        <v>44641</v>
      </c>
      <c r="B401" s="228">
        <v>399</v>
      </c>
      <c r="C401" s="169" t="s">
        <v>533</v>
      </c>
      <c r="D401" s="169" t="s">
        <v>534</v>
      </c>
      <c r="E401" s="232">
        <v>10000</v>
      </c>
      <c r="F401" s="233"/>
      <c r="G401" s="178"/>
    </row>
    <row r="402" s="179" customFormat="1" ht="22" customHeight="1" spans="1:13">
      <c r="A402" s="168">
        <v>44642</v>
      </c>
      <c r="B402" s="228">
        <v>400</v>
      </c>
      <c r="C402" s="169" t="s">
        <v>535</v>
      </c>
      <c r="D402" s="169" t="s">
        <v>278</v>
      </c>
      <c r="E402" s="249"/>
      <c r="F402" s="233">
        <f>G402*I402</f>
        <v>63379.35</v>
      </c>
      <c r="G402" s="178">
        <v>9981</v>
      </c>
      <c r="I402" s="179">
        <v>6.35</v>
      </c>
      <c r="L402" s="179">
        <v>1153</v>
      </c>
      <c r="M402" s="179">
        <v>2143</v>
      </c>
    </row>
    <row r="403" s="179" customFormat="1" ht="22" customHeight="1" spans="1:13">
      <c r="A403" s="168">
        <v>44642</v>
      </c>
      <c r="B403" s="228">
        <v>401</v>
      </c>
      <c r="C403" s="169" t="s">
        <v>536</v>
      </c>
      <c r="D403" s="169" t="s">
        <v>537</v>
      </c>
      <c r="E403" s="249"/>
      <c r="F403" s="233">
        <f>G403*I403</f>
        <v>114001.55</v>
      </c>
      <c r="G403" s="178">
        <v>17953</v>
      </c>
      <c r="I403" s="179">
        <v>6.35</v>
      </c>
      <c r="L403" s="179">
        <v>1154</v>
      </c>
      <c r="M403" s="179">
        <v>2144</v>
      </c>
    </row>
    <row r="404" s="179" customFormat="1" ht="22" customHeight="1" spans="1:13">
      <c r="A404" s="168">
        <v>44644</v>
      </c>
      <c r="B404" s="228">
        <v>402</v>
      </c>
      <c r="C404" s="169" t="s">
        <v>538</v>
      </c>
      <c r="D404" s="169" t="s">
        <v>539</v>
      </c>
      <c r="E404" s="249"/>
      <c r="F404" s="233">
        <f>G404*I404</f>
        <v>54694.6374</v>
      </c>
      <c r="G404" s="253">
        <v>10751</v>
      </c>
      <c r="H404" s="179" t="s">
        <v>540</v>
      </c>
      <c r="I404" s="179">
        <v>5.0874</v>
      </c>
      <c r="L404" s="179">
        <v>1155</v>
      </c>
      <c r="M404" s="179">
        <v>2145</v>
      </c>
    </row>
    <row r="405" s="179" customFormat="1" ht="22" customHeight="1" spans="1:7">
      <c r="A405" s="168">
        <v>44645</v>
      </c>
      <c r="B405" s="228">
        <v>403</v>
      </c>
      <c r="C405" s="169" t="s">
        <v>541</v>
      </c>
      <c r="D405" s="169" t="s">
        <v>542</v>
      </c>
      <c r="E405" s="232">
        <v>39800</v>
      </c>
      <c r="F405" s="233"/>
      <c r="G405" s="253"/>
    </row>
    <row r="406" s="179" customFormat="1" ht="22" customHeight="1" spans="1:9">
      <c r="A406" s="168">
        <v>44648</v>
      </c>
      <c r="B406" s="228">
        <v>404</v>
      </c>
      <c r="C406" s="169" t="s">
        <v>543</v>
      </c>
      <c r="D406" s="169" t="s">
        <v>544</v>
      </c>
      <c r="E406" s="232">
        <f>G406*I406</f>
        <v>54694.6374</v>
      </c>
      <c r="F406" s="233"/>
      <c r="G406" s="253">
        <v>10751</v>
      </c>
      <c r="H406" s="179" t="s">
        <v>540</v>
      </c>
      <c r="I406" s="179">
        <v>5.0874</v>
      </c>
    </row>
    <row r="407" s="179" customFormat="1" ht="22" customHeight="1" spans="1:13">
      <c r="A407" s="168">
        <v>44648</v>
      </c>
      <c r="B407" s="228">
        <v>405</v>
      </c>
      <c r="C407" s="169" t="s">
        <v>545</v>
      </c>
      <c r="D407" s="169" t="s">
        <v>546</v>
      </c>
      <c r="E407" s="249"/>
      <c r="F407" s="233">
        <f t="shared" ref="F407:F414" si="5">G407*I407</f>
        <v>36481.583</v>
      </c>
      <c r="G407" s="178">
        <v>5737</v>
      </c>
      <c r="I407" s="179">
        <v>6.359</v>
      </c>
      <c r="L407" s="179">
        <v>1156</v>
      </c>
      <c r="M407" s="179">
        <v>2146</v>
      </c>
    </row>
    <row r="408" s="179" customFormat="1" ht="22" customHeight="1" spans="1:9">
      <c r="A408" s="168">
        <v>44649</v>
      </c>
      <c r="B408" s="228">
        <v>406</v>
      </c>
      <c r="C408" s="169" t="s">
        <v>547</v>
      </c>
      <c r="D408" s="169" t="s">
        <v>548</v>
      </c>
      <c r="E408" s="232">
        <f>G408*I408</f>
        <v>114001.55</v>
      </c>
      <c r="F408" s="233"/>
      <c r="G408" s="178">
        <v>17953</v>
      </c>
      <c r="I408" s="179">
        <v>6.35</v>
      </c>
    </row>
    <row r="409" s="179" customFormat="1" ht="22" customHeight="1" spans="1:9">
      <c r="A409" s="168">
        <v>44649</v>
      </c>
      <c r="B409" s="228">
        <v>407</v>
      </c>
      <c r="C409" s="169" t="s">
        <v>549</v>
      </c>
      <c r="D409" s="169" t="s">
        <v>548</v>
      </c>
      <c r="E409" s="232">
        <f>G409*I409</f>
        <v>36481.583</v>
      </c>
      <c r="F409" s="233"/>
      <c r="G409" s="178">
        <v>5737</v>
      </c>
      <c r="I409" s="179">
        <v>6.359</v>
      </c>
    </row>
    <row r="410" s="179" customFormat="1" ht="22" customHeight="1" spans="1:13">
      <c r="A410" s="168">
        <v>44647</v>
      </c>
      <c r="B410" s="228">
        <v>408</v>
      </c>
      <c r="C410" s="169" t="s">
        <v>550</v>
      </c>
      <c r="D410" s="169" t="s">
        <v>539</v>
      </c>
      <c r="E410" s="249"/>
      <c r="F410" s="233">
        <f t="shared" si="5"/>
        <v>49113.18</v>
      </c>
      <c r="G410" s="253">
        <v>9710</v>
      </c>
      <c r="I410" s="179">
        <v>5.058</v>
      </c>
      <c r="L410" s="179">
        <v>1157</v>
      </c>
      <c r="M410" s="179">
        <v>2147</v>
      </c>
    </row>
    <row r="411" s="179" customFormat="1" ht="22" customHeight="1" spans="1:9">
      <c r="A411" s="168">
        <v>44651</v>
      </c>
      <c r="B411" s="228">
        <v>409</v>
      </c>
      <c r="C411" s="169" t="s">
        <v>551</v>
      </c>
      <c r="D411" s="169" t="s">
        <v>544</v>
      </c>
      <c r="E411" s="232">
        <f>G411*I411</f>
        <v>49113.18</v>
      </c>
      <c r="F411" s="233"/>
      <c r="G411" s="253">
        <v>9710</v>
      </c>
      <c r="H411" s="179" t="s">
        <v>552</v>
      </c>
      <c r="I411" s="179">
        <v>5.058</v>
      </c>
    </row>
    <row r="412" s="179" customFormat="1" ht="22" customHeight="1" spans="1:13">
      <c r="A412" s="168">
        <v>44652</v>
      </c>
      <c r="B412" s="228">
        <v>410</v>
      </c>
      <c r="C412" s="169" t="s">
        <v>553</v>
      </c>
      <c r="D412" s="169" t="s">
        <v>459</v>
      </c>
      <c r="E412" s="232"/>
      <c r="F412" s="233">
        <f t="shared" si="5"/>
        <v>131977.762</v>
      </c>
      <c r="G412" s="178">
        <v>20797</v>
      </c>
      <c r="I412" s="179">
        <v>6.346</v>
      </c>
      <c r="L412" s="179">
        <v>1158</v>
      </c>
      <c r="M412" s="179">
        <v>2148</v>
      </c>
    </row>
    <row r="413" s="179" customFormat="1" ht="22" customHeight="1" spans="1:13">
      <c r="A413" s="168">
        <v>44652</v>
      </c>
      <c r="B413" s="228">
        <v>411</v>
      </c>
      <c r="C413" s="169" t="s">
        <v>426</v>
      </c>
      <c r="D413" s="169" t="s">
        <v>57</v>
      </c>
      <c r="E413" s="232"/>
      <c r="F413" s="233">
        <f t="shared" si="5"/>
        <v>62825.4</v>
      </c>
      <c r="G413" s="178">
        <v>9900</v>
      </c>
      <c r="I413" s="179">
        <v>6.346</v>
      </c>
      <c r="L413" s="179">
        <v>1159</v>
      </c>
      <c r="M413" s="179">
        <v>2149</v>
      </c>
    </row>
    <row r="414" s="179" customFormat="1" ht="22" customHeight="1" spans="1:13">
      <c r="A414" s="168">
        <v>44652</v>
      </c>
      <c r="B414" s="228">
        <v>412</v>
      </c>
      <c r="C414" s="169" t="s">
        <v>426</v>
      </c>
      <c r="D414" s="169" t="s">
        <v>57</v>
      </c>
      <c r="E414" s="232"/>
      <c r="F414" s="233">
        <f t="shared" si="5"/>
        <v>89254.20544</v>
      </c>
      <c r="G414" s="178">
        <v>14064.64</v>
      </c>
      <c r="H414" s="179" t="s">
        <v>554</v>
      </c>
      <c r="I414" s="179">
        <v>6.346</v>
      </c>
      <c r="L414" s="179">
        <v>1160</v>
      </c>
      <c r="M414" s="179">
        <v>2150</v>
      </c>
    </row>
    <row r="415" s="179" customFormat="1" ht="22" customHeight="1" spans="1:9">
      <c r="A415" s="168">
        <v>44657</v>
      </c>
      <c r="B415" s="228">
        <v>413</v>
      </c>
      <c r="C415" s="169" t="s">
        <v>555</v>
      </c>
      <c r="D415" s="169" t="s">
        <v>556</v>
      </c>
      <c r="E415" s="232">
        <f>G415*I415</f>
        <v>26145.236</v>
      </c>
      <c r="F415" s="233"/>
      <c r="G415" s="178">
        <v>4117.36</v>
      </c>
      <c r="I415" s="179">
        <v>6.35</v>
      </c>
    </row>
    <row r="416" s="179" customFormat="1" ht="22" customHeight="1" spans="1:9">
      <c r="A416" s="168">
        <v>44657</v>
      </c>
      <c r="B416" s="228">
        <v>414</v>
      </c>
      <c r="C416" s="169" t="s">
        <v>557</v>
      </c>
      <c r="D416" s="169" t="s">
        <v>556</v>
      </c>
      <c r="E416" s="232">
        <f>G416*I416</f>
        <v>131977.762</v>
      </c>
      <c r="F416" s="233"/>
      <c r="G416" s="178">
        <v>20797</v>
      </c>
      <c r="I416" s="179">
        <v>6.346</v>
      </c>
    </row>
    <row r="417" s="179" customFormat="1" ht="22" customHeight="1" spans="1:9">
      <c r="A417" s="168">
        <v>44657</v>
      </c>
      <c r="B417" s="228">
        <v>415</v>
      </c>
      <c r="C417" s="169" t="s">
        <v>558</v>
      </c>
      <c r="D417" s="169" t="s">
        <v>556</v>
      </c>
      <c r="E417" s="232">
        <f>G417*I417</f>
        <v>62825.4</v>
      </c>
      <c r="F417" s="233"/>
      <c r="G417" s="178">
        <v>9900</v>
      </c>
      <c r="I417" s="179">
        <v>6.346</v>
      </c>
    </row>
    <row r="418" s="179" customFormat="1" ht="22" customHeight="1" spans="1:9">
      <c r="A418" s="168">
        <v>44657</v>
      </c>
      <c r="B418" s="228">
        <v>416</v>
      </c>
      <c r="C418" s="169" t="s">
        <v>558</v>
      </c>
      <c r="D418" s="169" t="s">
        <v>556</v>
      </c>
      <c r="E418" s="232">
        <f>G418*I418</f>
        <v>89254.20544</v>
      </c>
      <c r="F418" s="233"/>
      <c r="G418" s="178">
        <v>14064.64</v>
      </c>
      <c r="H418" s="179" t="s">
        <v>559</v>
      </c>
      <c r="I418" s="179">
        <v>6.346</v>
      </c>
    </row>
    <row r="419" s="179" customFormat="1" ht="22" customHeight="1" spans="1:13">
      <c r="A419" s="168">
        <v>44657</v>
      </c>
      <c r="B419" s="228">
        <v>417</v>
      </c>
      <c r="C419" s="169" t="s">
        <v>560</v>
      </c>
      <c r="D419" s="169" t="s">
        <v>561</v>
      </c>
      <c r="E419" s="249"/>
      <c r="F419" s="233">
        <f>G419*I419</f>
        <v>50776.45</v>
      </c>
      <c r="G419" s="178">
        <v>7990</v>
      </c>
      <c r="I419" s="179">
        <v>6.355</v>
      </c>
      <c r="J419" s="179">
        <v>8030</v>
      </c>
      <c r="K419" s="179">
        <v>8030</v>
      </c>
      <c r="L419" s="179">
        <v>1161</v>
      </c>
      <c r="M419" s="179">
        <v>2151</v>
      </c>
    </row>
    <row r="420" s="179" customFormat="1" ht="22" customHeight="1" spans="1:13">
      <c r="A420" s="168">
        <v>44657</v>
      </c>
      <c r="B420" s="228">
        <v>418</v>
      </c>
      <c r="C420" s="169" t="s">
        <v>562</v>
      </c>
      <c r="D420" s="169" t="s">
        <v>252</v>
      </c>
      <c r="E420" s="249"/>
      <c r="F420" s="233">
        <f>G420*I420</f>
        <v>53064.25</v>
      </c>
      <c r="G420" s="178">
        <v>8350</v>
      </c>
      <c r="I420" s="179">
        <v>6.355</v>
      </c>
      <c r="J420" s="179">
        <v>8377</v>
      </c>
      <c r="K420" s="179">
        <v>8377</v>
      </c>
      <c r="L420" s="179">
        <v>1162</v>
      </c>
      <c r="M420" s="179">
        <v>2152</v>
      </c>
    </row>
    <row r="421" s="179" customFormat="1" ht="22" customHeight="1" spans="1:13">
      <c r="A421" s="168">
        <v>44657</v>
      </c>
      <c r="B421" s="228">
        <v>419</v>
      </c>
      <c r="C421" s="169" t="s">
        <v>563</v>
      </c>
      <c r="D421" s="169" t="s">
        <v>252</v>
      </c>
      <c r="E421" s="249"/>
      <c r="F421" s="233">
        <f>G421*I421</f>
        <v>53165.93</v>
      </c>
      <c r="G421" s="178">
        <v>8366</v>
      </c>
      <c r="I421" s="179">
        <v>6.355</v>
      </c>
      <c r="J421" s="179">
        <v>8386</v>
      </c>
      <c r="K421" s="179">
        <v>8386</v>
      </c>
      <c r="L421" s="179">
        <v>1163</v>
      </c>
      <c r="M421" s="179">
        <v>2153</v>
      </c>
    </row>
    <row r="422" s="179" customFormat="1" ht="22" customHeight="1" spans="1:9">
      <c r="A422" s="168">
        <v>44657</v>
      </c>
      <c r="B422" s="228">
        <v>420</v>
      </c>
      <c r="C422" s="169" t="s">
        <v>564</v>
      </c>
      <c r="D422" s="169" t="s">
        <v>32</v>
      </c>
      <c r="E422" s="232">
        <f>G422*I422</f>
        <v>53064.25</v>
      </c>
      <c r="F422" s="233"/>
      <c r="G422" s="178">
        <v>8350</v>
      </c>
      <c r="I422" s="179">
        <v>6.355</v>
      </c>
    </row>
    <row r="423" s="179" customFormat="1" ht="22" customHeight="1" spans="1:9">
      <c r="A423" s="168">
        <v>44657</v>
      </c>
      <c r="B423" s="228">
        <v>421</v>
      </c>
      <c r="C423" s="169" t="s">
        <v>565</v>
      </c>
      <c r="D423" s="169" t="s">
        <v>32</v>
      </c>
      <c r="E423" s="232">
        <f>G423*I423</f>
        <v>53165.93</v>
      </c>
      <c r="F423" s="233"/>
      <c r="G423" s="178">
        <v>8366</v>
      </c>
      <c r="I423" s="179">
        <v>6.355</v>
      </c>
    </row>
    <row r="424" s="179" customFormat="1" ht="22" customHeight="1" spans="1:9">
      <c r="A424" s="168">
        <v>44657</v>
      </c>
      <c r="B424" s="228">
        <v>422</v>
      </c>
      <c r="C424" s="169" t="s">
        <v>555</v>
      </c>
      <c r="D424" s="169" t="s">
        <v>32</v>
      </c>
      <c r="E424" s="232">
        <f>G424*I424</f>
        <v>37234.114</v>
      </c>
      <c r="F424" s="233"/>
      <c r="G424" s="178">
        <f>9981-4117.36</f>
        <v>5863.64</v>
      </c>
      <c r="H424" s="179" t="s">
        <v>566</v>
      </c>
      <c r="I424" s="179">
        <v>6.35</v>
      </c>
    </row>
    <row r="425" s="179" customFormat="1" ht="22" customHeight="1" spans="1:13">
      <c r="A425" s="168">
        <v>44657</v>
      </c>
      <c r="B425" s="228">
        <v>423</v>
      </c>
      <c r="C425" s="169" t="s">
        <v>567</v>
      </c>
      <c r="D425" s="169" t="s">
        <v>175</v>
      </c>
      <c r="E425" s="249"/>
      <c r="F425" s="233">
        <f>G425*I425</f>
        <v>158754.255</v>
      </c>
      <c r="G425" s="178">
        <v>24981</v>
      </c>
      <c r="I425" s="179">
        <v>6.355</v>
      </c>
      <c r="J425" s="179">
        <v>25000</v>
      </c>
      <c r="K425" s="179">
        <v>25000</v>
      </c>
      <c r="L425" s="179">
        <v>1164</v>
      </c>
      <c r="M425" s="179">
        <v>2154</v>
      </c>
    </row>
    <row r="426" s="179" customFormat="1" ht="22" customHeight="1" spans="1:13">
      <c r="A426" s="168">
        <v>44658</v>
      </c>
      <c r="B426" s="228">
        <v>424</v>
      </c>
      <c r="C426" s="169" t="s">
        <v>568</v>
      </c>
      <c r="D426" s="169" t="s">
        <v>175</v>
      </c>
      <c r="E426" s="249"/>
      <c r="F426" s="233">
        <f>G426*I426</f>
        <v>148737.548</v>
      </c>
      <c r="G426" s="178">
        <v>23438</v>
      </c>
      <c r="I426" s="179">
        <v>6.346</v>
      </c>
      <c r="J426" s="179">
        <v>23467.03</v>
      </c>
      <c r="K426" s="179">
        <v>23467.03</v>
      </c>
      <c r="L426" s="179">
        <v>1165</v>
      </c>
      <c r="M426" s="179">
        <v>2155</v>
      </c>
    </row>
    <row r="427" s="179" customFormat="1" ht="22" customHeight="1" spans="1:9">
      <c r="A427" s="168">
        <v>44658</v>
      </c>
      <c r="B427" s="228">
        <v>425</v>
      </c>
      <c r="C427" s="169" t="s">
        <v>569</v>
      </c>
      <c r="D427" s="169" t="s">
        <v>570</v>
      </c>
      <c r="E427" s="232">
        <f>G427*I427</f>
        <v>158754.255</v>
      </c>
      <c r="F427" s="233"/>
      <c r="G427" s="178">
        <v>24981</v>
      </c>
      <c r="I427" s="179">
        <v>6.355</v>
      </c>
    </row>
    <row r="428" s="179" customFormat="1" ht="22" customHeight="1" spans="1:9">
      <c r="A428" s="168">
        <v>44658</v>
      </c>
      <c r="B428" s="228">
        <v>426</v>
      </c>
      <c r="C428" s="169" t="s">
        <v>571</v>
      </c>
      <c r="D428" s="169" t="s">
        <v>570</v>
      </c>
      <c r="E428" s="232">
        <f>G428*I428</f>
        <v>148737.548</v>
      </c>
      <c r="F428" s="233"/>
      <c r="G428" s="178">
        <v>23438</v>
      </c>
      <c r="I428" s="179">
        <v>6.346</v>
      </c>
    </row>
    <row r="429" s="179" customFormat="1" ht="22" customHeight="1" spans="1:7">
      <c r="A429" s="168">
        <v>44659</v>
      </c>
      <c r="B429" s="228">
        <v>427</v>
      </c>
      <c r="C429" s="169" t="s">
        <v>369</v>
      </c>
      <c r="D429" s="169" t="s">
        <v>370</v>
      </c>
      <c r="E429" s="232">
        <v>10000</v>
      </c>
      <c r="F429" s="233"/>
      <c r="G429" s="178"/>
    </row>
    <row r="430" s="179" customFormat="1" ht="22" customHeight="1" spans="1:7">
      <c r="A430" s="168">
        <v>44659</v>
      </c>
      <c r="B430" s="228">
        <v>428</v>
      </c>
      <c r="C430" s="169" t="s">
        <v>572</v>
      </c>
      <c r="D430" s="169" t="s">
        <v>573</v>
      </c>
      <c r="E430" s="249"/>
      <c r="F430" s="233">
        <v>10000</v>
      </c>
      <c r="G430" s="178"/>
    </row>
    <row r="431" s="179" customFormat="1" ht="22" customHeight="1" spans="1:13">
      <c r="A431" s="168">
        <v>44659</v>
      </c>
      <c r="B431" s="228">
        <v>429</v>
      </c>
      <c r="C431" s="169" t="s">
        <v>574</v>
      </c>
      <c r="D431" s="169" t="s">
        <v>575</v>
      </c>
      <c r="E431" s="249">
        <v>0</v>
      </c>
      <c r="F431" s="233">
        <f>G431*I431</f>
        <v>109309.85</v>
      </c>
      <c r="G431" s="178">
        <f>34225-17000</f>
        <v>17225</v>
      </c>
      <c r="H431" s="179" t="s">
        <v>576</v>
      </c>
      <c r="I431" s="179">
        <v>6.346</v>
      </c>
      <c r="L431" s="179">
        <v>1166</v>
      </c>
      <c r="M431" s="179">
        <v>2156</v>
      </c>
    </row>
    <row r="432" s="179" customFormat="1" ht="22" customHeight="1" spans="1:13">
      <c r="A432" s="168">
        <v>44659</v>
      </c>
      <c r="B432" s="228">
        <v>430</v>
      </c>
      <c r="C432" s="169" t="s">
        <v>577</v>
      </c>
      <c r="D432" s="169" t="s">
        <v>575</v>
      </c>
      <c r="E432" s="249"/>
      <c r="F432" s="233">
        <f>G432*I432</f>
        <v>107882</v>
      </c>
      <c r="G432" s="178">
        <v>17000</v>
      </c>
      <c r="H432" s="179" t="s">
        <v>576</v>
      </c>
      <c r="I432" s="179">
        <v>6.346</v>
      </c>
      <c r="L432" s="179">
        <v>1166</v>
      </c>
      <c r="M432" s="179">
        <v>2157</v>
      </c>
    </row>
    <row r="433" s="179" customFormat="1" ht="22" customHeight="1" spans="1:13">
      <c r="A433" s="168">
        <v>44658</v>
      </c>
      <c r="B433" s="228">
        <v>431</v>
      </c>
      <c r="C433" s="169" t="s">
        <v>578</v>
      </c>
      <c r="D433" s="169" t="s">
        <v>175</v>
      </c>
      <c r="E433" s="249"/>
      <c r="F433" s="233">
        <f>G433*I433</f>
        <v>158529.426</v>
      </c>
      <c r="G433" s="178">
        <v>24981</v>
      </c>
      <c r="I433" s="179">
        <v>6.346</v>
      </c>
      <c r="J433" s="179">
        <v>25000</v>
      </c>
      <c r="K433" s="179">
        <v>25000</v>
      </c>
      <c r="L433" s="179">
        <v>1168</v>
      </c>
      <c r="M433" s="179">
        <v>2158</v>
      </c>
    </row>
    <row r="434" s="179" customFormat="1" ht="22" customHeight="1" spans="1:13">
      <c r="A434" s="168">
        <v>44658</v>
      </c>
      <c r="B434" s="228">
        <v>432</v>
      </c>
      <c r="C434" s="169" t="s">
        <v>578</v>
      </c>
      <c r="D434" s="169" t="s">
        <v>175</v>
      </c>
      <c r="E434" s="232"/>
      <c r="F434" s="233">
        <f>G434*I434</f>
        <v>114615.106</v>
      </c>
      <c r="G434" s="178">
        <v>18061</v>
      </c>
      <c r="I434" s="179">
        <v>6.346</v>
      </c>
      <c r="L434" s="179">
        <v>1169</v>
      </c>
      <c r="M434" s="179">
        <v>2159</v>
      </c>
    </row>
    <row r="435" s="179" customFormat="1" ht="22" customHeight="1" spans="1:9">
      <c r="A435" s="168">
        <v>44662</v>
      </c>
      <c r="B435" s="228">
        <v>433</v>
      </c>
      <c r="C435" s="169" t="s">
        <v>569</v>
      </c>
      <c r="D435" s="169" t="s">
        <v>570</v>
      </c>
      <c r="E435" s="232">
        <f>G435*I435</f>
        <v>114615.106</v>
      </c>
      <c r="F435" s="233"/>
      <c r="G435" s="178">
        <v>18061</v>
      </c>
      <c r="I435" s="179">
        <v>6.346</v>
      </c>
    </row>
    <row r="436" s="179" customFormat="1" ht="22" customHeight="1" spans="1:9">
      <c r="A436" s="168">
        <v>44662</v>
      </c>
      <c r="B436" s="228">
        <v>434</v>
      </c>
      <c r="C436" s="169" t="s">
        <v>569</v>
      </c>
      <c r="D436" s="169" t="s">
        <v>570</v>
      </c>
      <c r="E436" s="232">
        <f>G436*I436</f>
        <v>158529.426</v>
      </c>
      <c r="F436" s="233"/>
      <c r="G436" s="178">
        <v>24981</v>
      </c>
      <c r="H436" s="179">
        <v>43042</v>
      </c>
      <c r="I436" s="179">
        <v>6.346</v>
      </c>
    </row>
    <row r="437" s="179" customFormat="1" ht="22" customHeight="1" spans="1:13">
      <c r="A437" s="168">
        <v>44663</v>
      </c>
      <c r="B437" s="228">
        <v>435</v>
      </c>
      <c r="C437" s="169" t="s">
        <v>579</v>
      </c>
      <c r="D437" s="169" t="s">
        <v>580</v>
      </c>
      <c r="E437" s="249"/>
      <c r="F437" s="233">
        <f>G437*I437</f>
        <v>70840.6</v>
      </c>
      <c r="G437" s="178">
        <v>11156</v>
      </c>
      <c r="I437" s="179">
        <v>6.35</v>
      </c>
      <c r="L437" s="179">
        <v>1170</v>
      </c>
      <c r="M437" s="179">
        <v>2160</v>
      </c>
    </row>
    <row r="438" s="179" customFormat="1" ht="22" customHeight="1" spans="1:9">
      <c r="A438" s="168">
        <v>44663</v>
      </c>
      <c r="B438" s="228">
        <v>436</v>
      </c>
      <c r="C438" s="169" t="s">
        <v>581</v>
      </c>
      <c r="D438" s="169" t="s">
        <v>582</v>
      </c>
      <c r="E438" s="232">
        <f>G438*I438</f>
        <v>50776.45</v>
      </c>
      <c r="F438" s="233"/>
      <c r="G438" s="178">
        <v>7990</v>
      </c>
      <c r="I438" s="179">
        <v>6.355</v>
      </c>
    </row>
    <row r="439" s="179" customFormat="1" ht="22" customHeight="1" spans="1:9">
      <c r="A439" s="168">
        <v>44663</v>
      </c>
      <c r="B439" s="228">
        <v>437</v>
      </c>
      <c r="C439" s="169" t="s">
        <v>583</v>
      </c>
      <c r="D439" s="169" t="s">
        <v>582</v>
      </c>
      <c r="E439" s="232">
        <f>G439*I439</f>
        <v>70840.6</v>
      </c>
      <c r="F439" s="233"/>
      <c r="G439" s="178">
        <v>11156</v>
      </c>
      <c r="I439" s="179">
        <v>6.35</v>
      </c>
    </row>
    <row r="440" s="179" customFormat="1" ht="22" customHeight="1" spans="1:13">
      <c r="A440" s="168">
        <v>44664</v>
      </c>
      <c r="B440" s="228">
        <v>438</v>
      </c>
      <c r="C440" s="169" t="s">
        <v>584</v>
      </c>
      <c r="D440" s="169" t="s">
        <v>539</v>
      </c>
      <c r="E440" s="249"/>
      <c r="F440" s="233">
        <f>G440*I440</f>
        <v>19862.64</v>
      </c>
      <c r="G440" s="253">
        <v>3920</v>
      </c>
      <c r="I440" s="179">
        <v>5.067</v>
      </c>
      <c r="L440" s="179">
        <v>1171</v>
      </c>
      <c r="M440" s="179">
        <v>2161</v>
      </c>
    </row>
    <row r="441" s="179" customFormat="1" ht="22" customHeight="1" spans="1:9">
      <c r="A441" s="168">
        <v>44665</v>
      </c>
      <c r="B441" s="228">
        <v>439</v>
      </c>
      <c r="C441" s="169" t="s">
        <v>585</v>
      </c>
      <c r="D441" s="169" t="s">
        <v>586</v>
      </c>
      <c r="E441" s="232">
        <f>G441*I441</f>
        <v>19862.64</v>
      </c>
      <c r="F441" s="233"/>
      <c r="G441" s="178">
        <v>3920</v>
      </c>
      <c r="H441" s="179" t="s">
        <v>587</v>
      </c>
      <c r="I441" s="179">
        <v>5.067</v>
      </c>
    </row>
    <row r="442" s="179" customFormat="1" ht="22" customHeight="1" spans="1:9">
      <c r="A442" s="168">
        <v>44670</v>
      </c>
      <c r="B442" s="228">
        <v>440</v>
      </c>
      <c r="C442" s="169" t="s">
        <v>588</v>
      </c>
      <c r="D442" s="169" t="s">
        <v>582</v>
      </c>
      <c r="E442" s="232">
        <f>G442*I442</f>
        <v>107882</v>
      </c>
      <c r="F442" s="233"/>
      <c r="G442" s="178">
        <v>17000</v>
      </c>
      <c r="I442" s="179">
        <v>6.346</v>
      </c>
    </row>
    <row r="443" s="179" customFormat="1" ht="22" customHeight="1" spans="1:9">
      <c r="A443" s="168">
        <v>44670</v>
      </c>
      <c r="B443" s="228">
        <v>441</v>
      </c>
      <c r="C443" s="169" t="s">
        <v>589</v>
      </c>
      <c r="D443" s="169" t="s">
        <v>582</v>
      </c>
      <c r="E443" s="232">
        <f>G443*I443</f>
        <v>109309.85</v>
      </c>
      <c r="F443" s="233"/>
      <c r="G443" s="178">
        <f>34225-17000</f>
        <v>17225</v>
      </c>
      <c r="H443" s="179" t="s">
        <v>590</v>
      </c>
      <c r="I443" s="179">
        <v>6.346</v>
      </c>
    </row>
    <row r="444" s="179" customFormat="1" ht="22" customHeight="1" spans="1:7">
      <c r="A444" s="168">
        <v>44670</v>
      </c>
      <c r="B444" s="228">
        <v>442</v>
      </c>
      <c r="C444" s="169" t="s">
        <v>591</v>
      </c>
      <c r="D444" s="169"/>
      <c r="E444" s="232">
        <v>610.56</v>
      </c>
      <c r="F444" s="233"/>
      <c r="G444" s="178"/>
    </row>
    <row r="445" s="179" customFormat="1" ht="22" customHeight="1" spans="1:7">
      <c r="A445" s="168">
        <v>44670</v>
      </c>
      <c r="B445" s="228">
        <v>443</v>
      </c>
      <c r="C445" s="169" t="s">
        <v>592</v>
      </c>
      <c r="D445" s="169"/>
      <c r="E445" s="249"/>
      <c r="F445" s="233">
        <v>610.56</v>
      </c>
      <c r="G445" s="178"/>
    </row>
    <row r="446" s="179" customFormat="1" ht="22" customHeight="1" spans="1:7">
      <c r="A446" s="168">
        <v>44670</v>
      </c>
      <c r="B446" s="228">
        <v>444</v>
      </c>
      <c r="C446" s="169" t="s">
        <v>593</v>
      </c>
      <c r="D446" s="169" t="s">
        <v>444</v>
      </c>
      <c r="E446" s="249"/>
      <c r="F446" s="233">
        <v>631</v>
      </c>
      <c r="G446" s="178"/>
    </row>
    <row r="447" s="179" customFormat="1" ht="22" customHeight="1" spans="1:7">
      <c r="A447" s="168">
        <v>44671</v>
      </c>
      <c r="B447" s="228">
        <v>445</v>
      </c>
      <c r="C447" s="169" t="s">
        <v>594</v>
      </c>
      <c r="D447" s="169" t="s">
        <v>595</v>
      </c>
      <c r="E447" s="232">
        <v>48600</v>
      </c>
      <c r="F447" s="233"/>
      <c r="G447" s="178"/>
    </row>
    <row r="448" s="179" customFormat="1" ht="22" customHeight="1" spans="1:13">
      <c r="A448" s="168">
        <v>44670</v>
      </c>
      <c r="B448" s="228">
        <v>446</v>
      </c>
      <c r="C448" s="169" t="s">
        <v>596</v>
      </c>
      <c r="D448" s="169" t="s">
        <v>133</v>
      </c>
      <c r="E448" s="249"/>
      <c r="F448" s="233">
        <f t="shared" ref="F448:F450" si="6">G448*I448</f>
        <v>95521.939</v>
      </c>
      <c r="G448" s="178">
        <v>14951</v>
      </c>
      <c r="I448" s="179">
        <v>6.389</v>
      </c>
      <c r="J448" s="179">
        <v>15000</v>
      </c>
      <c r="K448" s="179">
        <v>15000</v>
      </c>
      <c r="L448" s="179">
        <v>1172</v>
      </c>
      <c r="M448" s="179">
        <v>2162</v>
      </c>
    </row>
    <row r="449" s="179" customFormat="1" ht="22" customHeight="1" spans="1:13">
      <c r="A449" s="168">
        <v>44670</v>
      </c>
      <c r="B449" s="228">
        <v>447</v>
      </c>
      <c r="C449" s="169" t="s">
        <v>597</v>
      </c>
      <c r="D449" s="169" t="s">
        <v>500</v>
      </c>
      <c r="E449" s="249"/>
      <c r="F449" s="233">
        <f t="shared" si="6"/>
        <v>106498.241</v>
      </c>
      <c r="G449" s="178">
        <v>16669</v>
      </c>
      <c r="I449" s="179">
        <v>6.389</v>
      </c>
      <c r="J449" s="179">
        <v>16829.8</v>
      </c>
      <c r="K449" s="179">
        <v>16829.8</v>
      </c>
      <c r="L449" s="179">
        <v>1173</v>
      </c>
      <c r="M449" s="179">
        <v>2163</v>
      </c>
    </row>
    <row r="450" s="179" customFormat="1" ht="22" customHeight="1" spans="1:13">
      <c r="A450" s="168">
        <v>44670</v>
      </c>
      <c r="B450" s="228">
        <v>448</v>
      </c>
      <c r="C450" s="169" t="s">
        <v>598</v>
      </c>
      <c r="D450" s="169" t="s">
        <v>599</v>
      </c>
      <c r="E450" s="249"/>
      <c r="F450" s="233">
        <f t="shared" si="6"/>
        <v>92493.553</v>
      </c>
      <c r="G450" s="178">
        <v>14477</v>
      </c>
      <c r="I450" s="179">
        <v>6.389</v>
      </c>
      <c r="J450" s="179">
        <v>14518.74</v>
      </c>
      <c r="K450" s="179">
        <v>14518.74</v>
      </c>
      <c r="L450" s="179">
        <v>1174</v>
      </c>
      <c r="M450" s="179">
        <v>2164</v>
      </c>
    </row>
    <row r="451" s="179" customFormat="1" ht="22" customHeight="1" spans="1:9">
      <c r="A451" s="168">
        <v>44671</v>
      </c>
      <c r="B451" s="228">
        <v>449</v>
      </c>
      <c r="C451" s="169" t="s">
        <v>600</v>
      </c>
      <c r="D451" s="169" t="s">
        <v>314</v>
      </c>
      <c r="E451" s="232">
        <f>G451*I451-230</f>
        <v>95291.939</v>
      </c>
      <c r="F451" s="233"/>
      <c r="G451" s="178">
        <v>14951</v>
      </c>
      <c r="I451" s="179">
        <v>6.389</v>
      </c>
    </row>
    <row r="452" s="179" customFormat="1" ht="22" customHeight="1" spans="1:9">
      <c r="A452" s="168">
        <v>44671</v>
      </c>
      <c r="B452" s="228">
        <v>450</v>
      </c>
      <c r="C452" s="169" t="s">
        <v>601</v>
      </c>
      <c r="D452" s="169" t="s">
        <v>314</v>
      </c>
      <c r="E452" s="232">
        <f>36*6.389</f>
        <v>230.004</v>
      </c>
      <c r="F452" s="233"/>
      <c r="G452" s="178"/>
      <c r="H452" s="179" t="s">
        <v>602</v>
      </c>
      <c r="I452" s="179">
        <v>6.389</v>
      </c>
    </row>
    <row r="453" s="179" customFormat="1" ht="22" customHeight="1" spans="1:9">
      <c r="A453" s="168">
        <v>44671</v>
      </c>
      <c r="B453" s="228">
        <v>451</v>
      </c>
      <c r="C453" s="169" t="s">
        <v>603</v>
      </c>
      <c r="D453" s="169" t="s">
        <v>582</v>
      </c>
      <c r="E453" s="232">
        <f>G453*I453</f>
        <v>106498.241</v>
      </c>
      <c r="F453" s="233"/>
      <c r="G453" s="178">
        <v>16669</v>
      </c>
      <c r="I453" s="179">
        <v>6.389</v>
      </c>
    </row>
    <row r="454" s="179" customFormat="1" ht="22" customHeight="1" spans="1:9">
      <c r="A454" s="168">
        <v>44671</v>
      </c>
      <c r="B454" s="228">
        <v>452</v>
      </c>
      <c r="C454" s="169" t="s">
        <v>604</v>
      </c>
      <c r="D454" s="169" t="s">
        <v>582</v>
      </c>
      <c r="E454" s="232">
        <f>G454*I454</f>
        <v>92493.553</v>
      </c>
      <c r="F454" s="233"/>
      <c r="G454" s="178">
        <v>14477</v>
      </c>
      <c r="I454" s="179">
        <v>6.389</v>
      </c>
    </row>
    <row r="455" s="179" customFormat="1" ht="22" customHeight="1" spans="1:9">
      <c r="A455" s="168">
        <v>44671</v>
      </c>
      <c r="B455" s="228">
        <v>453</v>
      </c>
      <c r="C455" s="169" t="s">
        <v>605</v>
      </c>
      <c r="D455" s="169" t="s">
        <v>606</v>
      </c>
      <c r="E455" s="232"/>
      <c r="F455" s="233">
        <f t="shared" ref="F455:F458" si="7">G455*I455</f>
        <v>110050.525</v>
      </c>
      <c r="G455" s="178">
        <f>34225-17000</f>
        <v>17225</v>
      </c>
      <c r="I455" s="179">
        <v>6.389</v>
      </c>
    </row>
    <row r="456" s="179" customFormat="1" ht="22" customHeight="1" spans="1:7">
      <c r="A456" s="168">
        <v>44671</v>
      </c>
      <c r="B456" s="228">
        <v>454</v>
      </c>
      <c r="C456" s="169" t="s">
        <v>607</v>
      </c>
      <c r="D456" s="169" t="s">
        <v>93</v>
      </c>
      <c r="E456" s="232">
        <v>412</v>
      </c>
      <c r="F456" s="233"/>
      <c r="G456" s="178"/>
    </row>
    <row r="457" s="179" customFormat="1" ht="22" customHeight="1" spans="1:13">
      <c r="A457" s="168">
        <v>44672</v>
      </c>
      <c r="B457" s="228">
        <v>455</v>
      </c>
      <c r="C457" s="169" t="s">
        <v>435</v>
      </c>
      <c r="D457" s="169" t="s">
        <v>436</v>
      </c>
      <c r="E457" s="249"/>
      <c r="F457" s="233">
        <f t="shared" si="7"/>
        <v>183609.6</v>
      </c>
      <c r="G457" s="178">
        <v>28689</v>
      </c>
      <c r="I457" s="179">
        <v>6.4</v>
      </c>
      <c r="J457" s="179">
        <v>28696.46</v>
      </c>
      <c r="K457" s="179">
        <v>28696.46</v>
      </c>
      <c r="L457" s="179">
        <v>1175</v>
      </c>
      <c r="M457" s="179">
        <v>2165</v>
      </c>
    </row>
    <row r="458" s="179" customFormat="1" ht="22" customHeight="1" spans="1:9">
      <c r="A458" s="168">
        <v>44672</v>
      </c>
      <c r="B458" s="228">
        <v>456</v>
      </c>
      <c r="C458" s="169" t="s">
        <v>438</v>
      </c>
      <c r="D458" s="169" t="s">
        <v>32</v>
      </c>
      <c r="E458" s="232">
        <f>G458*I458</f>
        <v>183609.6</v>
      </c>
      <c r="F458" s="233"/>
      <c r="G458" s="178">
        <v>28689</v>
      </c>
      <c r="I458" s="179">
        <v>6.4</v>
      </c>
    </row>
    <row r="459" s="179" customFormat="1" ht="22" customHeight="1" spans="1:13">
      <c r="A459" s="168">
        <v>44672</v>
      </c>
      <c r="B459" s="228">
        <v>457</v>
      </c>
      <c r="C459" s="169" t="s">
        <v>608</v>
      </c>
      <c r="D459" s="169" t="s">
        <v>609</v>
      </c>
      <c r="E459" s="249"/>
      <c r="F459" s="233">
        <f>G459*I459</f>
        <v>96244.24</v>
      </c>
      <c r="G459" s="178">
        <v>14968</v>
      </c>
      <c r="I459" s="179">
        <v>6.43</v>
      </c>
      <c r="J459" s="179">
        <v>15000</v>
      </c>
      <c r="K459" s="179">
        <v>15000</v>
      </c>
      <c r="L459" s="179">
        <v>1176</v>
      </c>
      <c r="M459" s="179">
        <v>2166</v>
      </c>
    </row>
    <row r="460" s="179" customFormat="1" ht="22" customHeight="1" spans="1:9">
      <c r="A460" s="168">
        <v>44672</v>
      </c>
      <c r="B460" s="228">
        <v>458</v>
      </c>
      <c r="C460" s="169" t="s">
        <v>610</v>
      </c>
      <c r="D460" s="169" t="s">
        <v>582</v>
      </c>
      <c r="E460" s="232">
        <f>G460*I460</f>
        <v>96244.24</v>
      </c>
      <c r="F460" s="233"/>
      <c r="G460" s="178">
        <v>14968</v>
      </c>
      <c r="I460" s="179">
        <v>6.43</v>
      </c>
    </row>
    <row r="461" s="179" customFormat="1" ht="22" customHeight="1" spans="1:7">
      <c r="A461" s="168">
        <v>44672</v>
      </c>
      <c r="B461" s="228">
        <v>459</v>
      </c>
      <c r="C461" s="169" t="s">
        <v>594</v>
      </c>
      <c r="D461" s="169" t="s">
        <v>611</v>
      </c>
      <c r="E461" s="232">
        <v>45000</v>
      </c>
      <c r="F461" s="233"/>
      <c r="G461" s="178"/>
    </row>
    <row r="462" s="179" customFormat="1" ht="22" customHeight="1" spans="1:13">
      <c r="A462" s="168">
        <v>44673</v>
      </c>
      <c r="B462" s="228">
        <v>460</v>
      </c>
      <c r="C462" s="169" t="s">
        <v>612</v>
      </c>
      <c r="D462" s="169" t="s">
        <v>613</v>
      </c>
      <c r="E462" s="249"/>
      <c r="F462" s="233">
        <f t="shared" ref="F462:F464" si="8">G462*I462</f>
        <v>60866.3409</v>
      </c>
      <c r="G462" s="178">
        <v>9455.7</v>
      </c>
      <c r="I462" s="179">
        <v>6.437</v>
      </c>
      <c r="J462" s="179">
        <v>9464</v>
      </c>
      <c r="K462" s="179">
        <v>9464</v>
      </c>
      <c r="L462" s="179">
        <v>1177</v>
      </c>
      <c r="M462" s="179">
        <v>2167</v>
      </c>
    </row>
    <row r="463" s="179" customFormat="1" ht="22" customHeight="1" spans="1:13">
      <c r="A463" s="168">
        <v>44673</v>
      </c>
      <c r="B463" s="228">
        <v>461</v>
      </c>
      <c r="C463" s="169" t="s">
        <v>614</v>
      </c>
      <c r="D463" s="169" t="s">
        <v>615</v>
      </c>
      <c r="E463" s="249"/>
      <c r="F463" s="233">
        <f t="shared" si="8"/>
        <v>98054.821</v>
      </c>
      <c r="G463" s="178">
        <v>15233</v>
      </c>
      <c r="I463" s="179">
        <v>6.437</v>
      </c>
      <c r="L463" s="179">
        <v>1178</v>
      </c>
      <c r="M463" s="179">
        <v>2168</v>
      </c>
    </row>
    <row r="464" s="179" customFormat="1" ht="22" customHeight="1" spans="1:13">
      <c r="A464" s="168">
        <v>44673</v>
      </c>
      <c r="B464" s="228">
        <v>462</v>
      </c>
      <c r="C464" s="169" t="s">
        <v>616</v>
      </c>
      <c r="D464" s="169" t="s">
        <v>414</v>
      </c>
      <c r="E464" s="249"/>
      <c r="F464" s="233">
        <f t="shared" si="8"/>
        <v>115801.63</v>
      </c>
      <c r="G464" s="178">
        <v>17990</v>
      </c>
      <c r="I464" s="179">
        <v>6.437</v>
      </c>
      <c r="L464" s="179">
        <v>1179</v>
      </c>
      <c r="M464" s="179">
        <v>2169</v>
      </c>
    </row>
    <row r="465" s="179" customFormat="1" ht="22" customHeight="1" spans="1:9">
      <c r="A465" s="168">
        <v>44673</v>
      </c>
      <c r="B465" s="228">
        <v>463</v>
      </c>
      <c r="C465" s="169" t="s">
        <v>617</v>
      </c>
      <c r="D465" s="169" t="s">
        <v>582</v>
      </c>
      <c r="E465" s="232">
        <f>G465*I465</f>
        <v>98054.821</v>
      </c>
      <c r="F465" s="233"/>
      <c r="G465" s="178">
        <v>15233</v>
      </c>
      <c r="I465" s="179">
        <v>6.437</v>
      </c>
    </row>
    <row r="466" s="179" customFormat="1" ht="22" customHeight="1" spans="1:9">
      <c r="A466" s="168">
        <v>44673</v>
      </c>
      <c r="B466" s="228">
        <v>464</v>
      </c>
      <c r="C466" s="169" t="s">
        <v>618</v>
      </c>
      <c r="D466" s="169" t="s">
        <v>582</v>
      </c>
      <c r="E466" s="232">
        <f>G466*I466</f>
        <v>115801.63</v>
      </c>
      <c r="F466" s="233"/>
      <c r="G466" s="178">
        <v>17990</v>
      </c>
      <c r="I466" s="179">
        <v>6.437</v>
      </c>
    </row>
    <row r="467" s="179" customFormat="1" ht="22" customHeight="1" spans="1:7">
      <c r="A467" s="168">
        <v>44673</v>
      </c>
      <c r="B467" s="228">
        <v>465</v>
      </c>
      <c r="C467" s="169" t="s">
        <v>619</v>
      </c>
      <c r="D467" s="169" t="s">
        <v>620</v>
      </c>
      <c r="E467" s="232">
        <v>30000</v>
      </c>
      <c r="F467" s="233"/>
      <c r="G467" s="178"/>
    </row>
    <row r="468" s="179" customFormat="1" ht="22" customHeight="1" spans="1:7">
      <c r="A468" s="168">
        <v>44673</v>
      </c>
      <c r="B468" s="228">
        <v>466</v>
      </c>
      <c r="C468" s="169" t="s">
        <v>621</v>
      </c>
      <c r="D468" s="169" t="s">
        <v>622</v>
      </c>
      <c r="E468" s="232">
        <v>26000</v>
      </c>
      <c r="F468" s="233"/>
      <c r="G468" s="178"/>
    </row>
    <row r="469" s="179" customFormat="1" ht="22" customHeight="1" spans="1:7">
      <c r="A469" s="168">
        <v>44672</v>
      </c>
      <c r="B469" s="228">
        <v>467</v>
      </c>
      <c r="C469" s="169" t="s">
        <v>623</v>
      </c>
      <c r="D469" s="169" t="s">
        <v>624</v>
      </c>
      <c r="E469" s="232">
        <v>2100</v>
      </c>
      <c r="F469" s="233"/>
      <c r="G469" s="178"/>
    </row>
    <row r="470" s="179" customFormat="1" ht="22" customHeight="1" spans="1:7">
      <c r="A470" s="168">
        <v>44675</v>
      </c>
      <c r="B470" s="228">
        <v>468</v>
      </c>
      <c r="C470" s="169" t="s">
        <v>625</v>
      </c>
      <c r="D470" s="169" t="s">
        <v>444</v>
      </c>
      <c r="E470" s="232"/>
      <c r="F470" s="233">
        <v>2100</v>
      </c>
      <c r="G470" s="178"/>
    </row>
    <row r="471" s="179" customFormat="1" ht="22" customHeight="1" spans="1:13">
      <c r="A471" s="168">
        <v>44676</v>
      </c>
      <c r="B471" s="228">
        <v>469</v>
      </c>
      <c r="C471" s="254" t="s">
        <v>626</v>
      </c>
      <c r="D471" s="169" t="s">
        <v>539</v>
      </c>
      <c r="E471" s="249"/>
      <c r="F471" s="233">
        <f t="shared" ref="F471:F473" si="9">G471*I471</f>
        <v>20134.1</v>
      </c>
      <c r="G471" s="253">
        <f t="shared" ref="G471:G476" si="10">11740/3</f>
        <v>3913.33333333333</v>
      </c>
      <c r="H471" s="179" t="s">
        <v>627</v>
      </c>
      <c r="I471" s="179">
        <v>5.145</v>
      </c>
      <c r="L471" s="179">
        <v>1180</v>
      </c>
      <c r="M471" s="179">
        <v>2170</v>
      </c>
    </row>
    <row r="472" s="179" customFormat="1" ht="22" customHeight="1" spans="1:13">
      <c r="A472" s="168">
        <v>44676</v>
      </c>
      <c r="B472" s="228">
        <v>470</v>
      </c>
      <c r="C472" s="254" t="s">
        <v>628</v>
      </c>
      <c r="D472" s="169" t="s">
        <v>539</v>
      </c>
      <c r="E472" s="249"/>
      <c r="F472" s="233">
        <f t="shared" si="9"/>
        <v>20134.1</v>
      </c>
      <c r="G472" s="253">
        <f t="shared" si="10"/>
        <v>3913.33333333333</v>
      </c>
      <c r="H472" s="179" t="s">
        <v>627</v>
      </c>
      <c r="I472" s="179">
        <v>5.145</v>
      </c>
      <c r="L472" s="179">
        <v>1180</v>
      </c>
      <c r="M472" s="179">
        <v>2171</v>
      </c>
    </row>
    <row r="473" s="179" customFormat="1" ht="22" customHeight="1" spans="1:13">
      <c r="A473" s="168">
        <v>44676</v>
      </c>
      <c r="B473" s="228">
        <v>471</v>
      </c>
      <c r="C473" s="254" t="s">
        <v>629</v>
      </c>
      <c r="D473" s="169" t="s">
        <v>539</v>
      </c>
      <c r="E473" s="249"/>
      <c r="F473" s="233">
        <f t="shared" si="9"/>
        <v>20134.1</v>
      </c>
      <c r="G473" s="253">
        <f t="shared" si="10"/>
        <v>3913.33333333333</v>
      </c>
      <c r="H473" s="179" t="s">
        <v>627</v>
      </c>
      <c r="I473" s="179">
        <v>5.145</v>
      </c>
      <c r="L473" s="179">
        <v>1180</v>
      </c>
      <c r="M473" s="179">
        <v>2172</v>
      </c>
    </row>
    <row r="474" s="179" customFormat="1" ht="22" customHeight="1" spans="1:9">
      <c r="A474" s="168">
        <v>44676</v>
      </c>
      <c r="B474" s="228">
        <v>472</v>
      </c>
      <c r="C474" s="254" t="s">
        <v>630</v>
      </c>
      <c r="D474" s="169" t="s">
        <v>544</v>
      </c>
      <c r="E474" s="232">
        <f t="shared" ref="E474:E476" si="11">G474*I474</f>
        <v>20134.1</v>
      </c>
      <c r="F474" s="233"/>
      <c r="G474" s="253">
        <f t="shared" si="10"/>
        <v>3913.33333333333</v>
      </c>
      <c r="H474" s="179" t="s">
        <v>627</v>
      </c>
      <c r="I474" s="179">
        <v>5.145</v>
      </c>
    </row>
    <row r="475" s="179" customFormat="1" ht="22" customHeight="1" spans="1:9">
      <c r="A475" s="168">
        <v>44676</v>
      </c>
      <c r="B475" s="228">
        <v>473</v>
      </c>
      <c r="C475" s="254" t="s">
        <v>631</v>
      </c>
      <c r="D475" s="169" t="s">
        <v>544</v>
      </c>
      <c r="E475" s="232">
        <f t="shared" si="11"/>
        <v>20134.1</v>
      </c>
      <c r="F475" s="233"/>
      <c r="G475" s="253">
        <f t="shared" si="10"/>
        <v>3913.33333333333</v>
      </c>
      <c r="H475" s="179" t="s">
        <v>627</v>
      </c>
      <c r="I475" s="179">
        <v>5.145</v>
      </c>
    </row>
    <row r="476" s="179" customFormat="1" ht="22" customHeight="1" spans="1:9">
      <c r="A476" s="168">
        <v>44676</v>
      </c>
      <c r="B476" s="228">
        <v>474</v>
      </c>
      <c r="C476" s="254" t="s">
        <v>632</v>
      </c>
      <c r="D476" s="169" t="s">
        <v>544</v>
      </c>
      <c r="E476" s="232">
        <f t="shared" si="11"/>
        <v>20134.1</v>
      </c>
      <c r="F476" s="233"/>
      <c r="G476" s="253">
        <f t="shared" si="10"/>
        <v>3913.33333333333</v>
      </c>
      <c r="H476" s="179" t="s">
        <v>627</v>
      </c>
      <c r="I476" s="179">
        <v>5.145</v>
      </c>
    </row>
    <row r="477" s="179" customFormat="1" ht="22" customHeight="1" spans="1:7">
      <c r="A477" s="168">
        <v>44676</v>
      </c>
      <c r="B477" s="228">
        <v>475</v>
      </c>
      <c r="C477" s="254" t="s">
        <v>633</v>
      </c>
      <c r="D477" s="169" t="s">
        <v>205</v>
      </c>
      <c r="E477" s="232">
        <v>631.36</v>
      </c>
      <c r="F477" s="233"/>
      <c r="G477" s="178"/>
    </row>
    <row r="478" s="179" customFormat="1" ht="22" customHeight="1" spans="1:13">
      <c r="A478" s="168">
        <v>44677</v>
      </c>
      <c r="B478" s="228">
        <v>476</v>
      </c>
      <c r="C478" s="254" t="s">
        <v>634</v>
      </c>
      <c r="D478" s="169" t="s">
        <v>635</v>
      </c>
      <c r="E478" s="249">
        <v>0</v>
      </c>
      <c r="F478" s="233">
        <f>G478*I478</f>
        <v>136061.7573</v>
      </c>
      <c r="G478" s="178">
        <v>20836.41</v>
      </c>
      <c r="I478" s="179">
        <v>6.53</v>
      </c>
      <c r="J478" s="179">
        <v>20836.41</v>
      </c>
      <c r="K478" s="179">
        <v>20836.41</v>
      </c>
      <c r="L478" s="179">
        <v>1183</v>
      </c>
      <c r="M478" s="179">
        <v>2173</v>
      </c>
    </row>
    <row r="479" s="179" customFormat="1" ht="22" customHeight="1" spans="1:9">
      <c r="A479" s="168">
        <v>44677</v>
      </c>
      <c r="B479" s="228">
        <v>477</v>
      </c>
      <c r="C479" s="254" t="s">
        <v>636</v>
      </c>
      <c r="D479" s="169" t="s">
        <v>582</v>
      </c>
      <c r="E479" s="232">
        <f>G479*I479</f>
        <v>136061.7573</v>
      </c>
      <c r="F479" s="233"/>
      <c r="G479" s="178">
        <v>20836.41</v>
      </c>
      <c r="I479" s="179">
        <v>6.53</v>
      </c>
    </row>
    <row r="480" s="179" customFormat="1" ht="22" customHeight="1" spans="1:9">
      <c r="A480" s="168">
        <v>44677</v>
      </c>
      <c r="B480" s="228">
        <v>478</v>
      </c>
      <c r="C480" s="254" t="s">
        <v>637</v>
      </c>
      <c r="D480" s="169" t="s">
        <v>638</v>
      </c>
      <c r="E480" s="232">
        <f>G480*I480</f>
        <v>63277.2</v>
      </c>
      <c r="F480" s="233"/>
      <c r="G480" s="178">
        <v>9720</v>
      </c>
      <c r="I480" s="179">
        <v>6.51</v>
      </c>
    </row>
    <row r="481" s="179" customFormat="1" ht="22" customHeight="1" spans="1:13">
      <c r="A481" s="168">
        <v>44677</v>
      </c>
      <c r="B481" s="228">
        <v>479</v>
      </c>
      <c r="C481" s="254" t="s">
        <v>639</v>
      </c>
      <c r="D481" s="169" t="s">
        <v>640</v>
      </c>
      <c r="E481" s="249"/>
      <c r="F481" s="233">
        <v>63000</v>
      </c>
      <c r="G481" s="178">
        <v>9720</v>
      </c>
      <c r="I481" s="179">
        <v>6.51</v>
      </c>
      <c r="L481" s="179">
        <v>1184</v>
      </c>
      <c r="M481" s="179">
        <v>2174</v>
      </c>
    </row>
    <row r="482" s="179" customFormat="1" ht="22" customHeight="1" spans="1:13">
      <c r="A482" s="168">
        <v>44678</v>
      </c>
      <c r="B482" s="228">
        <v>480</v>
      </c>
      <c r="C482" s="254" t="s">
        <v>596</v>
      </c>
      <c r="D482" s="169" t="s">
        <v>133</v>
      </c>
      <c r="E482" s="249"/>
      <c r="F482" s="233">
        <f>G482*I482</f>
        <v>97834.8587</v>
      </c>
      <c r="G482" s="178">
        <v>14951</v>
      </c>
      <c r="H482" s="179" t="s">
        <v>641</v>
      </c>
      <c r="I482" s="179">
        <v>6.5437</v>
      </c>
      <c r="J482" s="179">
        <v>15000</v>
      </c>
      <c r="K482" s="179">
        <v>15000</v>
      </c>
      <c r="L482" s="179">
        <v>1185</v>
      </c>
      <c r="M482" s="179">
        <v>2175</v>
      </c>
    </row>
    <row r="483" s="179" customFormat="1" ht="22" customHeight="1" spans="1:9">
      <c r="A483" s="168">
        <v>44678</v>
      </c>
      <c r="B483" s="228">
        <v>481</v>
      </c>
      <c r="C483" s="254" t="s">
        <v>600</v>
      </c>
      <c r="D483" s="169" t="s">
        <v>314</v>
      </c>
      <c r="E483" s="232">
        <f>G483*I483</f>
        <v>97834.8587</v>
      </c>
      <c r="F483" s="233"/>
      <c r="G483" s="178">
        <v>14951</v>
      </c>
      <c r="H483" s="179" t="s">
        <v>641</v>
      </c>
      <c r="I483" s="179">
        <v>6.5437</v>
      </c>
    </row>
    <row r="484" s="179" customFormat="1" ht="22" customHeight="1" spans="1:13">
      <c r="A484" s="168">
        <v>44680</v>
      </c>
      <c r="B484" s="228">
        <v>482</v>
      </c>
      <c r="C484" s="254" t="s">
        <v>642</v>
      </c>
      <c r="D484" s="169" t="s">
        <v>609</v>
      </c>
      <c r="E484" s="249"/>
      <c r="F484" s="233">
        <f t="shared" ref="F484:F486" si="12">G484*I484</f>
        <v>139306.1456</v>
      </c>
      <c r="G484" s="178">
        <v>21166</v>
      </c>
      <c r="I484" s="179">
        <v>6.5816</v>
      </c>
      <c r="L484" s="179">
        <v>1186</v>
      </c>
      <c r="M484" s="179">
        <v>2176</v>
      </c>
    </row>
    <row r="485" s="179" customFormat="1" ht="22" customHeight="1" spans="1:13">
      <c r="A485" s="168">
        <v>44680</v>
      </c>
      <c r="B485" s="228">
        <v>483</v>
      </c>
      <c r="C485" s="254" t="s">
        <v>643</v>
      </c>
      <c r="D485" s="169" t="s">
        <v>644</v>
      </c>
      <c r="E485" s="249"/>
      <c r="F485" s="233">
        <f t="shared" si="12"/>
        <v>164066.1248</v>
      </c>
      <c r="G485" s="178">
        <v>24928</v>
      </c>
      <c r="I485" s="179">
        <v>6.5816</v>
      </c>
      <c r="L485" s="179">
        <v>1187</v>
      </c>
      <c r="M485" s="179">
        <v>2177</v>
      </c>
    </row>
    <row r="486" s="179" customFormat="1" ht="22" customHeight="1" spans="1:13">
      <c r="A486" s="168">
        <v>44680</v>
      </c>
      <c r="B486" s="228">
        <v>484</v>
      </c>
      <c r="C486" s="254" t="s">
        <v>645</v>
      </c>
      <c r="D486" s="169" t="s">
        <v>500</v>
      </c>
      <c r="E486" s="249"/>
      <c r="F486" s="233">
        <f t="shared" si="12"/>
        <v>111716.0784</v>
      </c>
      <c r="G486" s="178">
        <v>16974</v>
      </c>
      <c r="H486" s="179" t="s">
        <v>646</v>
      </c>
      <c r="I486" s="179">
        <v>6.5816</v>
      </c>
      <c r="L486" s="179">
        <v>1188</v>
      </c>
      <c r="M486" s="179">
        <v>2178</v>
      </c>
    </row>
    <row r="487" s="179" customFormat="1" ht="22" customHeight="1" spans="1:9">
      <c r="A487" s="168">
        <v>44680</v>
      </c>
      <c r="B487" s="228">
        <v>485</v>
      </c>
      <c r="C487" s="254" t="s">
        <v>647</v>
      </c>
      <c r="D487" s="169" t="s">
        <v>648</v>
      </c>
      <c r="E487" s="232">
        <f t="shared" ref="E487:E490" si="13">G487*I487</f>
        <v>139306.1456</v>
      </c>
      <c r="F487" s="233"/>
      <c r="G487" s="178">
        <v>21166</v>
      </c>
      <c r="H487" s="179" t="s">
        <v>649</v>
      </c>
      <c r="I487" s="179">
        <v>6.5816</v>
      </c>
    </row>
    <row r="488" s="179" customFormat="1" ht="22" customHeight="1" spans="1:9">
      <c r="A488" s="168">
        <v>44680</v>
      </c>
      <c r="B488" s="228">
        <v>486</v>
      </c>
      <c r="C488" s="254" t="s">
        <v>650</v>
      </c>
      <c r="D488" s="169" t="s">
        <v>648</v>
      </c>
      <c r="E488" s="232">
        <f t="shared" si="13"/>
        <v>55009.0128</v>
      </c>
      <c r="F488" s="233"/>
      <c r="G488" s="178">
        <v>8358</v>
      </c>
      <c r="H488" s="179" t="s">
        <v>651</v>
      </c>
      <c r="I488" s="179">
        <v>6.5816</v>
      </c>
    </row>
    <row r="489" s="179" customFormat="1" ht="22" customHeight="1" spans="1:9">
      <c r="A489" s="168">
        <v>44680</v>
      </c>
      <c r="B489" s="228">
        <v>487</v>
      </c>
      <c r="C489" s="254" t="s">
        <v>650</v>
      </c>
      <c r="D489" s="169" t="s">
        <v>582</v>
      </c>
      <c r="E489" s="232">
        <f t="shared" si="13"/>
        <v>109057.112</v>
      </c>
      <c r="F489" s="233"/>
      <c r="G489" s="178">
        <v>16570</v>
      </c>
      <c r="H489" s="179" t="s">
        <v>651</v>
      </c>
      <c r="I489" s="179">
        <v>6.5816</v>
      </c>
    </row>
    <row r="490" s="179" customFormat="1" ht="22" customHeight="1" spans="1:9">
      <c r="A490" s="168">
        <v>44680</v>
      </c>
      <c r="B490" s="228">
        <v>488</v>
      </c>
      <c r="C490" s="254" t="s">
        <v>652</v>
      </c>
      <c r="D490" s="169" t="s">
        <v>582</v>
      </c>
      <c r="E490" s="232">
        <f t="shared" si="13"/>
        <v>111716.0784</v>
      </c>
      <c r="F490" s="233"/>
      <c r="G490" s="178">
        <v>16974</v>
      </c>
      <c r="I490" s="179">
        <v>6.5816</v>
      </c>
    </row>
    <row r="491" s="179" customFormat="1" ht="22" customHeight="1" spans="1:7">
      <c r="A491" s="168">
        <v>44680</v>
      </c>
      <c r="B491" s="228">
        <v>489</v>
      </c>
      <c r="C491" s="169" t="s">
        <v>594</v>
      </c>
      <c r="D491" s="169" t="s">
        <v>595</v>
      </c>
      <c r="E491" s="232">
        <v>113400</v>
      </c>
      <c r="F491" s="233"/>
      <c r="G491" s="178"/>
    </row>
    <row r="492" s="179" customFormat="1" ht="22" customHeight="1" spans="1:7">
      <c r="A492" s="168">
        <v>44680</v>
      </c>
      <c r="B492" s="228">
        <v>490</v>
      </c>
      <c r="C492" s="169" t="s">
        <v>653</v>
      </c>
      <c r="D492" s="169" t="s">
        <v>389</v>
      </c>
      <c r="E492" s="232">
        <v>4200</v>
      </c>
      <c r="F492" s="233"/>
      <c r="G492" s="178"/>
    </row>
    <row r="493" s="179" customFormat="1" ht="22" customHeight="1" spans="1:13">
      <c r="A493" s="168">
        <v>44680</v>
      </c>
      <c r="B493" s="228">
        <v>491</v>
      </c>
      <c r="C493" s="254" t="s">
        <v>654</v>
      </c>
      <c r="D493" s="169" t="s">
        <v>655</v>
      </c>
      <c r="E493" s="249"/>
      <c r="F493" s="233">
        <f t="shared" ref="F493:F497" si="14">G493*I493</f>
        <v>65542.32</v>
      </c>
      <c r="G493" s="178">
        <v>9976</v>
      </c>
      <c r="I493" s="179">
        <v>6.57</v>
      </c>
      <c r="J493" s="179">
        <v>10000</v>
      </c>
      <c r="K493" s="179">
        <v>10000</v>
      </c>
      <c r="L493" s="179">
        <v>1189</v>
      </c>
      <c r="M493" s="179">
        <v>2179</v>
      </c>
    </row>
    <row r="494" s="179" customFormat="1" ht="22" customHeight="1" spans="1:7">
      <c r="A494" s="168">
        <v>44680</v>
      </c>
      <c r="B494" s="228">
        <v>492</v>
      </c>
      <c r="C494" s="254" t="s">
        <v>656</v>
      </c>
      <c r="D494" s="169" t="s">
        <v>657</v>
      </c>
      <c r="E494" s="232">
        <v>20000</v>
      </c>
      <c r="F494" s="233"/>
      <c r="G494" s="178"/>
    </row>
    <row r="495" s="179" customFormat="1" ht="22" customHeight="1" spans="1:13">
      <c r="A495" s="168">
        <v>44684</v>
      </c>
      <c r="B495" s="228">
        <v>493</v>
      </c>
      <c r="C495" s="254" t="s">
        <v>468</v>
      </c>
      <c r="D495" s="169" t="s">
        <v>57</v>
      </c>
      <c r="E495" s="249"/>
      <c r="F495" s="233">
        <f t="shared" si="14"/>
        <v>180981.11115</v>
      </c>
      <c r="G495" s="178">
        <v>27442.17</v>
      </c>
      <c r="I495" s="179">
        <v>6.595</v>
      </c>
      <c r="L495" s="179">
        <v>1190</v>
      </c>
      <c r="M495" s="179">
        <v>2180</v>
      </c>
    </row>
    <row r="496" s="179" customFormat="1" ht="22" customHeight="1" spans="1:9">
      <c r="A496" s="168">
        <v>44686</v>
      </c>
      <c r="B496" s="228">
        <v>494</v>
      </c>
      <c r="C496" s="254" t="s">
        <v>658</v>
      </c>
      <c r="D496" s="169" t="s">
        <v>659</v>
      </c>
      <c r="E496" s="232">
        <f>G496*I496</f>
        <v>180981.11115</v>
      </c>
      <c r="F496" s="233"/>
      <c r="G496" s="178">
        <v>27442.17</v>
      </c>
      <c r="H496" s="179" t="s">
        <v>238</v>
      </c>
      <c r="I496" s="179">
        <v>6.595</v>
      </c>
    </row>
    <row r="497" s="179" customFormat="1" ht="22" customHeight="1" spans="1:13">
      <c r="A497" s="168">
        <v>44686</v>
      </c>
      <c r="B497" s="228">
        <v>495</v>
      </c>
      <c r="C497" s="254" t="s">
        <v>660</v>
      </c>
      <c r="D497" s="169" t="s">
        <v>436</v>
      </c>
      <c r="E497" s="249"/>
      <c r="F497" s="233">
        <f t="shared" si="14"/>
        <v>38620.32</v>
      </c>
      <c r="G497" s="178">
        <v>5856</v>
      </c>
      <c r="I497" s="179">
        <v>6.595</v>
      </c>
      <c r="L497" s="179">
        <v>1191</v>
      </c>
      <c r="M497" s="179">
        <v>2181</v>
      </c>
    </row>
    <row r="498" s="179" customFormat="1" ht="22" customHeight="1" spans="1:9">
      <c r="A498" s="168">
        <v>44686</v>
      </c>
      <c r="B498" s="228">
        <v>496</v>
      </c>
      <c r="C498" s="254" t="s">
        <v>661</v>
      </c>
      <c r="D498" s="169" t="s">
        <v>32</v>
      </c>
      <c r="E498" s="232">
        <f>G498*I498</f>
        <v>38620.32</v>
      </c>
      <c r="F498" s="233"/>
      <c r="G498" s="178">
        <v>5856</v>
      </c>
      <c r="I498" s="179">
        <v>6.595</v>
      </c>
    </row>
    <row r="499" s="179" customFormat="1" ht="22" customHeight="1" spans="1:13">
      <c r="A499" s="168">
        <v>44686</v>
      </c>
      <c r="B499" s="228">
        <v>497</v>
      </c>
      <c r="C499" s="254" t="s">
        <v>662</v>
      </c>
      <c r="D499" s="169" t="s">
        <v>57</v>
      </c>
      <c r="E499" s="249"/>
      <c r="F499" s="233">
        <f>G499*I499</f>
        <v>93742.72</v>
      </c>
      <c r="G499" s="178">
        <v>14200</v>
      </c>
      <c r="I499" s="179">
        <v>6.6016</v>
      </c>
      <c r="L499" s="179">
        <v>1192</v>
      </c>
      <c r="M499" s="179">
        <v>2182</v>
      </c>
    </row>
    <row r="500" s="179" customFormat="1" ht="22" customHeight="1" spans="1:9">
      <c r="A500" s="168">
        <v>44686</v>
      </c>
      <c r="B500" s="228">
        <v>498</v>
      </c>
      <c r="C500" s="254" t="s">
        <v>663</v>
      </c>
      <c r="D500" s="169" t="s">
        <v>314</v>
      </c>
      <c r="E500" s="232">
        <f>G500*I500</f>
        <v>93742.72</v>
      </c>
      <c r="F500" s="233"/>
      <c r="G500" s="178">
        <v>14200</v>
      </c>
      <c r="H500" s="179" t="s">
        <v>664</v>
      </c>
      <c r="I500" s="179">
        <v>6.6016</v>
      </c>
    </row>
    <row r="501" s="179" customFormat="1" ht="22" customHeight="1" spans="1:9">
      <c r="A501" s="168">
        <v>44687</v>
      </c>
      <c r="B501" s="228">
        <v>499</v>
      </c>
      <c r="C501" s="254" t="s">
        <v>665</v>
      </c>
      <c r="D501" s="169" t="s">
        <v>666</v>
      </c>
      <c r="E501" s="232">
        <f>G501*I501</f>
        <v>59940</v>
      </c>
      <c r="F501" s="233"/>
      <c r="G501" s="178">
        <v>9000</v>
      </c>
      <c r="I501" s="179">
        <v>6.66</v>
      </c>
    </row>
    <row r="502" s="179" customFormat="1" ht="22" customHeight="1" spans="1:9">
      <c r="A502" s="168">
        <v>44687</v>
      </c>
      <c r="B502" s="228">
        <v>500</v>
      </c>
      <c r="C502" s="254" t="s">
        <v>667</v>
      </c>
      <c r="D502" s="169" t="s">
        <v>668</v>
      </c>
      <c r="E502" s="249"/>
      <c r="F502" s="233">
        <f>G502*I502</f>
        <v>59940</v>
      </c>
      <c r="G502" s="178">
        <v>9000</v>
      </c>
      <c r="I502" s="179">
        <v>6.66</v>
      </c>
    </row>
    <row r="503" s="179" customFormat="1" ht="22" customHeight="1" spans="1:13">
      <c r="A503" s="168">
        <v>44690</v>
      </c>
      <c r="B503" s="228">
        <v>501</v>
      </c>
      <c r="C503" s="254" t="s">
        <v>669</v>
      </c>
      <c r="D503" s="169" t="s">
        <v>500</v>
      </c>
      <c r="E503" s="249"/>
      <c r="F503" s="233">
        <f>G503*I503</f>
        <v>132816.57</v>
      </c>
      <c r="G503" s="178">
        <v>19853</v>
      </c>
      <c r="I503" s="179">
        <v>6.69</v>
      </c>
      <c r="J503" s="179">
        <v>19879</v>
      </c>
      <c r="K503" s="179">
        <v>19879</v>
      </c>
      <c r="L503" s="179">
        <v>1193</v>
      </c>
      <c r="M503" s="179">
        <v>2183</v>
      </c>
    </row>
    <row r="504" s="179" customFormat="1" ht="22" customHeight="1" spans="1:9">
      <c r="A504" s="168">
        <v>44690</v>
      </c>
      <c r="B504" s="228">
        <v>502</v>
      </c>
      <c r="C504" s="254" t="s">
        <v>670</v>
      </c>
      <c r="D504" s="169" t="s">
        <v>582</v>
      </c>
      <c r="E504" s="232">
        <f>G504*I504</f>
        <v>132816.57</v>
      </c>
      <c r="F504" s="233"/>
      <c r="G504" s="178">
        <v>19853</v>
      </c>
      <c r="I504" s="179">
        <v>6.69</v>
      </c>
    </row>
    <row r="505" s="179" customFormat="1" ht="22" customHeight="1" spans="1:8">
      <c r="A505" s="168">
        <v>44691</v>
      </c>
      <c r="B505" s="228">
        <v>503</v>
      </c>
      <c r="C505" s="254" t="s">
        <v>656</v>
      </c>
      <c r="D505" s="169" t="s">
        <v>657</v>
      </c>
      <c r="E505" s="232">
        <f>86906.38-20000</f>
        <v>66906.38</v>
      </c>
      <c r="F505" s="233"/>
      <c r="G505" s="178"/>
      <c r="H505" s="179" t="s">
        <v>671</v>
      </c>
    </row>
    <row r="506" s="179" customFormat="1" ht="22" customHeight="1" spans="1:13">
      <c r="A506" s="168">
        <v>44691</v>
      </c>
      <c r="B506" s="228">
        <v>504</v>
      </c>
      <c r="C506" s="254" t="s">
        <v>672</v>
      </c>
      <c r="D506" s="169" t="s">
        <v>673</v>
      </c>
      <c r="E506" s="249"/>
      <c r="F506" s="233">
        <f>G506*I506</f>
        <v>63591.0912</v>
      </c>
      <c r="G506" s="178">
        <v>9462.96</v>
      </c>
      <c r="I506" s="179">
        <v>6.72</v>
      </c>
      <c r="L506" s="179">
        <v>1194</v>
      </c>
      <c r="M506" s="179">
        <v>2184</v>
      </c>
    </row>
    <row r="507" s="179" customFormat="1" ht="22" customHeight="1" spans="1:13">
      <c r="A507" s="168">
        <v>44692</v>
      </c>
      <c r="B507" s="228">
        <v>505</v>
      </c>
      <c r="C507" s="254" t="s">
        <v>674</v>
      </c>
      <c r="D507" s="169" t="s">
        <v>332</v>
      </c>
      <c r="E507" s="249"/>
      <c r="F507" s="233">
        <f>G507*I507</f>
        <v>167555.41</v>
      </c>
      <c r="G507" s="178">
        <v>24971</v>
      </c>
      <c r="I507" s="179">
        <v>6.71</v>
      </c>
      <c r="J507" s="179">
        <v>25000</v>
      </c>
      <c r="K507" s="179">
        <v>25000</v>
      </c>
      <c r="L507" s="179">
        <v>1195</v>
      </c>
      <c r="M507" s="179">
        <v>2185</v>
      </c>
    </row>
    <row r="508" s="179" customFormat="1" ht="22" customHeight="1" spans="1:9">
      <c r="A508" s="168">
        <v>44692</v>
      </c>
      <c r="B508" s="228">
        <v>506</v>
      </c>
      <c r="C508" s="254" t="s">
        <v>675</v>
      </c>
      <c r="D508" s="169" t="s">
        <v>32</v>
      </c>
      <c r="E508" s="232">
        <f>G508*I508</f>
        <v>163770.97</v>
      </c>
      <c r="F508" s="233"/>
      <c r="G508" s="178">
        <v>24407</v>
      </c>
      <c r="I508" s="179">
        <v>6.71</v>
      </c>
    </row>
    <row r="509" s="179" customFormat="1" ht="22" customHeight="1" spans="1:13">
      <c r="A509" s="168">
        <v>44693</v>
      </c>
      <c r="B509" s="228">
        <v>507</v>
      </c>
      <c r="C509" s="254" t="s">
        <v>676</v>
      </c>
      <c r="D509" s="169" t="s">
        <v>677</v>
      </c>
      <c r="E509" s="249"/>
      <c r="F509" s="233">
        <f>G509*I509</f>
        <v>841472.09</v>
      </c>
      <c r="G509" s="178">
        <v>125033</v>
      </c>
      <c r="I509" s="179">
        <v>6.73</v>
      </c>
      <c r="L509" s="179">
        <v>1196</v>
      </c>
      <c r="M509" s="179">
        <v>2186</v>
      </c>
    </row>
    <row r="510" s="179" customFormat="1" ht="22" customHeight="1" spans="1:9">
      <c r="A510" s="168">
        <v>44693</v>
      </c>
      <c r="B510" s="228">
        <v>508</v>
      </c>
      <c r="C510" s="254" t="s">
        <v>678</v>
      </c>
      <c r="D510" s="169" t="s">
        <v>659</v>
      </c>
      <c r="E510" s="232">
        <f t="shared" ref="E510:E516" si="15">G510*I510</f>
        <v>63591.0912</v>
      </c>
      <c r="F510" s="233"/>
      <c r="G510" s="178">
        <v>9462.96</v>
      </c>
      <c r="I510" s="179">
        <v>6.72</v>
      </c>
    </row>
    <row r="511" s="179" customFormat="1" ht="22" customHeight="1" spans="1:9">
      <c r="A511" s="168">
        <v>44693</v>
      </c>
      <c r="B511" s="228">
        <v>509</v>
      </c>
      <c r="C511" s="254" t="s">
        <v>679</v>
      </c>
      <c r="D511" s="169" t="s">
        <v>659</v>
      </c>
      <c r="E511" s="232">
        <f t="shared" si="15"/>
        <v>841472.09</v>
      </c>
      <c r="F511" s="233"/>
      <c r="G511" s="178">
        <v>125033</v>
      </c>
      <c r="H511" s="179" t="s">
        <v>680</v>
      </c>
      <c r="I511" s="179">
        <v>6.73</v>
      </c>
    </row>
    <row r="512" s="179" customFormat="1" ht="22" customHeight="1" spans="1:13">
      <c r="A512" s="168">
        <v>44693</v>
      </c>
      <c r="B512" s="228">
        <v>510</v>
      </c>
      <c r="C512" s="254" t="s">
        <v>681</v>
      </c>
      <c r="D512" s="169" t="s">
        <v>682</v>
      </c>
      <c r="E512" s="249"/>
      <c r="F512" s="233">
        <f>G512*I512</f>
        <v>168054.83</v>
      </c>
      <c r="G512" s="178">
        <v>24971</v>
      </c>
      <c r="I512" s="179">
        <v>6.73</v>
      </c>
      <c r="J512" s="179">
        <v>25000</v>
      </c>
      <c r="K512" s="179">
        <v>25000</v>
      </c>
      <c r="L512" s="179">
        <v>1197</v>
      </c>
      <c r="M512" s="179">
        <v>2187</v>
      </c>
    </row>
    <row r="513" s="179" customFormat="1" ht="22" customHeight="1" spans="1:9">
      <c r="A513" s="168">
        <v>44692</v>
      </c>
      <c r="B513" s="228">
        <v>511</v>
      </c>
      <c r="C513" s="254" t="s">
        <v>675</v>
      </c>
      <c r="D513" s="169" t="s">
        <v>32</v>
      </c>
      <c r="E513" s="232">
        <f t="shared" si="15"/>
        <v>3784.44</v>
      </c>
      <c r="F513" s="233"/>
      <c r="G513" s="178">
        <f>24971-24407</f>
        <v>564</v>
      </c>
      <c r="I513" s="179">
        <v>6.71</v>
      </c>
    </row>
    <row r="514" s="179" customFormat="1" ht="22" customHeight="1" spans="1:9">
      <c r="A514" s="168">
        <v>44693</v>
      </c>
      <c r="B514" s="228">
        <v>512</v>
      </c>
      <c r="C514" s="254" t="s">
        <v>683</v>
      </c>
      <c r="D514" s="169" t="s">
        <v>32</v>
      </c>
      <c r="E514" s="232">
        <f t="shared" si="15"/>
        <v>156977.25</v>
      </c>
      <c r="F514" s="233"/>
      <c r="G514" s="178">
        <f>24971-1646</f>
        <v>23325</v>
      </c>
      <c r="I514" s="179">
        <v>6.73</v>
      </c>
    </row>
    <row r="515" s="179" customFormat="1" ht="22" customHeight="1" spans="1:9">
      <c r="A515" s="168">
        <v>44693</v>
      </c>
      <c r="B515" s="228">
        <v>513</v>
      </c>
      <c r="C515" s="169" t="s">
        <v>684</v>
      </c>
      <c r="D515" s="169" t="s">
        <v>685</v>
      </c>
      <c r="E515" s="232">
        <f t="shared" si="15"/>
        <v>10945.9</v>
      </c>
      <c r="F515" s="233"/>
      <c r="G515" s="178">
        <v>1646</v>
      </c>
      <c r="H515" s="179" t="s">
        <v>680</v>
      </c>
      <c r="I515" s="179">
        <v>6.65</v>
      </c>
    </row>
    <row r="516" s="179" customFormat="1" ht="22" customHeight="1" spans="1:9">
      <c r="A516" s="168">
        <v>44693</v>
      </c>
      <c r="B516" s="228">
        <v>514</v>
      </c>
      <c r="C516" s="169" t="s">
        <v>686</v>
      </c>
      <c r="D516" s="169" t="s">
        <v>65</v>
      </c>
      <c r="E516" s="232">
        <f t="shared" si="15"/>
        <v>5724.994</v>
      </c>
      <c r="F516" s="233"/>
      <c r="G516" s="178">
        <v>902</v>
      </c>
      <c r="H516" s="179" t="s">
        <v>687</v>
      </c>
      <c r="I516" s="179">
        <v>6.347</v>
      </c>
    </row>
    <row r="517" s="179" customFormat="1" ht="22" customHeight="1" spans="1:13">
      <c r="A517" s="168">
        <v>44693</v>
      </c>
      <c r="B517" s="228">
        <v>515</v>
      </c>
      <c r="C517" s="254" t="s">
        <v>688</v>
      </c>
      <c r="D517" s="169" t="s">
        <v>689</v>
      </c>
      <c r="E517" s="249">
        <v>0</v>
      </c>
      <c r="F517" s="233">
        <v>22279</v>
      </c>
      <c r="G517" s="178"/>
      <c r="J517" s="179">
        <v>22359</v>
      </c>
      <c r="K517" s="179">
        <v>22359</v>
      </c>
      <c r="L517" s="179">
        <v>1198</v>
      </c>
      <c r="M517" s="179">
        <v>2188</v>
      </c>
    </row>
    <row r="518" s="179" customFormat="1" ht="22" customHeight="1" spans="1:7">
      <c r="A518" s="168">
        <v>44693</v>
      </c>
      <c r="B518" s="228">
        <v>516</v>
      </c>
      <c r="C518" s="254" t="s">
        <v>690</v>
      </c>
      <c r="D518" s="169" t="s">
        <v>691</v>
      </c>
      <c r="E518" s="232">
        <v>22279</v>
      </c>
      <c r="F518" s="233"/>
      <c r="G518" s="178"/>
    </row>
    <row r="519" s="179" customFormat="1" ht="22" customHeight="1" spans="1:13">
      <c r="A519" s="168">
        <v>44697</v>
      </c>
      <c r="B519" s="228">
        <v>517</v>
      </c>
      <c r="C519" s="169" t="s">
        <v>692</v>
      </c>
      <c r="D519" s="169" t="s">
        <v>693</v>
      </c>
      <c r="E519" s="249"/>
      <c r="F519" s="233">
        <f>G519*I519</f>
        <v>352283.34</v>
      </c>
      <c r="G519" s="178">
        <v>51950</v>
      </c>
      <c r="I519" s="179">
        <v>6.7812</v>
      </c>
      <c r="J519" s="179">
        <v>51982.5</v>
      </c>
      <c r="K519" s="179">
        <v>51982.5</v>
      </c>
      <c r="L519" s="179">
        <v>1199</v>
      </c>
      <c r="M519" s="179">
        <v>2189</v>
      </c>
    </row>
    <row r="520" s="179" customFormat="1" ht="22" customHeight="1" spans="1:9">
      <c r="A520" s="168">
        <v>44697</v>
      </c>
      <c r="B520" s="228">
        <v>518</v>
      </c>
      <c r="C520" s="169" t="s">
        <v>694</v>
      </c>
      <c r="D520" s="169" t="s">
        <v>32</v>
      </c>
      <c r="E520" s="232">
        <f>G520*I520</f>
        <v>326291.0004</v>
      </c>
      <c r="F520" s="233"/>
      <c r="G520" s="178">
        <v>48117</v>
      </c>
      <c r="I520" s="179">
        <v>6.7812</v>
      </c>
    </row>
    <row r="521" s="179" customFormat="1" ht="22" customHeight="1" spans="1:13">
      <c r="A521" s="168">
        <v>44698</v>
      </c>
      <c r="B521" s="228">
        <v>519</v>
      </c>
      <c r="C521" s="254" t="s">
        <v>695</v>
      </c>
      <c r="D521" s="169" t="s">
        <v>500</v>
      </c>
      <c r="E521" s="249"/>
      <c r="F521" s="233">
        <f>G521*I521</f>
        <v>132371.512</v>
      </c>
      <c r="G521" s="178">
        <f>19557-13</f>
        <v>19544</v>
      </c>
      <c r="H521" s="179" t="s">
        <v>696</v>
      </c>
      <c r="I521" s="179">
        <v>6.773</v>
      </c>
      <c r="J521" s="179">
        <v>19557.5</v>
      </c>
      <c r="K521" s="179">
        <v>39558</v>
      </c>
      <c r="L521" s="179">
        <v>1200</v>
      </c>
      <c r="M521" s="179">
        <v>2190</v>
      </c>
    </row>
    <row r="522" s="179" customFormat="1" ht="22" customHeight="1" spans="1:13">
      <c r="A522" s="168">
        <v>44698</v>
      </c>
      <c r="B522" s="228">
        <v>520</v>
      </c>
      <c r="C522" s="254" t="s">
        <v>697</v>
      </c>
      <c r="D522" s="169" t="s">
        <v>500</v>
      </c>
      <c r="E522" s="249"/>
      <c r="F522" s="233">
        <f>G522*I522</f>
        <v>135378.724</v>
      </c>
      <c r="G522" s="178">
        <f>20001-13</f>
        <v>19988</v>
      </c>
      <c r="H522" s="179" t="s">
        <v>696</v>
      </c>
      <c r="I522" s="179">
        <v>6.773</v>
      </c>
      <c r="J522" s="179">
        <v>20001</v>
      </c>
      <c r="K522" s="179">
        <v>39558</v>
      </c>
      <c r="L522" s="179">
        <v>1200</v>
      </c>
      <c r="M522" s="179">
        <v>2191</v>
      </c>
    </row>
    <row r="523" s="179" customFormat="1" ht="22" customHeight="1" spans="1:13">
      <c r="A523" s="168">
        <v>44698</v>
      </c>
      <c r="B523" s="228">
        <v>521</v>
      </c>
      <c r="C523" s="254" t="s">
        <v>698</v>
      </c>
      <c r="D523" s="169" t="s">
        <v>699</v>
      </c>
      <c r="E523" s="249"/>
      <c r="F523" s="233">
        <f>G523*I523</f>
        <v>169094.718</v>
      </c>
      <c r="G523" s="178">
        <v>24966</v>
      </c>
      <c r="I523" s="179">
        <v>6.773</v>
      </c>
      <c r="J523" s="179">
        <v>25000</v>
      </c>
      <c r="K523" s="179">
        <v>25000</v>
      </c>
      <c r="L523" s="179">
        <v>1202</v>
      </c>
      <c r="M523" s="179">
        <v>2192</v>
      </c>
    </row>
    <row r="524" s="179" customFormat="1" ht="22" customHeight="1" spans="1:13">
      <c r="A524" s="168">
        <v>44698</v>
      </c>
      <c r="B524" s="228">
        <v>522</v>
      </c>
      <c r="C524" s="254" t="s">
        <v>698</v>
      </c>
      <c r="D524" s="169" t="s">
        <v>699</v>
      </c>
      <c r="E524" s="249"/>
      <c r="F524" s="233">
        <f>G524*I524</f>
        <v>169094.718</v>
      </c>
      <c r="G524" s="178">
        <v>24966</v>
      </c>
      <c r="I524" s="179">
        <v>6.773</v>
      </c>
      <c r="J524" s="179">
        <v>25000</v>
      </c>
      <c r="K524" s="179">
        <v>25000</v>
      </c>
      <c r="L524" s="179">
        <v>1203</v>
      </c>
      <c r="M524" s="179">
        <v>2193</v>
      </c>
    </row>
    <row r="525" s="179" customFormat="1" ht="22" customHeight="1" spans="1:13">
      <c r="A525" s="168">
        <v>44698</v>
      </c>
      <c r="B525" s="228">
        <v>523</v>
      </c>
      <c r="C525" s="254" t="s">
        <v>698</v>
      </c>
      <c r="D525" s="169" t="s">
        <v>699</v>
      </c>
      <c r="E525" s="249"/>
      <c r="F525" s="233">
        <f>G525*I525</f>
        <v>169196.313</v>
      </c>
      <c r="G525" s="178">
        <v>24981</v>
      </c>
      <c r="I525" s="179">
        <v>6.773</v>
      </c>
      <c r="J525" s="179">
        <v>25000</v>
      </c>
      <c r="K525" s="179">
        <v>25000</v>
      </c>
      <c r="L525" s="179">
        <v>1204</v>
      </c>
      <c r="M525" s="179">
        <v>2194</v>
      </c>
    </row>
    <row r="526" s="179" customFormat="1" ht="22" customHeight="1" spans="1:9">
      <c r="A526" s="168">
        <v>44698</v>
      </c>
      <c r="B526" s="228">
        <v>524</v>
      </c>
      <c r="C526" s="254" t="s">
        <v>700</v>
      </c>
      <c r="D526" s="169" t="s">
        <v>582</v>
      </c>
      <c r="E526" s="232">
        <f>G526*I526</f>
        <v>132371.512</v>
      </c>
      <c r="F526" s="233"/>
      <c r="G526" s="178">
        <f>19557-13</f>
        <v>19544</v>
      </c>
      <c r="H526" s="179" t="s">
        <v>696</v>
      </c>
      <c r="I526" s="179">
        <v>6.773</v>
      </c>
    </row>
    <row r="527" s="179" customFormat="1" ht="22" customHeight="1" spans="1:9">
      <c r="A527" s="168">
        <v>44698</v>
      </c>
      <c r="B527" s="228">
        <v>525</v>
      </c>
      <c r="C527" s="254" t="s">
        <v>701</v>
      </c>
      <c r="D527" s="169" t="s">
        <v>582</v>
      </c>
      <c r="E527" s="232">
        <f>G527*I527</f>
        <v>135378.724</v>
      </c>
      <c r="F527" s="233"/>
      <c r="G527" s="178">
        <f>20001-13</f>
        <v>19988</v>
      </c>
      <c r="H527" s="179" t="s">
        <v>696</v>
      </c>
      <c r="I527" s="179">
        <v>6.773</v>
      </c>
    </row>
    <row r="528" s="179" customFormat="1" ht="22" customHeight="1" spans="1:9">
      <c r="A528" s="168">
        <v>44698</v>
      </c>
      <c r="B528" s="228">
        <v>526</v>
      </c>
      <c r="C528" s="254" t="s">
        <v>702</v>
      </c>
      <c r="D528" s="169" t="s">
        <v>582</v>
      </c>
      <c r="E528" s="232">
        <f>G528*I528</f>
        <v>507385.749</v>
      </c>
      <c r="F528" s="233"/>
      <c r="G528" s="178">
        <v>74913</v>
      </c>
      <c r="I528" s="179">
        <v>6.773</v>
      </c>
    </row>
    <row r="529" s="179" customFormat="1" ht="22" customHeight="1" spans="1:13">
      <c r="A529" s="168">
        <v>44698</v>
      </c>
      <c r="B529" s="228">
        <v>527</v>
      </c>
      <c r="C529" s="254" t="s">
        <v>703</v>
      </c>
      <c r="D529" s="169" t="s">
        <v>704</v>
      </c>
      <c r="E529" s="249"/>
      <c r="F529" s="233">
        <f>G529*I529</f>
        <v>251812.5</v>
      </c>
      <c r="G529" s="178">
        <v>37500</v>
      </c>
      <c r="H529" s="179" t="s">
        <v>705</v>
      </c>
      <c r="I529" s="179">
        <v>6.715</v>
      </c>
      <c r="L529" s="179">
        <v>1205</v>
      </c>
      <c r="M529" s="179">
        <v>2195</v>
      </c>
    </row>
    <row r="530" s="179" customFormat="1" ht="22" customHeight="1" spans="1:9">
      <c r="A530" s="168">
        <v>44698</v>
      </c>
      <c r="B530" s="228">
        <v>528</v>
      </c>
      <c r="C530" s="254" t="s">
        <v>706</v>
      </c>
      <c r="D530" s="169" t="s">
        <v>691</v>
      </c>
      <c r="E530" s="232">
        <v>251812</v>
      </c>
      <c r="F530" s="233"/>
      <c r="G530" s="178">
        <v>37500</v>
      </c>
      <c r="H530" s="179" t="s">
        <v>705</v>
      </c>
      <c r="I530" s="179">
        <v>6.715</v>
      </c>
    </row>
    <row r="531" s="179" customFormat="1" ht="22" customHeight="1" spans="1:13">
      <c r="A531" s="168">
        <v>44698</v>
      </c>
      <c r="B531" s="228">
        <v>529</v>
      </c>
      <c r="C531" s="254" t="s">
        <v>698</v>
      </c>
      <c r="D531" s="169" t="s">
        <v>699</v>
      </c>
      <c r="E531" s="249"/>
      <c r="F531" s="233">
        <f>G531*I531</f>
        <v>168296.997</v>
      </c>
      <c r="G531" s="178">
        <v>24981</v>
      </c>
      <c r="I531" s="179">
        <v>6.737</v>
      </c>
      <c r="L531" s="179">
        <v>1206</v>
      </c>
      <c r="M531" s="179">
        <v>2196</v>
      </c>
    </row>
    <row r="532" s="179" customFormat="1" ht="22" customHeight="1" spans="1:13">
      <c r="A532" s="168">
        <v>44699</v>
      </c>
      <c r="B532" s="228">
        <v>530</v>
      </c>
      <c r="C532" s="254" t="s">
        <v>674</v>
      </c>
      <c r="D532" s="169" t="s">
        <v>699</v>
      </c>
      <c r="E532" s="249"/>
      <c r="F532" s="233">
        <f>G532*I532</f>
        <v>128332.4393</v>
      </c>
      <c r="G532" s="178">
        <f>19058.4-9.5</f>
        <v>19048.9</v>
      </c>
      <c r="H532" s="179" t="s">
        <v>707</v>
      </c>
      <c r="I532" s="179">
        <v>6.737</v>
      </c>
      <c r="J532" s="179">
        <v>19058.4</v>
      </c>
      <c r="K532" s="179">
        <v>25000</v>
      </c>
      <c r="L532" s="179">
        <v>1207</v>
      </c>
      <c r="M532" s="179">
        <v>2197</v>
      </c>
    </row>
    <row r="533" s="179" customFormat="1" ht="22" customHeight="1" spans="1:13">
      <c r="A533" s="168">
        <v>44699</v>
      </c>
      <c r="B533" s="228">
        <v>531</v>
      </c>
      <c r="C533" s="254" t="s">
        <v>708</v>
      </c>
      <c r="D533" s="169" t="s">
        <v>699</v>
      </c>
      <c r="E533" s="249"/>
      <c r="F533" s="233">
        <f>G533*I533</f>
        <v>39964.5577</v>
      </c>
      <c r="G533" s="178">
        <f>5941.6-9.5</f>
        <v>5932.1</v>
      </c>
      <c r="H533" s="179" t="s">
        <v>707</v>
      </c>
      <c r="I533" s="179">
        <v>6.737</v>
      </c>
      <c r="J533" s="179">
        <v>5941.6</v>
      </c>
      <c r="K533" s="179">
        <v>25000</v>
      </c>
      <c r="L533" s="179">
        <v>1207</v>
      </c>
      <c r="M533" s="179">
        <v>2198</v>
      </c>
    </row>
    <row r="534" s="179" customFormat="1" ht="22" customHeight="1" spans="1:9">
      <c r="A534" s="168">
        <v>44699</v>
      </c>
      <c r="B534" s="228">
        <v>532</v>
      </c>
      <c r="C534" s="254" t="s">
        <v>709</v>
      </c>
      <c r="D534" s="169" t="s">
        <v>582</v>
      </c>
      <c r="E534" s="232">
        <f t="shared" ref="E534:E536" si="16">G534*I534</f>
        <v>168296.997</v>
      </c>
      <c r="F534" s="233"/>
      <c r="G534" s="178">
        <v>24981</v>
      </c>
      <c r="I534" s="179">
        <v>6.737</v>
      </c>
    </row>
    <row r="535" s="179" customFormat="1" ht="22" customHeight="1" spans="1:9">
      <c r="A535" s="168">
        <v>44699</v>
      </c>
      <c r="B535" s="228">
        <v>533</v>
      </c>
      <c r="C535" s="254" t="s">
        <v>710</v>
      </c>
      <c r="D535" s="169" t="s">
        <v>582</v>
      </c>
      <c r="E535" s="232">
        <f t="shared" si="16"/>
        <v>128332.4393</v>
      </c>
      <c r="F535" s="233"/>
      <c r="G535" s="178">
        <f>19058.4-9.5</f>
        <v>19048.9</v>
      </c>
      <c r="I535" s="179">
        <v>6.737</v>
      </c>
    </row>
    <row r="536" s="179" customFormat="1" ht="22" customHeight="1" spans="1:9">
      <c r="A536" s="168">
        <v>44699</v>
      </c>
      <c r="B536" s="228">
        <v>534</v>
      </c>
      <c r="C536" s="254" t="s">
        <v>711</v>
      </c>
      <c r="D536" s="169" t="s">
        <v>582</v>
      </c>
      <c r="E536" s="232">
        <f t="shared" si="16"/>
        <v>39964.5577</v>
      </c>
      <c r="F536" s="233"/>
      <c r="G536" s="178">
        <f>5941.6-9.5</f>
        <v>5932.1</v>
      </c>
      <c r="I536" s="179">
        <v>6.737</v>
      </c>
    </row>
    <row r="537" s="179" customFormat="1" ht="22" customHeight="1" spans="1:13">
      <c r="A537" s="168">
        <v>44699</v>
      </c>
      <c r="B537" s="228">
        <v>535</v>
      </c>
      <c r="C537" s="254" t="s">
        <v>712</v>
      </c>
      <c r="D537" s="169" t="s">
        <v>57</v>
      </c>
      <c r="E537" s="249"/>
      <c r="F537" s="233">
        <f t="shared" ref="F537:F543" si="17">G537*I537</f>
        <v>67370</v>
      </c>
      <c r="G537" s="178">
        <v>10000</v>
      </c>
      <c r="H537" s="179" t="s">
        <v>713</v>
      </c>
      <c r="I537" s="179">
        <v>6.737</v>
      </c>
      <c r="L537" s="179">
        <v>1209</v>
      </c>
      <c r="M537" s="179">
        <v>2199</v>
      </c>
    </row>
    <row r="538" s="179" customFormat="1" ht="22" customHeight="1" spans="1:13">
      <c r="A538" s="168">
        <v>44699</v>
      </c>
      <c r="B538" s="228">
        <v>536</v>
      </c>
      <c r="C538" s="254" t="s">
        <v>714</v>
      </c>
      <c r="D538" s="169" t="s">
        <v>57</v>
      </c>
      <c r="E538" s="249"/>
      <c r="F538" s="233">
        <f t="shared" si="17"/>
        <v>67370</v>
      </c>
      <c r="G538" s="178">
        <v>10000</v>
      </c>
      <c r="H538" s="179" t="s">
        <v>713</v>
      </c>
      <c r="I538" s="179">
        <v>6.737</v>
      </c>
      <c r="L538" s="179">
        <v>1209</v>
      </c>
      <c r="M538" s="179">
        <v>2200</v>
      </c>
    </row>
    <row r="539" s="179" customFormat="1" ht="22" customHeight="1" spans="1:9">
      <c r="A539" s="168">
        <v>44699</v>
      </c>
      <c r="B539" s="228">
        <v>537</v>
      </c>
      <c r="C539" s="254" t="s">
        <v>715</v>
      </c>
      <c r="D539" s="169" t="s">
        <v>716</v>
      </c>
      <c r="E539" s="232">
        <f t="shared" ref="E539:E541" si="18">G539*I539</f>
        <v>67370</v>
      </c>
      <c r="F539" s="233"/>
      <c r="G539" s="178">
        <v>10000</v>
      </c>
      <c r="I539" s="179">
        <v>6.737</v>
      </c>
    </row>
    <row r="540" s="179" customFormat="1" ht="22" customHeight="1" spans="1:9">
      <c r="A540" s="168">
        <v>44700</v>
      </c>
      <c r="B540" s="228">
        <v>538</v>
      </c>
      <c r="C540" s="254" t="s">
        <v>717</v>
      </c>
      <c r="D540" s="169" t="s">
        <v>716</v>
      </c>
      <c r="E540" s="232">
        <f t="shared" si="18"/>
        <v>67370</v>
      </c>
      <c r="F540" s="233"/>
      <c r="G540" s="178">
        <v>10000</v>
      </c>
      <c r="I540" s="179">
        <v>6.737</v>
      </c>
    </row>
    <row r="541" s="179" customFormat="1" ht="22" customHeight="1" spans="1:9">
      <c r="A541" s="168">
        <v>44700</v>
      </c>
      <c r="B541" s="228">
        <v>539</v>
      </c>
      <c r="C541" s="254" t="s">
        <v>718</v>
      </c>
      <c r="D541" s="169" t="s">
        <v>716</v>
      </c>
      <c r="E541" s="232">
        <f t="shared" si="18"/>
        <v>14855.085</v>
      </c>
      <c r="F541" s="233"/>
      <c r="G541" s="178">
        <f>2192+13</f>
        <v>2205</v>
      </c>
      <c r="H541" s="179" t="s">
        <v>222</v>
      </c>
      <c r="I541" s="179">
        <v>6.737</v>
      </c>
    </row>
    <row r="542" s="179" customFormat="1" ht="22" customHeight="1" spans="1:13">
      <c r="A542" s="168">
        <v>44700</v>
      </c>
      <c r="B542" s="228">
        <v>540</v>
      </c>
      <c r="C542" s="254" t="s">
        <v>719</v>
      </c>
      <c r="D542" s="169" t="s">
        <v>699</v>
      </c>
      <c r="E542" s="232"/>
      <c r="F542" s="233">
        <f t="shared" si="17"/>
        <v>166146.198</v>
      </c>
      <c r="G542" s="178">
        <f>24807.44-9.5</f>
        <v>24797.94</v>
      </c>
      <c r="H542" s="179" t="s">
        <v>720</v>
      </c>
      <c r="I542" s="179">
        <v>6.7</v>
      </c>
      <c r="J542" s="179">
        <v>24807.44</v>
      </c>
      <c r="K542" s="179">
        <v>25000</v>
      </c>
      <c r="L542" s="179">
        <v>1211</v>
      </c>
      <c r="M542" s="179">
        <v>2201</v>
      </c>
    </row>
    <row r="543" s="179" customFormat="1" ht="22" customHeight="1" spans="1:13">
      <c r="A543" s="168">
        <v>44700</v>
      </c>
      <c r="B543" s="228">
        <v>541</v>
      </c>
      <c r="C543" s="254" t="s">
        <v>721</v>
      </c>
      <c r="D543" s="169" t="s">
        <v>699</v>
      </c>
      <c r="E543" s="232"/>
      <c r="F543" s="233">
        <f t="shared" si="17"/>
        <v>1226.502</v>
      </c>
      <c r="G543" s="178">
        <f>192.56-9.5</f>
        <v>183.06</v>
      </c>
      <c r="H543" s="179" t="s">
        <v>720</v>
      </c>
      <c r="I543" s="179">
        <v>6.7</v>
      </c>
      <c r="J543" s="179">
        <v>192.56</v>
      </c>
      <c r="K543" s="179">
        <v>25000</v>
      </c>
      <c r="L543" s="179">
        <v>1211</v>
      </c>
      <c r="M543" s="179">
        <v>2202</v>
      </c>
    </row>
    <row r="544" s="179" customFormat="1" ht="22" customHeight="1" spans="1:9">
      <c r="A544" s="168">
        <v>44701</v>
      </c>
      <c r="B544" s="228">
        <v>542</v>
      </c>
      <c r="C544" s="254" t="s">
        <v>722</v>
      </c>
      <c r="D544" s="169" t="s">
        <v>582</v>
      </c>
      <c r="E544" s="232">
        <f t="shared" ref="E544:E546" si="19">G544*I544</f>
        <v>166146.198</v>
      </c>
      <c r="F544" s="233"/>
      <c r="G544" s="178">
        <f>24807.44-9.5</f>
        <v>24797.94</v>
      </c>
      <c r="H544" s="179" t="s">
        <v>720</v>
      </c>
      <c r="I544" s="179">
        <v>6.7</v>
      </c>
    </row>
    <row r="545" s="179" customFormat="1" ht="22" customHeight="1" spans="1:9">
      <c r="A545" s="168">
        <v>44701</v>
      </c>
      <c r="B545" s="228">
        <v>543</v>
      </c>
      <c r="C545" s="254" t="s">
        <v>723</v>
      </c>
      <c r="D545" s="169" t="s">
        <v>582</v>
      </c>
      <c r="E545" s="232">
        <f t="shared" si="19"/>
        <v>1226.502</v>
      </c>
      <c r="F545" s="233"/>
      <c r="G545" s="178">
        <f>192.56-9.5</f>
        <v>183.06</v>
      </c>
      <c r="H545" s="179" t="s">
        <v>720</v>
      </c>
      <c r="I545" s="179">
        <v>6.7</v>
      </c>
    </row>
    <row r="546" s="179" customFormat="1" ht="22" customHeight="1" spans="1:9">
      <c r="A546" s="168">
        <v>44701</v>
      </c>
      <c r="B546" s="228">
        <v>544</v>
      </c>
      <c r="C546" s="254" t="s">
        <v>724</v>
      </c>
      <c r="D546" s="169" t="s">
        <v>38</v>
      </c>
      <c r="E546" s="232"/>
      <c r="F546" s="233">
        <f t="shared" ref="F546:F554" si="20">G546*I546</f>
        <v>14773.5</v>
      </c>
      <c r="G546" s="178">
        <f>2192+13</f>
        <v>2205</v>
      </c>
      <c r="I546" s="179">
        <v>6.7</v>
      </c>
    </row>
    <row r="547" s="179" customFormat="1" ht="22" customHeight="1" spans="1:7">
      <c r="A547" s="168">
        <v>44704</v>
      </c>
      <c r="B547" s="228">
        <v>545</v>
      </c>
      <c r="C547" s="254" t="s">
        <v>725</v>
      </c>
      <c r="D547" s="254" t="s">
        <v>726</v>
      </c>
      <c r="E547" s="232">
        <v>1965</v>
      </c>
      <c r="F547" s="233"/>
      <c r="G547" s="178"/>
    </row>
    <row r="548" s="179" customFormat="1" ht="22" customHeight="1" spans="1:13">
      <c r="A548" s="168">
        <v>44707</v>
      </c>
      <c r="B548" s="228">
        <v>546</v>
      </c>
      <c r="C548" s="254" t="s">
        <v>727</v>
      </c>
      <c r="D548" s="169" t="s">
        <v>728</v>
      </c>
      <c r="E548" s="232"/>
      <c r="F548" s="233">
        <f t="shared" si="20"/>
        <v>173992.55851</v>
      </c>
      <c r="G548" s="178">
        <v>26050.69</v>
      </c>
      <c r="I548" s="179">
        <v>6.679</v>
      </c>
      <c r="L548" s="179">
        <v>1213</v>
      </c>
      <c r="M548" s="179">
        <v>2203</v>
      </c>
    </row>
    <row r="549" s="179" customFormat="1" ht="22" customHeight="1" spans="1:13">
      <c r="A549" s="168">
        <v>44707</v>
      </c>
      <c r="B549" s="228">
        <v>547</v>
      </c>
      <c r="C549" s="254" t="s">
        <v>729</v>
      </c>
      <c r="D549" s="169" t="s">
        <v>582</v>
      </c>
      <c r="E549" s="232">
        <f>G549*I549</f>
        <v>173992.55851</v>
      </c>
      <c r="F549" s="233"/>
      <c r="G549" s="178">
        <v>26050.69</v>
      </c>
      <c r="I549" s="179">
        <v>6.679</v>
      </c>
      <c r="L549" s="179">
        <v>1214</v>
      </c>
      <c r="M549" s="179">
        <v>2204</v>
      </c>
    </row>
    <row r="550" s="179" customFormat="1" ht="22" customHeight="1" spans="1:13">
      <c r="A550" s="168">
        <v>44707</v>
      </c>
      <c r="B550" s="228">
        <v>548</v>
      </c>
      <c r="C550" s="254" t="s">
        <v>730</v>
      </c>
      <c r="D550" s="169" t="s">
        <v>731</v>
      </c>
      <c r="E550" s="232"/>
      <c r="F550" s="233">
        <f t="shared" si="20"/>
        <v>130690.2</v>
      </c>
      <c r="G550" s="178">
        <v>19506</v>
      </c>
      <c r="I550" s="179">
        <v>6.7</v>
      </c>
      <c r="L550" s="179">
        <v>1215</v>
      </c>
      <c r="M550" s="179">
        <v>2205</v>
      </c>
    </row>
    <row r="551" s="179" customFormat="1" ht="22" customHeight="1" spans="1:13">
      <c r="A551" s="168">
        <v>44707</v>
      </c>
      <c r="B551" s="228">
        <v>549</v>
      </c>
      <c r="C551" s="254" t="s">
        <v>732</v>
      </c>
      <c r="D551" s="169" t="s">
        <v>699</v>
      </c>
      <c r="E551" s="232"/>
      <c r="F551" s="233">
        <f t="shared" si="20"/>
        <v>168384.4</v>
      </c>
      <c r="G551" s="178">
        <v>25132</v>
      </c>
      <c r="I551" s="179">
        <v>6.7</v>
      </c>
      <c r="L551" s="179">
        <v>1216</v>
      </c>
      <c r="M551" s="179">
        <v>2206</v>
      </c>
    </row>
    <row r="552" s="179" customFormat="1" ht="22" customHeight="1" spans="1:13">
      <c r="A552" s="168">
        <v>44707</v>
      </c>
      <c r="B552" s="228">
        <v>550</v>
      </c>
      <c r="C552" s="254" t="s">
        <v>733</v>
      </c>
      <c r="D552" s="169" t="s">
        <v>575</v>
      </c>
      <c r="E552" s="232"/>
      <c r="F552" s="233">
        <f t="shared" si="20"/>
        <v>345632.9</v>
      </c>
      <c r="G552" s="178">
        <f>51593-6</f>
        <v>51587</v>
      </c>
      <c r="H552" s="179" t="s">
        <v>734</v>
      </c>
      <c r="I552" s="179">
        <v>6.7</v>
      </c>
      <c r="J552" s="179">
        <v>51593.25</v>
      </c>
      <c r="K552" s="179">
        <v>87122.12</v>
      </c>
      <c r="L552" s="179">
        <v>1217</v>
      </c>
      <c r="M552" s="179">
        <v>2207</v>
      </c>
    </row>
    <row r="553" s="179" customFormat="1" ht="22" customHeight="1" spans="1:13">
      <c r="A553" s="168">
        <v>44707</v>
      </c>
      <c r="B553" s="228">
        <v>551</v>
      </c>
      <c r="C553" s="254" t="s">
        <v>735</v>
      </c>
      <c r="D553" s="169" t="s">
        <v>575</v>
      </c>
      <c r="E553" s="232"/>
      <c r="F553" s="233">
        <f t="shared" si="20"/>
        <v>238017.5</v>
      </c>
      <c r="G553" s="178">
        <f>35528-3</f>
        <v>35525</v>
      </c>
      <c r="H553" s="179" t="s">
        <v>734</v>
      </c>
      <c r="I553" s="179">
        <v>6.7</v>
      </c>
      <c r="J553" s="179">
        <v>35528.87</v>
      </c>
      <c r="K553" s="179">
        <v>87122.12</v>
      </c>
      <c r="L553" s="179">
        <v>1217</v>
      </c>
      <c r="M553" s="179">
        <v>2208</v>
      </c>
    </row>
    <row r="554" s="179" customFormat="1" ht="22" customHeight="1" spans="1:13">
      <c r="A554" s="168">
        <v>44707</v>
      </c>
      <c r="B554" s="228">
        <v>552</v>
      </c>
      <c r="C554" s="254" t="s">
        <v>736</v>
      </c>
      <c r="D554" s="169" t="s">
        <v>500</v>
      </c>
      <c r="E554" s="232"/>
      <c r="F554" s="233">
        <f t="shared" si="20"/>
        <v>153202.2</v>
      </c>
      <c r="G554" s="178">
        <v>22866</v>
      </c>
      <c r="I554" s="179">
        <v>6.7</v>
      </c>
      <c r="L554" s="179">
        <v>1219</v>
      </c>
      <c r="M554" s="179">
        <v>2209</v>
      </c>
    </row>
    <row r="555" s="179" customFormat="1" ht="22" customHeight="1" spans="1:9">
      <c r="A555" s="168">
        <v>44707</v>
      </c>
      <c r="B555" s="228">
        <v>553</v>
      </c>
      <c r="C555" s="254" t="s">
        <v>737</v>
      </c>
      <c r="D555" s="169" t="s">
        <v>582</v>
      </c>
      <c r="E555" s="232">
        <f>G555*I555</f>
        <v>130690.2</v>
      </c>
      <c r="F555" s="233"/>
      <c r="G555" s="178">
        <v>19506</v>
      </c>
      <c r="I555" s="179">
        <v>6.7</v>
      </c>
    </row>
    <row r="556" s="179" customFormat="1" ht="22" customHeight="1" spans="1:9">
      <c r="A556" s="168">
        <v>44707</v>
      </c>
      <c r="B556" s="228">
        <v>554</v>
      </c>
      <c r="C556" s="254" t="s">
        <v>738</v>
      </c>
      <c r="D556" s="169" t="s">
        <v>582</v>
      </c>
      <c r="E556" s="232">
        <f>G556*I556</f>
        <v>168384.4</v>
      </c>
      <c r="F556" s="233"/>
      <c r="G556" s="178">
        <v>25132</v>
      </c>
      <c r="I556" s="179">
        <v>6.7</v>
      </c>
    </row>
    <row r="557" s="179" customFormat="1" ht="22" customHeight="1" spans="1:9">
      <c r="A557" s="168">
        <v>44707</v>
      </c>
      <c r="B557" s="228">
        <v>555</v>
      </c>
      <c r="C557" s="254" t="s">
        <v>739</v>
      </c>
      <c r="D557" s="169" t="s">
        <v>582</v>
      </c>
      <c r="E557" s="232">
        <f>G557*I557</f>
        <v>345632.9</v>
      </c>
      <c r="F557" s="233"/>
      <c r="G557" s="178">
        <f>51593-6</f>
        <v>51587</v>
      </c>
      <c r="H557" s="179" t="s">
        <v>734</v>
      </c>
      <c r="I557" s="179">
        <v>6.7</v>
      </c>
    </row>
    <row r="558" s="179" customFormat="1" ht="22" customHeight="1" spans="1:9">
      <c r="A558" s="168">
        <v>44707</v>
      </c>
      <c r="B558" s="228">
        <v>556</v>
      </c>
      <c r="C558" s="254" t="s">
        <v>740</v>
      </c>
      <c r="D558" s="169" t="s">
        <v>582</v>
      </c>
      <c r="E558" s="232">
        <f>G558*I558</f>
        <v>153202.2</v>
      </c>
      <c r="F558" s="233"/>
      <c r="G558" s="178">
        <v>22866</v>
      </c>
      <c r="I558" s="179">
        <v>6.7</v>
      </c>
    </row>
    <row r="559" s="179" customFormat="1" ht="22" customHeight="1" spans="1:9">
      <c r="A559" s="168">
        <v>44707</v>
      </c>
      <c r="B559" s="228">
        <v>557</v>
      </c>
      <c r="C559" s="254" t="s">
        <v>564</v>
      </c>
      <c r="D559" s="169" t="s">
        <v>582</v>
      </c>
      <c r="E559" s="232">
        <f>G559*I559</f>
        <v>84815.3</v>
      </c>
      <c r="F559" s="233"/>
      <c r="G559" s="178">
        <v>12659</v>
      </c>
      <c r="H559" s="179" t="s">
        <v>741</v>
      </c>
      <c r="I559" s="179">
        <v>6.7</v>
      </c>
    </row>
    <row r="560" s="179" customFormat="1" ht="22" customHeight="1" spans="1:13">
      <c r="A560" s="168">
        <v>44707</v>
      </c>
      <c r="B560" s="228">
        <v>558</v>
      </c>
      <c r="C560" s="254" t="s">
        <v>742</v>
      </c>
      <c r="D560" s="169" t="s">
        <v>655</v>
      </c>
      <c r="E560" s="232"/>
      <c r="F560" s="233">
        <f t="shared" ref="F560:F562" si="21">G560*I560</f>
        <v>66772.2</v>
      </c>
      <c r="G560" s="178">
        <v>9966</v>
      </c>
      <c r="I560" s="179">
        <v>6.7</v>
      </c>
      <c r="L560" s="179">
        <v>1220</v>
      </c>
      <c r="M560" s="179">
        <v>2210</v>
      </c>
    </row>
    <row r="561" s="179" customFormat="1" ht="22" customHeight="1" spans="1:13">
      <c r="A561" s="168">
        <v>44708</v>
      </c>
      <c r="B561" s="228">
        <v>559</v>
      </c>
      <c r="C561" s="254" t="s">
        <v>743</v>
      </c>
      <c r="D561" s="169" t="s">
        <v>644</v>
      </c>
      <c r="E561" s="232"/>
      <c r="F561" s="233">
        <f t="shared" si="21"/>
        <v>383700.826</v>
      </c>
      <c r="G561" s="178">
        <v>57268.78</v>
      </c>
      <c r="I561" s="179">
        <v>6.7</v>
      </c>
      <c r="L561" s="179">
        <v>1221</v>
      </c>
      <c r="M561" s="179">
        <v>2211</v>
      </c>
    </row>
    <row r="562" s="179" customFormat="1" ht="22" customHeight="1" spans="1:13">
      <c r="A562" s="168">
        <v>44708</v>
      </c>
      <c r="B562" s="228">
        <v>560</v>
      </c>
      <c r="C562" s="254" t="s">
        <v>562</v>
      </c>
      <c r="D562" s="169" t="s">
        <v>731</v>
      </c>
      <c r="E562" s="232"/>
      <c r="F562" s="233">
        <f t="shared" si="21"/>
        <v>130050.216</v>
      </c>
      <c r="G562" s="178">
        <v>19410.48</v>
      </c>
      <c r="I562" s="179">
        <v>6.7</v>
      </c>
      <c r="L562" s="179">
        <v>1222</v>
      </c>
      <c r="M562" s="179">
        <v>2212</v>
      </c>
    </row>
    <row r="563" s="179" customFormat="1" ht="22" customHeight="1" spans="1:9">
      <c r="A563" s="168">
        <v>44708</v>
      </c>
      <c r="B563" s="228">
        <v>561</v>
      </c>
      <c r="C563" s="254" t="s">
        <v>744</v>
      </c>
      <c r="D563" s="169" t="s">
        <v>582</v>
      </c>
      <c r="E563" s="232">
        <f>G563*I563</f>
        <v>383700.826</v>
      </c>
      <c r="F563" s="233"/>
      <c r="G563" s="178">
        <v>57268.78</v>
      </c>
      <c r="I563" s="179">
        <v>6.7</v>
      </c>
    </row>
    <row r="564" s="179" customFormat="1" ht="22" customHeight="1" spans="1:9">
      <c r="A564" s="168">
        <v>44708</v>
      </c>
      <c r="B564" s="228">
        <v>562</v>
      </c>
      <c r="C564" s="254" t="s">
        <v>564</v>
      </c>
      <c r="D564" s="169" t="s">
        <v>582</v>
      </c>
      <c r="E564" s="232">
        <f>G564*I564</f>
        <v>45234.916</v>
      </c>
      <c r="F564" s="233"/>
      <c r="G564" s="178">
        <f>19410.48-12659</f>
        <v>6751.48</v>
      </c>
      <c r="H564" s="179" t="s">
        <v>741</v>
      </c>
      <c r="I564" s="179">
        <v>6.7</v>
      </c>
    </row>
    <row r="565" s="179" customFormat="1" ht="22" customHeight="1" spans="1:9">
      <c r="A565" s="168">
        <v>44707</v>
      </c>
      <c r="B565" s="228">
        <v>563</v>
      </c>
      <c r="C565" s="254" t="s">
        <v>745</v>
      </c>
      <c r="D565" s="169" t="s">
        <v>575</v>
      </c>
      <c r="E565" s="232"/>
      <c r="F565" s="233"/>
      <c r="G565" s="178">
        <f>35528-3</f>
        <v>35525</v>
      </c>
      <c r="H565" s="179" t="s">
        <v>734</v>
      </c>
      <c r="I565" s="179">
        <v>6.7</v>
      </c>
    </row>
    <row r="566" s="179" customFormat="1" ht="22" customHeight="1" spans="1:13">
      <c r="A566" s="168">
        <v>44709</v>
      </c>
      <c r="B566" s="228">
        <v>564</v>
      </c>
      <c r="C566" s="254" t="s">
        <v>746</v>
      </c>
      <c r="D566" s="169" t="s">
        <v>747</v>
      </c>
      <c r="E566" s="232"/>
      <c r="F566" s="233">
        <f>G566*I566</f>
        <v>221101.32</v>
      </c>
      <c r="G566" s="178">
        <v>33099</v>
      </c>
      <c r="I566" s="179">
        <v>6.68</v>
      </c>
      <c r="L566" s="179">
        <v>1223</v>
      </c>
      <c r="M566" s="179">
        <v>2213</v>
      </c>
    </row>
    <row r="567" s="179" customFormat="1" ht="22" customHeight="1" spans="1:9">
      <c r="A567" s="168">
        <v>44711</v>
      </c>
      <c r="B567" s="228">
        <v>565</v>
      </c>
      <c r="C567" s="254" t="s">
        <v>748</v>
      </c>
      <c r="D567" s="169" t="s">
        <v>582</v>
      </c>
      <c r="E567" s="232">
        <f>G567*I567</f>
        <v>221101.32</v>
      </c>
      <c r="F567" s="233"/>
      <c r="G567" s="178">
        <v>33099</v>
      </c>
      <c r="I567" s="179">
        <v>6.68</v>
      </c>
    </row>
    <row r="568" s="179" customFormat="1" ht="22" customHeight="1" spans="1:13">
      <c r="A568" s="168">
        <v>44711</v>
      </c>
      <c r="B568" s="228">
        <v>566</v>
      </c>
      <c r="C568" s="254" t="s">
        <v>538</v>
      </c>
      <c r="D568" s="169" t="s">
        <v>539</v>
      </c>
      <c r="E568" s="249"/>
      <c r="F568" s="233">
        <f>G568*I568</f>
        <v>176912.88</v>
      </c>
      <c r="G568" s="253">
        <f>44513-10751</f>
        <v>33762</v>
      </c>
      <c r="H568" s="179" t="s">
        <v>749</v>
      </c>
      <c r="I568" s="179">
        <v>5.24</v>
      </c>
      <c r="L568" s="179">
        <v>1224</v>
      </c>
      <c r="M568" s="179">
        <v>2214</v>
      </c>
    </row>
    <row r="569" s="179" customFormat="1" ht="22" customHeight="1" spans="1:13">
      <c r="A569" s="168">
        <v>44711</v>
      </c>
      <c r="B569" s="228">
        <v>567</v>
      </c>
      <c r="C569" s="254" t="s">
        <v>750</v>
      </c>
      <c r="D569" s="169" t="s">
        <v>539</v>
      </c>
      <c r="E569" s="249"/>
      <c r="F569" s="233">
        <f>G569*I569</f>
        <v>227856.16</v>
      </c>
      <c r="G569" s="253">
        <f>77246-33762</f>
        <v>43484</v>
      </c>
      <c r="H569" s="179" t="s">
        <v>749</v>
      </c>
      <c r="I569" s="179">
        <v>5.24</v>
      </c>
      <c r="L569" s="179">
        <v>1224</v>
      </c>
      <c r="M569" s="179">
        <v>2215</v>
      </c>
    </row>
    <row r="570" s="179" customFormat="1" ht="22" customHeight="1" spans="1:9">
      <c r="A570" s="168">
        <v>44711</v>
      </c>
      <c r="B570" s="228">
        <v>568</v>
      </c>
      <c r="C570" s="254" t="s">
        <v>751</v>
      </c>
      <c r="D570" s="169" t="s">
        <v>586</v>
      </c>
      <c r="E570" s="232">
        <f>G570*I570</f>
        <v>176912.88</v>
      </c>
      <c r="F570" s="233"/>
      <c r="G570" s="253">
        <f>44513-10751</f>
        <v>33762</v>
      </c>
      <c r="H570" s="179" t="s">
        <v>749</v>
      </c>
      <c r="I570" s="179">
        <v>5.24</v>
      </c>
    </row>
    <row r="571" s="179" customFormat="1" ht="22" customHeight="1" spans="1:9">
      <c r="A571" s="168">
        <v>44711</v>
      </c>
      <c r="B571" s="228">
        <v>569</v>
      </c>
      <c r="C571" s="254" t="s">
        <v>752</v>
      </c>
      <c r="D571" s="169" t="s">
        <v>586</v>
      </c>
      <c r="E571" s="232">
        <f>G571*I571</f>
        <v>227856.16</v>
      </c>
      <c r="F571" s="233"/>
      <c r="G571" s="253">
        <f>77246-33762</f>
        <v>43484</v>
      </c>
      <c r="H571" s="179" t="s">
        <v>753</v>
      </c>
      <c r="I571" s="179">
        <v>5.24</v>
      </c>
    </row>
    <row r="572" s="179" customFormat="1" ht="22" customHeight="1" spans="1:7">
      <c r="A572" s="168">
        <v>44712</v>
      </c>
      <c r="B572" s="228">
        <v>570</v>
      </c>
      <c r="C572" s="254" t="s">
        <v>754</v>
      </c>
      <c r="D572" s="169" t="s">
        <v>444</v>
      </c>
      <c r="E572" s="249"/>
      <c r="F572" s="233">
        <v>4464</v>
      </c>
      <c r="G572" s="178"/>
    </row>
    <row r="573" s="179" customFormat="1" ht="22" customHeight="1" spans="1:7">
      <c r="A573" s="168">
        <v>44712</v>
      </c>
      <c r="B573" s="228">
        <v>571</v>
      </c>
      <c r="C573" s="254" t="s">
        <v>754</v>
      </c>
      <c r="D573" s="169" t="s">
        <v>411</v>
      </c>
      <c r="E573" s="249"/>
      <c r="F573" s="233">
        <v>16000</v>
      </c>
      <c r="G573" s="178"/>
    </row>
    <row r="574" s="179" customFormat="1" ht="22" customHeight="1" spans="1:7">
      <c r="A574" s="168">
        <v>44712</v>
      </c>
      <c r="B574" s="228">
        <v>572</v>
      </c>
      <c r="C574" s="254" t="s">
        <v>755</v>
      </c>
      <c r="D574" s="169" t="s">
        <v>756</v>
      </c>
      <c r="E574" s="232">
        <v>16000</v>
      </c>
      <c r="F574" s="233"/>
      <c r="G574" s="178"/>
    </row>
    <row r="575" s="179" customFormat="1" ht="22" customHeight="1" spans="1:13">
      <c r="A575" s="168">
        <v>44712</v>
      </c>
      <c r="B575" s="228">
        <v>573</v>
      </c>
      <c r="C575" s="254" t="s">
        <v>757</v>
      </c>
      <c r="D575" s="169" t="s">
        <v>758</v>
      </c>
      <c r="E575" s="249">
        <v>0</v>
      </c>
      <c r="F575" s="233">
        <f>G575*I575</f>
        <v>243306.518</v>
      </c>
      <c r="G575" s="178">
        <v>36626</v>
      </c>
      <c r="I575" s="179">
        <v>6.643</v>
      </c>
      <c r="L575" s="179">
        <v>1226</v>
      </c>
      <c r="M575" s="179">
        <v>2216</v>
      </c>
    </row>
    <row r="576" s="179" customFormat="1" ht="22" customHeight="1" spans="1:13">
      <c r="A576" s="168">
        <v>44712</v>
      </c>
      <c r="B576" s="228">
        <v>574</v>
      </c>
      <c r="C576" s="254" t="s">
        <v>759</v>
      </c>
      <c r="D576" s="169" t="s">
        <v>57</v>
      </c>
      <c r="E576" s="249"/>
      <c r="F576" s="233">
        <f>G576*I576</f>
        <v>62585.2</v>
      </c>
      <c r="G576" s="178">
        <v>9400</v>
      </c>
      <c r="I576" s="179">
        <v>6.658</v>
      </c>
      <c r="L576" s="179">
        <v>1227</v>
      </c>
      <c r="M576" s="179">
        <v>2217</v>
      </c>
    </row>
    <row r="577" s="179" customFormat="1" ht="22" customHeight="1" spans="1:9">
      <c r="A577" s="168">
        <v>44713</v>
      </c>
      <c r="B577" s="228">
        <v>575</v>
      </c>
      <c r="C577" s="254" t="s">
        <v>760</v>
      </c>
      <c r="D577" s="169" t="s">
        <v>582</v>
      </c>
      <c r="E577" s="232">
        <f>G577*I577</f>
        <v>9321.2</v>
      </c>
      <c r="F577" s="233"/>
      <c r="G577" s="178">
        <v>1400</v>
      </c>
      <c r="I577" s="179">
        <v>6.658</v>
      </c>
    </row>
    <row r="578" s="179" customFormat="1" ht="22" customHeight="1" spans="1:9">
      <c r="A578" s="168">
        <v>44713</v>
      </c>
      <c r="B578" s="228">
        <v>576</v>
      </c>
      <c r="C578" s="254" t="s">
        <v>761</v>
      </c>
      <c r="D578" s="169" t="s">
        <v>582</v>
      </c>
      <c r="E578" s="232">
        <f>G578*I578</f>
        <v>243306.518</v>
      </c>
      <c r="F578" s="233"/>
      <c r="G578" s="178">
        <v>36626</v>
      </c>
      <c r="I578" s="179">
        <v>6.643</v>
      </c>
    </row>
    <row r="579" s="179" customFormat="1" ht="22" customHeight="1" spans="1:7">
      <c r="A579" s="168">
        <v>44713</v>
      </c>
      <c r="B579" s="228">
        <v>577</v>
      </c>
      <c r="C579" s="254" t="s">
        <v>762</v>
      </c>
      <c r="D579" s="230" t="s">
        <v>128</v>
      </c>
      <c r="E579" s="232">
        <f>110+332</f>
        <v>442</v>
      </c>
      <c r="F579" s="233"/>
      <c r="G579" s="178"/>
    </row>
    <row r="580" s="179" customFormat="1" ht="22" customHeight="1" spans="1:7">
      <c r="A580" s="168">
        <v>44713</v>
      </c>
      <c r="B580" s="228">
        <v>578</v>
      </c>
      <c r="C580" s="254" t="s">
        <v>763</v>
      </c>
      <c r="D580" s="230" t="s">
        <v>128</v>
      </c>
      <c r="E580" s="232">
        <f>110+469</f>
        <v>579</v>
      </c>
      <c r="F580" s="233"/>
      <c r="G580" s="178"/>
    </row>
    <row r="581" s="179" customFormat="1" ht="22" customHeight="1" spans="1:7">
      <c r="A581" s="168">
        <v>44713</v>
      </c>
      <c r="B581" s="228">
        <v>579</v>
      </c>
      <c r="C581" s="254" t="s">
        <v>764</v>
      </c>
      <c r="D581" s="230" t="s">
        <v>128</v>
      </c>
      <c r="E581" s="232">
        <f>110+508</f>
        <v>618</v>
      </c>
      <c r="F581" s="233"/>
      <c r="G581" s="178"/>
    </row>
    <row r="582" s="179" customFormat="1" ht="22" customHeight="1" spans="1:9">
      <c r="A582" s="168">
        <v>44713</v>
      </c>
      <c r="B582" s="228">
        <v>580</v>
      </c>
      <c r="C582" s="254" t="s">
        <v>760</v>
      </c>
      <c r="D582" s="169" t="s">
        <v>314</v>
      </c>
      <c r="E582" s="232">
        <f t="shared" ref="E582:E588" si="22">G582*I582</f>
        <v>53264</v>
      </c>
      <c r="F582" s="233"/>
      <c r="G582" s="178">
        <v>8000</v>
      </c>
      <c r="I582" s="179">
        <v>6.658</v>
      </c>
    </row>
    <row r="583" s="179" customFormat="1" ht="22" customHeight="1" spans="1:7">
      <c r="A583" s="168">
        <v>44713</v>
      </c>
      <c r="B583" s="228">
        <v>581</v>
      </c>
      <c r="C583" s="254" t="s">
        <v>765</v>
      </c>
      <c r="D583" s="169" t="s">
        <v>38</v>
      </c>
      <c r="E583" s="249"/>
      <c r="F583" s="233">
        <f>442+579+618</f>
        <v>1639</v>
      </c>
      <c r="G583" s="178"/>
    </row>
    <row r="584" s="179" customFormat="1" ht="22" customHeight="1" spans="1:9">
      <c r="A584" s="168">
        <v>44713</v>
      </c>
      <c r="B584" s="228">
        <v>582</v>
      </c>
      <c r="C584" s="254" t="s">
        <v>766</v>
      </c>
      <c r="D584" s="169" t="s">
        <v>640</v>
      </c>
      <c r="E584" s="232">
        <f t="shared" si="22"/>
        <v>33290</v>
      </c>
      <c r="F584" s="233"/>
      <c r="G584" s="178">
        <v>5000</v>
      </c>
      <c r="I584" s="179">
        <v>6.658</v>
      </c>
    </row>
    <row r="585" s="179" customFormat="1" ht="22" customHeight="1" spans="1:9">
      <c r="A585" s="168">
        <v>44713</v>
      </c>
      <c r="B585" s="228">
        <v>583</v>
      </c>
      <c r="C585" s="254" t="s">
        <v>767</v>
      </c>
      <c r="D585" s="169" t="s">
        <v>640</v>
      </c>
      <c r="E585" s="249"/>
      <c r="F585" s="233">
        <f>G585*I585</f>
        <v>33290</v>
      </c>
      <c r="G585" s="178">
        <v>5000</v>
      </c>
      <c r="I585" s="179">
        <v>6.658</v>
      </c>
    </row>
    <row r="586" s="179" customFormat="1" ht="22" customHeight="1" spans="1:13">
      <c r="A586" s="168">
        <v>44713</v>
      </c>
      <c r="B586" s="228">
        <v>584</v>
      </c>
      <c r="C586" s="254" t="s">
        <v>768</v>
      </c>
      <c r="D586" s="169" t="s">
        <v>769</v>
      </c>
      <c r="E586" s="249">
        <v>0</v>
      </c>
      <c r="F586" s="233">
        <f>G586*I586</f>
        <v>159665.498</v>
      </c>
      <c r="G586" s="178">
        <v>23981</v>
      </c>
      <c r="I586" s="179">
        <v>6.658</v>
      </c>
      <c r="L586" s="179">
        <v>1228</v>
      </c>
      <c r="M586" s="179">
        <v>2218</v>
      </c>
    </row>
    <row r="587" s="179" customFormat="1" ht="22" customHeight="1" spans="1:9">
      <c r="A587" s="168">
        <v>44714</v>
      </c>
      <c r="B587" s="228">
        <v>585</v>
      </c>
      <c r="C587" s="254" t="s">
        <v>770</v>
      </c>
      <c r="D587" s="169" t="s">
        <v>158</v>
      </c>
      <c r="E587" s="232">
        <f t="shared" si="22"/>
        <v>159665.498</v>
      </c>
      <c r="F587" s="233"/>
      <c r="G587" s="178">
        <v>23981</v>
      </c>
      <c r="I587" s="179">
        <v>6.658</v>
      </c>
    </row>
    <row r="588" s="179" customFormat="1" ht="22" customHeight="1" spans="1:9">
      <c r="A588" s="168">
        <v>44714</v>
      </c>
      <c r="B588" s="228">
        <v>586</v>
      </c>
      <c r="C588" s="254" t="s">
        <v>694</v>
      </c>
      <c r="D588" s="169" t="s">
        <v>158</v>
      </c>
      <c r="E588" s="232">
        <f t="shared" si="22"/>
        <v>25520.114</v>
      </c>
      <c r="F588" s="233"/>
      <c r="G588" s="178">
        <f>51950-48117</f>
        <v>3833</v>
      </c>
      <c r="I588" s="179">
        <v>6.658</v>
      </c>
    </row>
    <row r="589" s="179" customFormat="1" ht="22" customHeight="1" spans="1:7">
      <c r="A589" s="168">
        <v>44713</v>
      </c>
      <c r="B589" s="228">
        <v>587</v>
      </c>
      <c r="C589" s="254" t="s">
        <v>771</v>
      </c>
      <c r="D589" s="169" t="s">
        <v>624</v>
      </c>
      <c r="E589" s="232">
        <v>2850</v>
      </c>
      <c r="F589" s="233"/>
      <c r="G589" s="178"/>
    </row>
    <row r="590" s="179" customFormat="1" ht="22" customHeight="1" spans="1:9">
      <c r="A590" s="168">
        <v>44714</v>
      </c>
      <c r="B590" s="228">
        <v>588</v>
      </c>
      <c r="C590" s="254" t="s">
        <v>772</v>
      </c>
      <c r="D590" s="169" t="s">
        <v>773</v>
      </c>
      <c r="E590" s="232">
        <f t="shared" ref="E590:E595" si="23">G590*I590</f>
        <v>62012.4</v>
      </c>
      <c r="F590" s="233"/>
      <c r="G590" s="178">
        <v>9300</v>
      </c>
      <c r="I590" s="179">
        <v>6.668</v>
      </c>
    </row>
    <row r="591" s="179" customFormat="1" ht="22" customHeight="1" spans="1:9">
      <c r="A591" s="168">
        <v>44714</v>
      </c>
      <c r="B591" s="228">
        <v>589</v>
      </c>
      <c r="C591" s="254" t="s">
        <v>774</v>
      </c>
      <c r="D591" s="169" t="s">
        <v>775</v>
      </c>
      <c r="E591" s="232">
        <v>4500</v>
      </c>
      <c r="F591" s="233"/>
      <c r="G591" s="178"/>
      <c r="I591" s="179">
        <v>6.668</v>
      </c>
    </row>
    <row r="592" s="179" customFormat="1" ht="22" customHeight="1" spans="1:13">
      <c r="A592" s="168">
        <v>44718</v>
      </c>
      <c r="B592" s="228">
        <v>590</v>
      </c>
      <c r="C592" s="254" t="s">
        <v>750</v>
      </c>
      <c r="D592" s="254" t="s">
        <v>539</v>
      </c>
      <c r="E592" s="249"/>
      <c r="F592" s="233">
        <f>G592*I592</f>
        <v>20354.7272</v>
      </c>
      <c r="G592" s="253">
        <v>3869.72</v>
      </c>
      <c r="I592" s="179">
        <v>5.26</v>
      </c>
      <c r="L592" s="179">
        <v>1229</v>
      </c>
      <c r="M592" s="179">
        <v>2219</v>
      </c>
    </row>
    <row r="593" s="179" customFormat="1" ht="22" customHeight="1" spans="1:9">
      <c r="A593" s="168">
        <v>44718</v>
      </c>
      <c r="B593" s="228">
        <v>591</v>
      </c>
      <c r="C593" s="254" t="s">
        <v>776</v>
      </c>
      <c r="D593" s="179" t="s">
        <v>586</v>
      </c>
      <c r="E593" s="232">
        <f t="shared" si="23"/>
        <v>20354.7272</v>
      </c>
      <c r="F593" s="233"/>
      <c r="G593" s="253">
        <v>3869.72</v>
      </c>
      <c r="I593" s="179">
        <v>5.26</v>
      </c>
    </row>
    <row r="594" s="179" customFormat="1" ht="22" customHeight="1" spans="1:13">
      <c r="A594" s="168">
        <v>44718</v>
      </c>
      <c r="B594" s="228">
        <v>592</v>
      </c>
      <c r="C594" s="254" t="s">
        <v>777</v>
      </c>
      <c r="D594" s="179" t="s">
        <v>778</v>
      </c>
      <c r="E594" s="232"/>
      <c r="F594" s="233">
        <f>G594*I594</f>
        <v>66587.073</v>
      </c>
      <c r="G594" s="178">
        <v>10038</v>
      </c>
      <c r="I594" s="179">
        <v>6.6335</v>
      </c>
      <c r="J594" s="179">
        <v>10073</v>
      </c>
      <c r="K594" s="179">
        <v>10073</v>
      </c>
      <c r="L594" s="179">
        <v>1230</v>
      </c>
      <c r="M594" s="179">
        <v>2220</v>
      </c>
    </row>
    <row r="595" s="179" customFormat="1" ht="22" customHeight="1" spans="1:9">
      <c r="A595" s="168">
        <v>44718</v>
      </c>
      <c r="B595" s="228">
        <v>593</v>
      </c>
      <c r="C595" s="254" t="s">
        <v>779</v>
      </c>
      <c r="D595" s="169" t="s">
        <v>582</v>
      </c>
      <c r="E595" s="232">
        <f t="shared" si="23"/>
        <v>66587.073</v>
      </c>
      <c r="F595" s="233"/>
      <c r="G595" s="178">
        <v>10038</v>
      </c>
      <c r="I595" s="179">
        <v>6.6335</v>
      </c>
    </row>
    <row r="596" s="179" customFormat="1" ht="22" customHeight="1" spans="1:7">
      <c r="A596" s="168">
        <v>44714</v>
      </c>
      <c r="B596" s="228">
        <v>594</v>
      </c>
      <c r="C596" s="254" t="s">
        <v>780</v>
      </c>
      <c r="D596" s="169" t="s">
        <v>781</v>
      </c>
      <c r="E596" s="232">
        <v>5978</v>
      </c>
      <c r="F596" s="233"/>
      <c r="G596" s="178"/>
    </row>
    <row r="597" s="179" customFormat="1" ht="22" customHeight="1" spans="1:7">
      <c r="A597" s="168">
        <v>44719</v>
      </c>
      <c r="B597" s="228">
        <v>597</v>
      </c>
      <c r="C597" s="254" t="s">
        <v>782</v>
      </c>
      <c r="D597" s="179" t="s">
        <v>783</v>
      </c>
      <c r="E597" s="232">
        <v>58200</v>
      </c>
      <c r="F597" s="233"/>
      <c r="G597" s="178">
        <v>9000</v>
      </c>
    </row>
    <row r="598" s="179" customFormat="1" ht="22" customHeight="1" spans="1:9">
      <c r="A598" s="168">
        <v>44719</v>
      </c>
      <c r="B598" s="228">
        <v>598</v>
      </c>
      <c r="C598" s="254" t="s">
        <v>784</v>
      </c>
      <c r="D598" s="179" t="s">
        <v>785</v>
      </c>
      <c r="E598" s="232">
        <v>0</v>
      </c>
      <c r="F598" s="233">
        <v>58200</v>
      </c>
      <c r="G598" s="178">
        <v>9000</v>
      </c>
      <c r="I598" s="179">
        <v>6.65</v>
      </c>
    </row>
    <row r="599" s="179" customFormat="1" ht="22" customHeight="1" spans="1:13">
      <c r="A599" s="168">
        <v>44719</v>
      </c>
      <c r="B599" s="228">
        <v>599</v>
      </c>
      <c r="C599" s="254" t="s">
        <v>786</v>
      </c>
      <c r="D599" s="179" t="s">
        <v>787</v>
      </c>
      <c r="E599" s="232"/>
      <c r="F599" s="233">
        <f>G599*I599</f>
        <v>130059.37</v>
      </c>
      <c r="G599" s="178">
        <v>19557.8</v>
      </c>
      <c r="I599" s="179">
        <v>6.65</v>
      </c>
      <c r="J599" s="179">
        <v>19576</v>
      </c>
      <c r="K599" s="179">
        <v>19576</v>
      </c>
      <c r="L599" s="179">
        <v>1231</v>
      </c>
      <c r="M599" s="179">
        <v>2221</v>
      </c>
    </row>
    <row r="600" s="179" customFormat="1" ht="22" customHeight="1" spans="1:9">
      <c r="A600" s="168">
        <v>44719</v>
      </c>
      <c r="B600" s="228">
        <v>600</v>
      </c>
      <c r="C600" s="254" t="s">
        <v>788</v>
      </c>
      <c r="D600" s="169" t="s">
        <v>582</v>
      </c>
      <c r="E600" s="232">
        <f>G600*I600</f>
        <v>130059.37</v>
      </c>
      <c r="F600" s="233"/>
      <c r="G600" s="178">
        <v>19557.8</v>
      </c>
      <c r="I600" s="179">
        <v>6.65</v>
      </c>
    </row>
    <row r="601" s="179" customFormat="1" ht="22" customHeight="1" spans="1:9">
      <c r="A601" s="168">
        <v>44719</v>
      </c>
      <c r="B601" s="228">
        <v>601</v>
      </c>
      <c r="C601" s="254" t="s">
        <v>656</v>
      </c>
      <c r="D601" s="179" t="s">
        <v>638</v>
      </c>
      <c r="E601" s="232"/>
      <c r="F601" s="233">
        <f>G601*I601</f>
        <v>43617.35</v>
      </c>
      <c r="G601" s="178">
        <v>6559</v>
      </c>
      <c r="I601" s="179">
        <v>6.65</v>
      </c>
    </row>
    <row r="602" s="179" customFormat="1" ht="22" customHeight="1" spans="1:9">
      <c r="A602" s="168">
        <v>44719</v>
      </c>
      <c r="B602" s="228">
        <v>602</v>
      </c>
      <c r="C602" s="254" t="s">
        <v>789</v>
      </c>
      <c r="D602" s="179" t="s">
        <v>640</v>
      </c>
      <c r="E602" s="232">
        <f>G602*I602</f>
        <v>43617.35</v>
      </c>
      <c r="F602" s="233"/>
      <c r="G602" s="178">
        <v>6559</v>
      </c>
      <c r="I602" s="179">
        <v>6.65</v>
      </c>
    </row>
    <row r="603" s="179" customFormat="1" ht="22" customHeight="1" spans="1:13">
      <c r="A603" s="168">
        <v>44720</v>
      </c>
      <c r="B603" s="228">
        <v>603</v>
      </c>
      <c r="C603" s="254" t="s">
        <v>790</v>
      </c>
      <c r="D603" s="179" t="s">
        <v>791</v>
      </c>
      <c r="E603" s="249"/>
      <c r="F603" s="233">
        <f>G603*I603</f>
        <v>191965.55</v>
      </c>
      <c r="G603" s="178">
        <v>28867</v>
      </c>
      <c r="I603" s="179">
        <v>6.65</v>
      </c>
      <c r="J603" s="179">
        <v>28867</v>
      </c>
      <c r="K603" s="179">
        <v>28867</v>
      </c>
      <c r="L603" s="179">
        <v>1232</v>
      </c>
      <c r="M603" s="179">
        <v>2222</v>
      </c>
    </row>
    <row r="604" s="179" customFormat="1" ht="22" customHeight="1" spans="1:9">
      <c r="A604" s="168">
        <v>44720</v>
      </c>
      <c r="B604" s="228">
        <v>604</v>
      </c>
      <c r="C604" s="254" t="s">
        <v>792</v>
      </c>
      <c r="D604" s="169" t="s">
        <v>582</v>
      </c>
      <c r="E604" s="232">
        <f>G604*I604</f>
        <v>191965.55</v>
      </c>
      <c r="F604" s="233"/>
      <c r="G604" s="178">
        <v>28867</v>
      </c>
      <c r="I604" s="179">
        <v>6.65</v>
      </c>
    </row>
    <row r="605" s="179" customFormat="1" ht="22" customHeight="1" spans="1:13">
      <c r="A605" s="168">
        <v>44720</v>
      </c>
      <c r="B605" s="228">
        <v>605</v>
      </c>
      <c r="C605" s="254" t="s">
        <v>793</v>
      </c>
      <c r="D605" s="179" t="s">
        <v>211</v>
      </c>
      <c r="E605" s="249">
        <v>0</v>
      </c>
      <c r="F605" s="233">
        <f t="shared" ref="F605:F610" si="24">G605*I605</f>
        <v>93133.44</v>
      </c>
      <c r="G605" s="178">
        <v>13984</v>
      </c>
      <c r="I605" s="179">
        <v>6.66</v>
      </c>
      <c r="L605" s="179">
        <v>1233</v>
      </c>
      <c r="M605" s="179">
        <v>2223</v>
      </c>
    </row>
    <row r="606" s="179" customFormat="1" ht="22" customHeight="1" spans="1:13">
      <c r="A606" s="168">
        <v>44720</v>
      </c>
      <c r="B606" s="228">
        <v>606</v>
      </c>
      <c r="C606" s="254" t="s">
        <v>793</v>
      </c>
      <c r="D606" s="179" t="s">
        <v>211</v>
      </c>
      <c r="E606" s="249">
        <v>0</v>
      </c>
      <c r="F606" s="233">
        <f t="shared" si="24"/>
        <v>95537.7</v>
      </c>
      <c r="G606" s="178">
        <v>14345</v>
      </c>
      <c r="I606" s="179">
        <v>6.66</v>
      </c>
      <c r="L606" s="179">
        <v>1234</v>
      </c>
      <c r="M606" s="179">
        <v>2224</v>
      </c>
    </row>
    <row r="607" s="179" customFormat="1" ht="22" customHeight="1" spans="1:9">
      <c r="A607" s="168">
        <v>44720</v>
      </c>
      <c r="B607" s="228">
        <v>607</v>
      </c>
      <c r="C607" s="254" t="s">
        <v>794</v>
      </c>
      <c r="D607" s="169" t="s">
        <v>795</v>
      </c>
      <c r="E607" s="232">
        <f t="shared" ref="E607:E612" si="25">G607*I607</f>
        <v>93133.44</v>
      </c>
      <c r="F607" s="233"/>
      <c r="G607" s="178">
        <v>13984</v>
      </c>
      <c r="I607" s="179">
        <v>6.66</v>
      </c>
    </row>
    <row r="608" s="179" customFormat="1" ht="22" customHeight="1" spans="1:9">
      <c r="A608" s="168">
        <v>44720</v>
      </c>
      <c r="B608" s="228">
        <v>608</v>
      </c>
      <c r="C608" s="254" t="s">
        <v>794</v>
      </c>
      <c r="D608" s="169" t="s">
        <v>795</v>
      </c>
      <c r="E608" s="232">
        <f t="shared" si="25"/>
        <v>95537.7</v>
      </c>
      <c r="F608" s="233"/>
      <c r="G608" s="178">
        <v>14345</v>
      </c>
      <c r="I608" s="179">
        <v>6.66</v>
      </c>
    </row>
    <row r="609" s="179" customFormat="1" ht="22" customHeight="1" spans="1:13">
      <c r="A609" s="168">
        <v>44721</v>
      </c>
      <c r="B609" s="228">
        <v>609</v>
      </c>
      <c r="C609" s="254" t="s">
        <v>796</v>
      </c>
      <c r="D609" s="179" t="s">
        <v>797</v>
      </c>
      <c r="E609" s="232">
        <v>0</v>
      </c>
      <c r="F609" s="233">
        <f t="shared" si="24"/>
        <v>140523.56</v>
      </c>
      <c r="G609" s="178">
        <v>21068</v>
      </c>
      <c r="I609" s="179">
        <v>6.67</v>
      </c>
      <c r="L609" s="179">
        <v>1235</v>
      </c>
      <c r="M609" s="179">
        <v>2225</v>
      </c>
    </row>
    <row r="610" s="179" customFormat="1" ht="22" customHeight="1" spans="1:13">
      <c r="A610" s="168">
        <v>44721</v>
      </c>
      <c r="B610" s="228">
        <v>610</v>
      </c>
      <c r="C610" s="254" t="s">
        <v>798</v>
      </c>
      <c r="D610" s="179" t="s">
        <v>57</v>
      </c>
      <c r="E610" s="232"/>
      <c r="F610" s="233">
        <f t="shared" si="24"/>
        <v>185292.6</v>
      </c>
      <c r="G610" s="178">
        <v>27780</v>
      </c>
      <c r="I610" s="179">
        <v>6.67</v>
      </c>
      <c r="J610" s="179">
        <v>27780.12</v>
      </c>
      <c r="K610" s="179">
        <v>27780.12</v>
      </c>
      <c r="L610" s="179">
        <v>1236</v>
      </c>
      <c r="M610" s="179">
        <v>2226</v>
      </c>
    </row>
    <row r="611" s="179" customFormat="1" ht="22" customHeight="1" spans="1:9">
      <c r="A611" s="168">
        <v>44721</v>
      </c>
      <c r="B611" s="228">
        <v>611</v>
      </c>
      <c r="C611" s="254" t="s">
        <v>799</v>
      </c>
      <c r="D611" s="169" t="s">
        <v>582</v>
      </c>
      <c r="E611" s="232">
        <f t="shared" si="25"/>
        <v>140763.7352</v>
      </c>
      <c r="F611" s="233"/>
      <c r="G611" s="178">
        <v>21068</v>
      </c>
      <c r="I611" s="179">
        <v>6.6814</v>
      </c>
    </row>
    <row r="612" s="179" customFormat="1" ht="22" customHeight="1" spans="1:9">
      <c r="A612" s="168">
        <v>44721</v>
      </c>
      <c r="B612" s="228">
        <v>612</v>
      </c>
      <c r="C612" s="254" t="s">
        <v>800</v>
      </c>
      <c r="D612" s="169" t="s">
        <v>314</v>
      </c>
      <c r="E612" s="232">
        <f t="shared" si="25"/>
        <v>185609.292</v>
      </c>
      <c r="F612" s="233"/>
      <c r="G612" s="178">
        <v>27780</v>
      </c>
      <c r="H612" s="179" t="s">
        <v>801</v>
      </c>
      <c r="I612" s="179">
        <v>6.6814</v>
      </c>
    </row>
    <row r="613" s="179" customFormat="1" ht="22" customHeight="1" spans="1:7">
      <c r="A613" s="168">
        <v>44721</v>
      </c>
      <c r="B613" s="228">
        <v>613</v>
      </c>
      <c r="C613" s="254" t="s">
        <v>802</v>
      </c>
      <c r="D613" s="230" t="s">
        <v>128</v>
      </c>
      <c r="E613" s="232">
        <v>110</v>
      </c>
      <c r="F613" s="233"/>
      <c r="G613" s="178"/>
    </row>
    <row r="614" s="179" customFormat="1" ht="22" customHeight="1" spans="1:7">
      <c r="A614" s="168">
        <v>44721</v>
      </c>
      <c r="B614" s="228">
        <v>614</v>
      </c>
      <c r="C614" s="254" t="s">
        <v>803</v>
      </c>
      <c r="D614" s="169" t="s">
        <v>38</v>
      </c>
      <c r="E614" s="232"/>
      <c r="F614" s="233">
        <v>110</v>
      </c>
      <c r="G614" s="178"/>
    </row>
    <row r="615" s="179" customFormat="1" ht="22" customHeight="1" spans="1:7">
      <c r="A615" s="168">
        <v>44722</v>
      </c>
      <c r="B615" s="228">
        <v>615</v>
      </c>
      <c r="C615" s="254" t="s">
        <v>804</v>
      </c>
      <c r="D615" s="169" t="s">
        <v>444</v>
      </c>
      <c r="E615" s="232"/>
      <c r="F615" s="233">
        <v>2850</v>
      </c>
      <c r="G615" s="178"/>
    </row>
    <row r="616" s="179" customFormat="1" ht="22" customHeight="1" spans="1:7">
      <c r="A616" s="168">
        <v>44722</v>
      </c>
      <c r="B616" s="228">
        <v>616</v>
      </c>
      <c r="C616" s="254" t="s">
        <v>805</v>
      </c>
      <c r="D616" s="254" t="s">
        <v>444</v>
      </c>
      <c r="E616" s="232"/>
      <c r="F616" s="233">
        <v>4500</v>
      </c>
      <c r="G616" s="178"/>
    </row>
    <row r="617" s="179" customFormat="1" ht="22" customHeight="1" spans="1:7">
      <c r="A617" s="168">
        <v>44722</v>
      </c>
      <c r="B617" s="228">
        <v>617</v>
      </c>
      <c r="C617" s="254" t="s">
        <v>806</v>
      </c>
      <c r="D617" s="254" t="s">
        <v>444</v>
      </c>
      <c r="E617" s="232"/>
      <c r="F617" s="233">
        <v>811.82</v>
      </c>
      <c r="G617" s="178"/>
    </row>
    <row r="618" s="179" customFormat="1" ht="22" customHeight="1" spans="1:13">
      <c r="A618" s="168">
        <v>44722</v>
      </c>
      <c r="B618" s="228">
        <v>618</v>
      </c>
      <c r="C618" s="169" t="s">
        <v>612</v>
      </c>
      <c r="D618" s="169" t="s">
        <v>613</v>
      </c>
      <c r="E618" s="232">
        <v>0</v>
      </c>
      <c r="F618" s="233">
        <f>G618*I618</f>
        <v>147728.58</v>
      </c>
      <c r="G618" s="178">
        <v>22082</v>
      </c>
      <c r="I618" s="179">
        <v>6.69</v>
      </c>
      <c r="J618" s="179">
        <v>22082.71</v>
      </c>
      <c r="K618" s="179">
        <v>22082.71</v>
      </c>
      <c r="L618" s="179">
        <v>1237</v>
      </c>
      <c r="M618" s="179">
        <v>2227</v>
      </c>
    </row>
    <row r="619" s="179" customFormat="1" ht="22" customHeight="1" spans="1:7">
      <c r="A619" s="168">
        <v>44725</v>
      </c>
      <c r="B619" s="228">
        <v>619</v>
      </c>
      <c r="C619" s="254" t="s">
        <v>807</v>
      </c>
      <c r="D619" s="169" t="s">
        <v>611</v>
      </c>
      <c r="E619" s="232">
        <v>108348</v>
      </c>
      <c r="F619" s="233"/>
      <c r="G619" s="178"/>
    </row>
    <row r="620" s="179" customFormat="1" ht="22" customHeight="1" spans="1:7">
      <c r="A620" s="168">
        <v>44725</v>
      </c>
      <c r="B620" s="228">
        <v>620</v>
      </c>
      <c r="C620" s="254" t="s">
        <v>808</v>
      </c>
      <c r="D620" s="169" t="s">
        <v>809</v>
      </c>
      <c r="E620" s="232">
        <v>5050</v>
      </c>
      <c r="F620" s="233"/>
      <c r="G620" s="178"/>
    </row>
    <row r="621" s="179" customFormat="1" ht="22" customHeight="1" spans="1:7">
      <c r="A621" s="168">
        <v>44725</v>
      </c>
      <c r="B621" s="228">
        <v>621</v>
      </c>
      <c r="C621" s="254" t="s">
        <v>810</v>
      </c>
      <c r="D621" s="254" t="s">
        <v>205</v>
      </c>
      <c r="E621" s="232">
        <v>811.82</v>
      </c>
      <c r="F621" s="258"/>
      <c r="G621" s="178"/>
    </row>
    <row r="622" s="179" customFormat="1" ht="22" customHeight="1" spans="1:7">
      <c r="A622" s="168">
        <v>44725</v>
      </c>
      <c r="B622" s="228">
        <v>622</v>
      </c>
      <c r="C622" s="254" t="s">
        <v>811</v>
      </c>
      <c r="D622" s="179" t="s">
        <v>80</v>
      </c>
      <c r="E622" s="232">
        <v>508</v>
      </c>
      <c r="F622" s="233"/>
      <c r="G622" s="178"/>
    </row>
    <row r="623" s="179" customFormat="1" ht="22" customHeight="1" spans="1:7">
      <c r="A623" s="168">
        <v>44725</v>
      </c>
      <c r="B623" s="228">
        <v>623</v>
      </c>
      <c r="C623" s="254" t="s">
        <v>812</v>
      </c>
      <c r="D623" s="179" t="s">
        <v>87</v>
      </c>
      <c r="E623" s="232"/>
      <c r="F623" s="233">
        <v>508</v>
      </c>
      <c r="G623" s="178"/>
    </row>
    <row r="624" s="179" customFormat="1" ht="22" customHeight="1" spans="1:13">
      <c r="A624" s="168">
        <v>44725</v>
      </c>
      <c r="B624" s="228">
        <v>624</v>
      </c>
      <c r="C624" s="254" t="s">
        <v>813</v>
      </c>
      <c r="D624" s="169" t="s">
        <v>704</v>
      </c>
      <c r="E624" s="249"/>
      <c r="F624" s="233">
        <f>G624*I624</f>
        <v>421122.24</v>
      </c>
      <c r="G624" s="178">
        <v>62667</v>
      </c>
      <c r="I624" s="179">
        <v>6.72</v>
      </c>
      <c r="J624" s="179">
        <v>62692.2</v>
      </c>
      <c r="K624" s="179">
        <v>62692.2</v>
      </c>
      <c r="L624" s="179">
        <v>1238</v>
      </c>
      <c r="M624" s="179">
        <v>2228</v>
      </c>
    </row>
    <row r="625" s="179" customFormat="1" ht="22" customHeight="1" spans="1:9">
      <c r="A625" s="168">
        <v>44725</v>
      </c>
      <c r="B625" s="228">
        <v>625</v>
      </c>
      <c r="C625" s="254" t="s">
        <v>814</v>
      </c>
      <c r="D625" s="169" t="s">
        <v>691</v>
      </c>
      <c r="E625" s="232">
        <f t="shared" ref="E625:E628" si="26">G625*I625</f>
        <v>421122.24</v>
      </c>
      <c r="F625" s="233"/>
      <c r="G625" s="178">
        <v>62667</v>
      </c>
      <c r="I625" s="179">
        <v>6.72</v>
      </c>
    </row>
    <row r="626" s="179" customFormat="1" ht="22" customHeight="1" spans="1:13">
      <c r="A626" s="168">
        <v>44727</v>
      </c>
      <c r="B626" s="228">
        <v>626</v>
      </c>
      <c r="C626" s="254" t="s">
        <v>616</v>
      </c>
      <c r="D626" s="169" t="s">
        <v>815</v>
      </c>
      <c r="E626" s="249"/>
      <c r="F626" s="233">
        <f>G626*I626</f>
        <v>221215.28</v>
      </c>
      <c r="G626" s="178">
        <v>32968</v>
      </c>
      <c r="I626" s="179">
        <v>6.71</v>
      </c>
      <c r="L626" s="179">
        <v>1239</v>
      </c>
      <c r="M626" s="179">
        <v>2229</v>
      </c>
    </row>
    <row r="627" s="179" customFormat="1" ht="22" customHeight="1" spans="1:9">
      <c r="A627" s="168">
        <v>44725</v>
      </c>
      <c r="B627" s="228">
        <v>627</v>
      </c>
      <c r="C627" s="254" t="s">
        <v>816</v>
      </c>
      <c r="D627" s="179" t="s">
        <v>817</v>
      </c>
      <c r="E627" s="232">
        <f>G627*I627</f>
        <v>67170</v>
      </c>
      <c r="F627" s="233"/>
      <c r="G627" s="178">
        <v>10000</v>
      </c>
      <c r="H627" s="179" t="s">
        <v>818</v>
      </c>
      <c r="I627" s="179">
        <v>6.717</v>
      </c>
    </row>
    <row r="628" s="179" customFormat="1" ht="22" customHeight="1" spans="1:9">
      <c r="A628" s="168">
        <v>44727</v>
      </c>
      <c r="B628" s="228">
        <v>628</v>
      </c>
      <c r="C628" s="254" t="s">
        <v>618</v>
      </c>
      <c r="D628" s="169" t="s">
        <v>819</v>
      </c>
      <c r="E628" s="232">
        <f t="shared" si="26"/>
        <v>154115.28</v>
      </c>
      <c r="F628" s="233"/>
      <c r="G628" s="178">
        <v>22968</v>
      </c>
      <c r="I628" s="179">
        <v>6.71</v>
      </c>
    </row>
    <row r="629" s="179" customFormat="1" ht="22" customHeight="1" spans="1:13">
      <c r="A629" s="168">
        <v>44729</v>
      </c>
      <c r="B629" s="228">
        <v>629</v>
      </c>
      <c r="C629" s="169" t="s">
        <v>505</v>
      </c>
      <c r="D629" s="169" t="s">
        <v>57</v>
      </c>
      <c r="E629" s="249"/>
      <c r="F629" s="233">
        <f>G629*I629</f>
        <v>166138.28</v>
      </c>
      <c r="G629" s="178">
        <v>24871</v>
      </c>
      <c r="I629" s="179">
        <v>6.68</v>
      </c>
      <c r="J629" s="247">
        <v>24871</v>
      </c>
      <c r="K629" s="247">
        <v>24871</v>
      </c>
      <c r="L629" s="179">
        <f>L626+1</f>
        <v>1240</v>
      </c>
      <c r="M629" s="179">
        <f>M626+1</f>
        <v>2230</v>
      </c>
    </row>
    <row r="630" s="179" customFormat="1" ht="22" customHeight="1" spans="1:9">
      <c r="A630" s="168">
        <v>44729</v>
      </c>
      <c r="B630" s="228">
        <v>630</v>
      </c>
      <c r="C630" s="169" t="s">
        <v>511</v>
      </c>
      <c r="D630" s="169" t="s">
        <v>314</v>
      </c>
      <c r="E630" s="232">
        <f>G630*I630</f>
        <v>166138.28</v>
      </c>
      <c r="F630" s="233"/>
      <c r="G630" s="178">
        <v>24871</v>
      </c>
      <c r="H630" s="179" t="s">
        <v>818</v>
      </c>
      <c r="I630" s="179">
        <v>6.68</v>
      </c>
    </row>
    <row r="631" s="179" customFormat="1" ht="22" customHeight="1" spans="1:13">
      <c r="A631" s="168">
        <v>44719</v>
      </c>
      <c r="B631" s="228">
        <v>595</v>
      </c>
      <c r="C631" s="254" t="s">
        <v>820</v>
      </c>
      <c r="D631" s="179" t="s">
        <v>655</v>
      </c>
      <c r="E631" s="232"/>
      <c r="F631" s="233">
        <f>G631*I631</f>
        <v>32312.35</v>
      </c>
      <c r="G631" s="178">
        <v>4859</v>
      </c>
      <c r="H631" s="179" t="s">
        <v>821</v>
      </c>
      <c r="I631" s="179">
        <v>6.65</v>
      </c>
      <c r="K631" s="179">
        <v>10000</v>
      </c>
      <c r="L631" s="179">
        <v>1241</v>
      </c>
      <c r="M631" s="179">
        <v>2231</v>
      </c>
    </row>
    <row r="632" s="179" customFormat="1" ht="22" customHeight="1" spans="1:13">
      <c r="A632" s="168">
        <v>44719</v>
      </c>
      <c r="B632" s="228">
        <v>596</v>
      </c>
      <c r="C632" s="254" t="s">
        <v>822</v>
      </c>
      <c r="D632" s="179" t="s">
        <v>655</v>
      </c>
      <c r="E632" s="232"/>
      <c r="F632" s="233">
        <f>G632*I632</f>
        <v>33961.55</v>
      </c>
      <c r="G632" s="178">
        <f>9966-4859</f>
        <v>5107</v>
      </c>
      <c r="H632" s="179" t="s">
        <v>821</v>
      </c>
      <c r="I632" s="179">
        <v>6.65</v>
      </c>
      <c r="K632" s="179">
        <v>10000</v>
      </c>
      <c r="L632" s="179">
        <v>1241</v>
      </c>
      <c r="M632" s="179">
        <v>2232</v>
      </c>
    </row>
    <row r="633" s="179" customFormat="1" ht="22" customHeight="1" spans="1:7">
      <c r="A633" s="168"/>
      <c r="B633" s="255"/>
      <c r="C633" s="254"/>
      <c r="D633" s="169"/>
      <c r="E633" s="232"/>
      <c r="F633" s="233"/>
      <c r="G633" s="178"/>
    </row>
    <row r="634" s="179" customFormat="1" ht="22" customHeight="1" spans="1:7">
      <c r="A634" s="168"/>
      <c r="B634" s="255"/>
      <c r="C634" s="254"/>
      <c r="D634" s="169"/>
      <c r="E634" s="232"/>
      <c r="F634" s="233"/>
      <c r="G634" s="178"/>
    </row>
    <row r="635" s="179" customFormat="1" ht="22" customHeight="1" spans="1:7">
      <c r="A635" s="168"/>
      <c r="B635" s="255"/>
      <c r="C635" s="254"/>
      <c r="D635" s="169"/>
      <c r="E635" s="249"/>
      <c r="F635" s="233"/>
      <c r="G635" s="178"/>
    </row>
    <row r="636" s="179" customFormat="1" ht="22" customHeight="1" spans="1:7">
      <c r="A636" s="168"/>
      <c r="B636" s="255"/>
      <c r="D636" s="169"/>
      <c r="E636" s="249"/>
      <c r="F636" s="233"/>
      <c r="G636" s="178"/>
    </row>
    <row r="637" s="179" customFormat="1" ht="22" customHeight="1" spans="1:8">
      <c r="A637" s="256" t="s">
        <v>823</v>
      </c>
      <c r="B637" s="256"/>
      <c r="C637" s="257"/>
      <c r="D637" s="257"/>
      <c r="E637" s="259"/>
      <c r="F637" s="260"/>
      <c r="G637" s="261"/>
      <c r="H637" s="262">
        <f>SUM(F3:F636)-SUM(E3:E636)</f>
        <v>322255.001999974</v>
      </c>
    </row>
    <row r="638" s="179" customFormat="1" ht="22" customHeight="1" spans="1:7">
      <c r="A638" s="168"/>
      <c r="B638" s="168"/>
      <c r="C638" s="169"/>
      <c r="D638" s="169"/>
      <c r="E638" s="169"/>
      <c r="F638" s="169"/>
      <c r="G638" s="169"/>
    </row>
    <row r="639" s="179" customFormat="1" ht="22" customHeight="1" spans="1:7">
      <c r="A639" s="168"/>
      <c r="B639" s="168"/>
      <c r="C639" s="169"/>
      <c r="D639" s="169"/>
      <c r="E639" s="169"/>
      <c r="F639" s="169"/>
      <c r="G639" s="169"/>
    </row>
    <row r="640" s="179" customFormat="1" ht="22" customHeight="1" spans="1:7">
      <c r="A640" s="168"/>
      <c r="B640" s="168"/>
      <c r="C640" s="169"/>
      <c r="D640" s="169"/>
      <c r="E640" s="169"/>
      <c r="F640" s="169"/>
      <c r="G640" s="169"/>
    </row>
    <row r="641" s="179" customFormat="1" ht="22" customHeight="1" spans="1:7">
      <c r="A641" s="168"/>
      <c r="B641" s="168"/>
      <c r="C641" s="169"/>
      <c r="D641" s="169"/>
      <c r="E641" s="169"/>
      <c r="F641" s="169"/>
      <c r="G641" s="169"/>
    </row>
    <row r="642" s="179" customFormat="1" ht="22" customHeight="1" spans="1:7">
      <c r="A642" s="168"/>
      <c r="B642" s="168"/>
      <c r="C642" s="169"/>
      <c r="D642" s="169"/>
      <c r="E642" s="169"/>
      <c r="F642" s="169"/>
      <c r="G642" s="169"/>
    </row>
    <row r="643" s="179" customFormat="1" ht="22" customHeight="1" spans="1:7">
      <c r="A643" s="168"/>
      <c r="B643" s="168"/>
      <c r="C643" s="169"/>
      <c r="D643" s="169"/>
      <c r="E643" s="169"/>
      <c r="F643" s="169"/>
      <c r="G643" s="169"/>
    </row>
    <row r="644" s="179" customFormat="1" ht="22" customHeight="1" spans="1:7">
      <c r="A644" s="168"/>
      <c r="B644" s="168"/>
      <c r="C644" s="169"/>
      <c r="D644" s="169"/>
      <c r="E644" s="169"/>
      <c r="F644" s="169"/>
      <c r="G644" s="169"/>
    </row>
    <row r="645" s="179" customFormat="1" ht="22" customHeight="1" spans="1:7">
      <c r="A645" s="168"/>
      <c r="B645" s="168"/>
      <c r="C645" s="169"/>
      <c r="D645" s="169"/>
      <c r="E645" s="169"/>
      <c r="F645" s="169"/>
      <c r="G645" s="169"/>
    </row>
    <row r="646" s="179" customFormat="1" spans="5:7">
      <c r="E646" s="169"/>
      <c r="F646" s="169"/>
      <c r="G646" s="169"/>
    </row>
  </sheetData>
  <sheetProtection formatCells="0" formatColumns="0" formatRows="0" insertRows="0" insertColumns="0" sort="0" autoFilter="0"/>
  <autoFilter ref="A2:L632"/>
  <conditionalFormatting sqref="E6">
    <cfRule type="cellIs" dxfId="0" priority="39857" operator="equal">
      <formula>0</formula>
    </cfRule>
  </conditionalFormatting>
  <conditionalFormatting sqref="E13">
    <cfRule type="cellIs" dxfId="0" priority="39918" operator="equal">
      <formula>0</formula>
    </cfRule>
  </conditionalFormatting>
  <conditionalFormatting sqref="E14">
    <cfRule type="cellIs" dxfId="0" priority="39914" operator="equal">
      <formula>0</formula>
    </cfRule>
    <cfRule type="cellIs" dxfId="0" priority="39915" operator="equal">
      <formula>0</formula>
    </cfRule>
    <cfRule type="cellIs" dxfId="0" priority="39916" operator="equal">
      <formula>0</formula>
    </cfRule>
    <cfRule type="cellIs" dxfId="0" priority="39917" operator="equal">
      <formula>0</formula>
    </cfRule>
  </conditionalFormatting>
  <conditionalFormatting sqref="E15">
    <cfRule type="cellIs" dxfId="0" priority="39874" operator="equal">
      <formula>0</formula>
    </cfRule>
    <cfRule type="cellIs" dxfId="0" priority="39887" operator="equal">
      <formula>0</formula>
    </cfRule>
    <cfRule type="cellIs" dxfId="0" priority="39900" operator="equal">
      <formula>0</formula>
    </cfRule>
    <cfRule type="cellIs" dxfId="0" priority="39913" operator="equal">
      <formula>0</formula>
    </cfRule>
  </conditionalFormatting>
  <conditionalFormatting sqref="E16">
    <cfRule type="cellIs" dxfId="0" priority="40023" operator="equal">
      <formula>0</formula>
    </cfRule>
  </conditionalFormatting>
  <conditionalFormatting sqref="E17">
    <cfRule type="cellIs" dxfId="0" priority="39979" operator="equal">
      <formula>0</formula>
    </cfRule>
    <cfRule type="cellIs" dxfId="0" priority="39980" operator="equal">
      <formula>0</formula>
    </cfRule>
    <cfRule type="cellIs" dxfId="0" priority="39981" operator="equal">
      <formula>0</formula>
    </cfRule>
  </conditionalFormatting>
  <conditionalFormatting sqref="E18">
    <cfRule type="cellIs" dxfId="0" priority="39982" operator="equal">
      <formula>0</formula>
    </cfRule>
    <cfRule type="cellIs" dxfId="0" priority="39983" operator="equal">
      <formula>0</formula>
    </cfRule>
  </conditionalFormatting>
  <conditionalFormatting sqref="E20">
    <cfRule type="cellIs" dxfId="0" priority="40022" operator="equal">
      <formula>0</formula>
    </cfRule>
  </conditionalFormatting>
  <conditionalFormatting sqref="E22">
    <cfRule type="cellIs" dxfId="0" priority="40021" operator="equal">
      <formula>0</formula>
    </cfRule>
  </conditionalFormatting>
  <conditionalFormatting sqref="E23">
    <cfRule type="cellIs" dxfId="0" priority="40020" operator="equal">
      <formula>0</formula>
    </cfRule>
  </conditionalFormatting>
  <conditionalFormatting sqref="E24">
    <cfRule type="cellIs" dxfId="0" priority="40019" operator="equal">
      <formula>0</formula>
    </cfRule>
  </conditionalFormatting>
  <conditionalFormatting sqref="E25">
    <cfRule type="cellIs" dxfId="0" priority="40016" operator="equal">
      <formula>0</formula>
    </cfRule>
  </conditionalFormatting>
  <conditionalFormatting sqref="E26">
    <cfRule type="cellIs" dxfId="0" priority="40015" operator="equal">
      <formula>0</formula>
    </cfRule>
  </conditionalFormatting>
  <conditionalFormatting sqref="E27">
    <cfRule type="cellIs" dxfId="0" priority="40014" operator="equal">
      <formula>0</formula>
    </cfRule>
  </conditionalFormatting>
  <conditionalFormatting sqref="E28">
    <cfRule type="cellIs" dxfId="0" priority="40013" operator="equal">
      <formula>0</formula>
    </cfRule>
  </conditionalFormatting>
  <conditionalFormatting sqref="E29">
    <cfRule type="cellIs" dxfId="0" priority="40017" operator="equal">
      <formula>0</formula>
    </cfRule>
  </conditionalFormatting>
  <conditionalFormatting sqref="E30">
    <cfRule type="cellIs" dxfId="0" priority="39978" operator="equal">
      <formula>0</formula>
    </cfRule>
  </conditionalFormatting>
  <conditionalFormatting sqref="E31">
    <cfRule type="cellIs" dxfId="0" priority="39977" operator="equal">
      <formula>0</formula>
    </cfRule>
  </conditionalFormatting>
  <conditionalFormatting sqref="E32">
    <cfRule type="cellIs" dxfId="0" priority="40011" operator="equal">
      <formula>0</formula>
    </cfRule>
  </conditionalFormatting>
  <conditionalFormatting sqref="E35">
    <cfRule type="cellIs" dxfId="0" priority="40009" operator="equal">
      <formula>0</formula>
    </cfRule>
  </conditionalFormatting>
  <conditionalFormatting sqref="E36">
    <cfRule type="cellIs" dxfId="0" priority="40007" operator="equal">
      <formula>0</formula>
    </cfRule>
  </conditionalFormatting>
  <conditionalFormatting sqref="E37">
    <cfRule type="cellIs" dxfId="0" priority="40006" operator="equal">
      <formula>0</formula>
    </cfRule>
  </conditionalFormatting>
  <conditionalFormatting sqref="E38">
    <cfRule type="cellIs" dxfId="0" priority="40005" operator="equal">
      <formula>0</formula>
    </cfRule>
  </conditionalFormatting>
  <conditionalFormatting sqref="E43">
    <cfRule type="cellIs" dxfId="0" priority="40003" operator="equal">
      <formula>0</formula>
    </cfRule>
  </conditionalFormatting>
  <conditionalFormatting sqref="E44">
    <cfRule type="cellIs" dxfId="0" priority="40018" operator="equal">
      <formula>0</formula>
    </cfRule>
  </conditionalFormatting>
  <conditionalFormatting sqref="E45">
    <cfRule type="cellIs" dxfId="0" priority="40002" operator="equal">
      <formula>0</formula>
    </cfRule>
  </conditionalFormatting>
  <conditionalFormatting sqref="E46">
    <cfRule type="cellIs" dxfId="0" priority="40001" operator="equal">
      <formula>0</formula>
    </cfRule>
  </conditionalFormatting>
  <conditionalFormatting sqref="E47">
    <cfRule type="cellIs" dxfId="0" priority="40008" operator="equal">
      <formula>0</formula>
    </cfRule>
  </conditionalFormatting>
  <conditionalFormatting sqref="E48">
    <cfRule type="cellIs" dxfId="0" priority="40000" operator="equal">
      <formula>0</formula>
    </cfRule>
  </conditionalFormatting>
  <conditionalFormatting sqref="E49">
    <cfRule type="cellIs" dxfId="0" priority="39999" operator="equal">
      <formula>0</formula>
    </cfRule>
  </conditionalFormatting>
  <conditionalFormatting sqref="E50">
    <cfRule type="cellIs" dxfId="0" priority="39997" operator="equal">
      <formula>0</formula>
    </cfRule>
  </conditionalFormatting>
  <conditionalFormatting sqref="E51">
    <cfRule type="cellIs" dxfId="0" priority="39975" operator="equal">
      <formula>0</formula>
    </cfRule>
  </conditionalFormatting>
  <conditionalFormatting sqref="E52">
    <cfRule type="cellIs" dxfId="0" priority="39976" operator="equal">
      <formula>0</formula>
    </cfRule>
  </conditionalFormatting>
  <conditionalFormatting sqref="E53">
    <cfRule type="cellIs" dxfId="0" priority="39995" operator="equal">
      <formula>0</formula>
    </cfRule>
  </conditionalFormatting>
  <conditionalFormatting sqref="E55">
    <cfRule type="cellIs" dxfId="0" priority="38745" operator="equal">
      <formula>0</formula>
    </cfRule>
  </conditionalFormatting>
  <conditionalFormatting sqref="E59">
    <cfRule type="cellIs" dxfId="0" priority="39974" operator="equal">
      <formula>0</formula>
    </cfRule>
  </conditionalFormatting>
  <conditionalFormatting sqref="E60">
    <cfRule type="cellIs" dxfId="0" priority="39991" operator="equal">
      <formula>0</formula>
    </cfRule>
  </conditionalFormatting>
  <conditionalFormatting sqref="E61">
    <cfRule type="cellIs" dxfId="0" priority="39990" operator="equal">
      <formula>0</formula>
    </cfRule>
  </conditionalFormatting>
  <conditionalFormatting sqref="E62">
    <cfRule type="cellIs" dxfId="0" priority="39989" operator="equal">
      <formula>0</formula>
    </cfRule>
  </conditionalFormatting>
  <conditionalFormatting sqref="E63">
    <cfRule type="cellIs" dxfId="0" priority="39988" operator="equal">
      <formula>0</formula>
    </cfRule>
  </conditionalFormatting>
  <conditionalFormatting sqref="E64">
    <cfRule type="cellIs" dxfId="0" priority="39986" operator="equal">
      <formula>0</formula>
    </cfRule>
  </conditionalFormatting>
  <conditionalFormatting sqref="E65">
    <cfRule type="cellIs" dxfId="0" priority="39950" operator="equal">
      <formula>0</formula>
    </cfRule>
  </conditionalFormatting>
  <conditionalFormatting sqref="E67">
    <cfRule type="cellIs" dxfId="0" priority="39951" operator="equal">
      <formula>0</formula>
    </cfRule>
  </conditionalFormatting>
  <conditionalFormatting sqref="E71">
    <cfRule type="cellIs" dxfId="0" priority="39947" operator="equal">
      <formula>0</formula>
    </cfRule>
  </conditionalFormatting>
  <conditionalFormatting sqref="E72">
    <cfRule type="cellIs" dxfId="0" priority="39946" operator="equal">
      <formula>0</formula>
    </cfRule>
  </conditionalFormatting>
  <conditionalFormatting sqref="E73">
    <cfRule type="cellIs" dxfId="0" priority="39945" operator="equal">
      <formula>0</formula>
    </cfRule>
  </conditionalFormatting>
  <conditionalFormatting sqref="E79">
    <cfRule type="cellIs" dxfId="0" priority="39434" operator="equal">
      <formula>0</formula>
    </cfRule>
  </conditionalFormatting>
  <conditionalFormatting sqref="E82">
    <cfRule type="cellIs" dxfId="0" priority="39964" operator="equal">
      <formula>0</formula>
    </cfRule>
  </conditionalFormatting>
  <conditionalFormatting sqref="E83">
    <cfRule type="cellIs" dxfId="0" priority="39963" operator="equal">
      <formula>0</formula>
    </cfRule>
  </conditionalFormatting>
  <conditionalFormatting sqref="E84">
    <cfRule type="cellIs" dxfId="0" priority="39962" operator="equal">
      <formula>0</formula>
    </cfRule>
  </conditionalFormatting>
  <conditionalFormatting sqref="E85">
    <cfRule type="cellIs" dxfId="0" priority="39961" operator="equal">
      <formula>0</formula>
    </cfRule>
  </conditionalFormatting>
  <conditionalFormatting sqref="E86">
    <cfRule type="cellIs" dxfId="0" priority="39960" operator="equal">
      <formula>0</formula>
    </cfRule>
  </conditionalFormatting>
  <conditionalFormatting sqref="E87">
    <cfRule type="cellIs" dxfId="0" priority="39959" operator="equal">
      <formula>0</formula>
    </cfRule>
  </conditionalFormatting>
  <conditionalFormatting sqref="E88">
    <cfRule type="cellIs" dxfId="0" priority="39932" operator="equal">
      <formula>0</formula>
    </cfRule>
  </conditionalFormatting>
  <conditionalFormatting sqref="E89">
    <cfRule type="cellIs" dxfId="0" priority="39936" operator="equal">
      <formula>0</formula>
    </cfRule>
  </conditionalFormatting>
  <conditionalFormatting sqref="E90">
    <cfRule type="cellIs" dxfId="0" priority="39935" operator="equal">
      <formula>0</formula>
    </cfRule>
  </conditionalFormatting>
  <conditionalFormatting sqref="E91">
    <cfRule type="cellIs" dxfId="0" priority="39934" operator="equal">
      <formula>0</formula>
    </cfRule>
  </conditionalFormatting>
  <conditionalFormatting sqref="E92">
    <cfRule type="cellIs" dxfId="0" priority="39925" operator="equal">
      <formula>0</formula>
    </cfRule>
  </conditionalFormatting>
  <conditionalFormatting sqref="E93">
    <cfRule type="cellIs" dxfId="0" priority="39924" operator="equal">
      <formula>0</formula>
    </cfRule>
  </conditionalFormatting>
  <conditionalFormatting sqref="E94">
    <cfRule type="cellIs" dxfId="0" priority="39919" operator="equal">
      <formula>0</formula>
    </cfRule>
  </conditionalFormatting>
  <conditionalFormatting sqref="E95">
    <cfRule type="cellIs" dxfId="0" priority="39923" operator="equal">
      <formula>0</formula>
    </cfRule>
  </conditionalFormatting>
  <conditionalFormatting sqref="E96">
    <cfRule type="cellIs" dxfId="0" priority="39922" operator="equal">
      <formula>0</formula>
    </cfRule>
  </conditionalFormatting>
  <conditionalFormatting sqref="E97">
    <cfRule type="cellIs" dxfId="0" priority="39921" operator="equal">
      <formula>0</formula>
    </cfRule>
  </conditionalFormatting>
  <conditionalFormatting sqref="E98">
    <cfRule type="cellIs" dxfId="0" priority="39873" operator="equal">
      <formula>0</formula>
    </cfRule>
    <cfRule type="cellIs" dxfId="0" priority="39886" operator="equal">
      <formula>0</formula>
    </cfRule>
    <cfRule type="cellIs" dxfId="0" priority="39899" operator="equal">
      <formula>0</formula>
    </cfRule>
    <cfRule type="cellIs" dxfId="0" priority="39912" operator="equal">
      <formula>0</formula>
    </cfRule>
  </conditionalFormatting>
  <conditionalFormatting sqref="E99">
    <cfRule type="cellIs" dxfId="0" priority="39872" operator="equal">
      <formula>0</formula>
    </cfRule>
    <cfRule type="cellIs" dxfId="0" priority="39885" operator="equal">
      <formula>0</formula>
    </cfRule>
    <cfRule type="cellIs" dxfId="0" priority="39898" operator="equal">
      <formula>0</formula>
    </cfRule>
    <cfRule type="cellIs" dxfId="0" priority="39911" operator="equal">
      <formula>0</formula>
    </cfRule>
  </conditionalFormatting>
  <conditionalFormatting sqref="E100">
    <cfRule type="cellIs" dxfId="0" priority="39871" operator="equal">
      <formula>0</formula>
    </cfRule>
    <cfRule type="cellIs" dxfId="0" priority="39884" operator="equal">
      <formula>0</formula>
    </cfRule>
    <cfRule type="cellIs" dxfId="0" priority="39897" operator="equal">
      <formula>0</formula>
    </cfRule>
    <cfRule type="cellIs" dxfId="0" priority="39910" operator="equal">
      <formula>0</formula>
    </cfRule>
  </conditionalFormatting>
  <conditionalFormatting sqref="E101">
    <cfRule type="cellIs" dxfId="0" priority="39870" operator="equal">
      <formula>0</formula>
    </cfRule>
    <cfRule type="cellIs" dxfId="0" priority="39883" operator="equal">
      <formula>0</formula>
    </cfRule>
    <cfRule type="cellIs" dxfId="0" priority="39896" operator="equal">
      <formula>0</formula>
    </cfRule>
    <cfRule type="cellIs" dxfId="0" priority="39909" operator="equal">
      <formula>0</formula>
    </cfRule>
  </conditionalFormatting>
  <conditionalFormatting sqref="E102">
    <cfRule type="cellIs" dxfId="0" priority="39869" operator="equal">
      <formula>0</formula>
    </cfRule>
    <cfRule type="cellIs" dxfId="0" priority="39882" operator="equal">
      <formula>0</formula>
    </cfRule>
    <cfRule type="cellIs" dxfId="0" priority="39895" operator="equal">
      <formula>0</formula>
    </cfRule>
    <cfRule type="cellIs" dxfId="0" priority="39908" operator="equal">
      <formula>0</formula>
    </cfRule>
  </conditionalFormatting>
  <conditionalFormatting sqref="E103">
    <cfRule type="cellIs" dxfId="0" priority="39867" operator="equal">
      <formula>0</formula>
    </cfRule>
    <cfRule type="cellIs" dxfId="0" priority="39880" operator="equal">
      <formula>0</formula>
    </cfRule>
    <cfRule type="cellIs" dxfId="0" priority="39893" operator="equal">
      <formula>0</formula>
    </cfRule>
    <cfRule type="cellIs" dxfId="0" priority="39906" operator="equal">
      <formula>0</formula>
    </cfRule>
  </conditionalFormatting>
  <conditionalFormatting sqref="E104">
    <cfRule type="cellIs" dxfId="0" priority="39866" operator="equal">
      <formula>0</formula>
    </cfRule>
    <cfRule type="cellIs" dxfId="0" priority="39879" operator="equal">
      <formula>0</formula>
    </cfRule>
    <cfRule type="cellIs" dxfId="0" priority="39892" operator="equal">
      <formula>0</formula>
    </cfRule>
    <cfRule type="cellIs" dxfId="0" priority="39905" operator="equal">
      <formula>0</formula>
    </cfRule>
  </conditionalFormatting>
  <conditionalFormatting sqref="E105">
    <cfRule type="cellIs" dxfId="0" priority="39865" operator="equal">
      <formula>0</formula>
    </cfRule>
    <cfRule type="cellIs" dxfId="0" priority="39878" operator="equal">
      <formula>0</formula>
    </cfRule>
    <cfRule type="cellIs" dxfId="0" priority="39891" operator="equal">
      <formula>0</formula>
    </cfRule>
    <cfRule type="cellIs" dxfId="0" priority="39904" operator="equal">
      <formula>0</formula>
    </cfRule>
  </conditionalFormatting>
  <conditionalFormatting sqref="E106">
    <cfRule type="cellIs" dxfId="0" priority="39864" operator="equal">
      <formula>0</formula>
    </cfRule>
    <cfRule type="cellIs" dxfId="0" priority="39877" operator="equal">
      <formula>0</formula>
    </cfRule>
    <cfRule type="cellIs" dxfId="0" priority="39890" operator="equal">
      <formula>0</formula>
    </cfRule>
    <cfRule type="cellIs" dxfId="0" priority="39903" operator="equal">
      <formula>0</formula>
    </cfRule>
  </conditionalFormatting>
  <conditionalFormatting sqref="E107">
    <cfRule type="cellIs" dxfId="0" priority="39849" operator="equal">
      <formula>0</formula>
    </cfRule>
    <cfRule type="cellIs" dxfId="0" priority="39850" operator="equal">
      <formula>0</formula>
    </cfRule>
    <cfRule type="cellIs" dxfId="0" priority="39851" operator="equal">
      <formula>0</formula>
    </cfRule>
    <cfRule type="cellIs" dxfId="0" priority="39852" operator="equal">
      <formula>0</formula>
    </cfRule>
  </conditionalFormatting>
  <conditionalFormatting sqref="E108">
    <cfRule type="cellIs" dxfId="0" priority="39824" operator="equal">
      <formula>0</formula>
    </cfRule>
    <cfRule type="cellIs" dxfId="0" priority="39832" operator="equal">
      <formula>0</formula>
    </cfRule>
    <cfRule type="cellIs" dxfId="0" priority="39840" operator="equal">
      <formula>0</formula>
    </cfRule>
    <cfRule type="cellIs" dxfId="0" priority="39848" operator="equal">
      <formula>0</formula>
    </cfRule>
  </conditionalFormatting>
  <conditionalFormatting sqref="E109">
    <cfRule type="cellIs" dxfId="0" priority="39813" operator="equal">
      <formula>0</formula>
    </cfRule>
    <cfRule type="cellIs" dxfId="0" priority="39814" operator="equal">
      <formula>0</formula>
    </cfRule>
    <cfRule type="cellIs" dxfId="0" priority="39815" operator="equal">
      <formula>0</formula>
    </cfRule>
    <cfRule type="cellIs" dxfId="0" priority="39816" operator="equal">
      <formula>0</formula>
    </cfRule>
  </conditionalFormatting>
  <conditionalFormatting sqref="E110">
    <cfRule type="cellIs" dxfId="0" priority="39822" operator="equal">
      <formula>0</formula>
    </cfRule>
    <cfRule type="cellIs" dxfId="0" priority="39830" operator="equal">
      <formula>0</formula>
    </cfRule>
    <cfRule type="cellIs" dxfId="0" priority="39838" operator="equal">
      <formula>0</formula>
    </cfRule>
    <cfRule type="cellIs" dxfId="0" priority="39846" operator="equal">
      <formula>0</formula>
    </cfRule>
  </conditionalFormatting>
  <conditionalFormatting sqref="E111">
    <cfRule type="cellIs" dxfId="0" priority="39820" operator="equal">
      <formula>0</formula>
    </cfRule>
    <cfRule type="cellIs" dxfId="0" priority="39828" operator="equal">
      <formula>0</formula>
    </cfRule>
    <cfRule type="cellIs" dxfId="0" priority="39836" operator="equal">
      <formula>0</formula>
    </cfRule>
    <cfRule type="cellIs" dxfId="0" priority="39844" operator="equal">
      <formula>0</formula>
    </cfRule>
  </conditionalFormatting>
  <conditionalFormatting sqref="E112">
    <cfRule type="cellIs" dxfId="0" priority="39819" operator="equal">
      <formula>0</formula>
    </cfRule>
    <cfRule type="cellIs" dxfId="0" priority="39827" operator="equal">
      <formula>0</formula>
    </cfRule>
    <cfRule type="cellIs" dxfId="0" priority="39835" operator="equal">
      <formula>0</formula>
    </cfRule>
    <cfRule type="cellIs" dxfId="0" priority="39843" operator="equal">
      <formula>0</formula>
    </cfRule>
  </conditionalFormatting>
  <conditionalFormatting sqref="E113">
    <cfRule type="cellIs" dxfId="0" priority="39818" operator="equal">
      <formula>0</formula>
    </cfRule>
    <cfRule type="cellIs" dxfId="0" priority="39826" operator="equal">
      <formula>0</formula>
    </cfRule>
    <cfRule type="cellIs" dxfId="0" priority="39834" operator="equal">
      <formula>0</formula>
    </cfRule>
    <cfRule type="cellIs" dxfId="0" priority="39842" operator="equal">
      <formula>0</formula>
    </cfRule>
  </conditionalFormatting>
  <conditionalFormatting sqref="E114">
    <cfRule type="cellIs" dxfId="0" priority="39817" operator="equal">
      <formula>0</formula>
    </cfRule>
    <cfRule type="cellIs" dxfId="0" priority="39825" operator="equal">
      <formula>0</formula>
    </cfRule>
    <cfRule type="cellIs" dxfId="0" priority="39833" operator="equal">
      <formula>0</formula>
    </cfRule>
    <cfRule type="cellIs" dxfId="0" priority="39841" operator="equal">
      <formula>0</formula>
    </cfRule>
  </conditionalFormatting>
  <conditionalFormatting sqref="E115">
    <cfRule type="cellIs" dxfId="0" priority="39806" operator="equal">
      <formula>0</formula>
    </cfRule>
    <cfRule type="cellIs" dxfId="0" priority="39808" operator="equal">
      <formula>0</formula>
    </cfRule>
    <cfRule type="cellIs" dxfId="0" priority="39810" operator="equal">
      <formula>0</formula>
    </cfRule>
    <cfRule type="cellIs" dxfId="0" priority="39812" operator="equal">
      <formula>0</formula>
    </cfRule>
  </conditionalFormatting>
  <conditionalFormatting sqref="E116">
    <cfRule type="cellIs" dxfId="0" priority="39797" operator="equal">
      <formula>0</formula>
    </cfRule>
    <cfRule type="cellIs" dxfId="0" priority="39798" operator="equal">
      <formula>0</formula>
    </cfRule>
    <cfRule type="cellIs" dxfId="0" priority="39799" operator="equal">
      <formula>0</formula>
    </cfRule>
    <cfRule type="cellIs" dxfId="0" priority="39800" operator="equal">
      <formula>0</formula>
    </cfRule>
  </conditionalFormatting>
  <conditionalFormatting sqref="E117">
    <cfRule type="cellIs" dxfId="0" priority="39742" operator="equal">
      <formula>0</formula>
    </cfRule>
    <cfRule type="cellIs" dxfId="0" priority="39760" operator="equal">
      <formula>0</formula>
    </cfRule>
    <cfRule type="cellIs" dxfId="0" priority="39778" operator="equal">
      <formula>0</formula>
    </cfRule>
    <cfRule type="cellIs" dxfId="0" priority="39796" operator="equal">
      <formula>0</formula>
    </cfRule>
  </conditionalFormatting>
  <conditionalFormatting sqref="E118">
    <cfRule type="cellIs" dxfId="0" priority="39741" operator="equal">
      <formula>0</formula>
    </cfRule>
    <cfRule type="cellIs" dxfId="0" priority="39759" operator="equal">
      <formula>0</formula>
    </cfRule>
    <cfRule type="cellIs" dxfId="0" priority="39777" operator="equal">
      <formula>0</formula>
    </cfRule>
    <cfRule type="cellIs" dxfId="0" priority="39795" operator="equal">
      <formula>0</formula>
    </cfRule>
  </conditionalFormatting>
  <conditionalFormatting sqref="E119">
    <cfRule type="cellIs" dxfId="0" priority="39738" operator="equal">
      <formula>0</formula>
    </cfRule>
    <cfRule type="cellIs" dxfId="0" priority="39756" operator="equal">
      <formula>0</formula>
    </cfRule>
    <cfRule type="cellIs" dxfId="0" priority="39774" operator="equal">
      <formula>0</formula>
    </cfRule>
    <cfRule type="cellIs" dxfId="0" priority="39792" operator="equal">
      <formula>0</formula>
    </cfRule>
  </conditionalFormatting>
  <conditionalFormatting sqref="E122">
    <cfRule type="cellIs" dxfId="0" priority="39801" operator="equal">
      <formula>0</formula>
    </cfRule>
    <cfRule type="cellIs" dxfId="0" priority="39802" operator="equal">
      <formula>0</formula>
    </cfRule>
    <cfRule type="cellIs" dxfId="0" priority="39803" operator="equal">
      <formula>0</formula>
    </cfRule>
    <cfRule type="cellIs" dxfId="0" priority="39804" operator="equal">
      <formula>0</formula>
    </cfRule>
  </conditionalFormatting>
  <conditionalFormatting sqref="E123">
    <cfRule type="cellIs" dxfId="0" priority="39736" operator="equal">
      <formula>0</formula>
    </cfRule>
    <cfRule type="cellIs" dxfId="0" priority="39754" operator="equal">
      <formula>0</formula>
    </cfRule>
    <cfRule type="cellIs" dxfId="0" priority="39772" operator="equal">
      <formula>0</formula>
    </cfRule>
    <cfRule type="cellIs" dxfId="0" priority="39790" operator="equal">
      <formula>0</formula>
    </cfRule>
  </conditionalFormatting>
  <conditionalFormatting sqref="E127">
    <cfRule type="cellIs" dxfId="0" priority="39739" operator="equal">
      <formula>0</formula>
    </cfRule>
    <cfRule type="cellIs" dxfId="0" priority="39757" operator="equal">
      <formula>0</formula>
    </cfRule>
    <cfRule type="cellIs" dxfId="0" priority="39775" operator="equal">
      <formula>0</formula>
    </cfRule>
    <cfRule type="cellIs" dxfId="0" priority="39793" operator="equal">
      <formula>0</formula>
    </cfRule>
  </conditionalFormatting>
  <conditionalFormatting sqref="E128">
    <cfRule type="cellIs" dxfId="0" priority="39734" operator="equal">
      <formula>0</formula>
    </cfRule>
    <cfRule type="cellIs" dxfId="0" priority="39752" operator="equal">
      <formula>0</formula>
    </cfRule>
    <cfRule type="cellIs" dxfId="0" priority="39770" operator="equal">
      <formula>0</formula>
    </cfRule>
    <cfRule type="cellIs" dxfId="0" priority="39788" operator="equal">
      <formula>0</formula>
    </cfRule>
  </conditionalFormatting>
  <conditionalFormatting sqref="E129">
    <cfRule type="cellIs" dxfId="0" priority="39733" operator="equal">
      <formula>0</formula>
    </cfRule>
    <cfRule type="cellIs" dxfId="0" priority="39751" operator="equal">
      <formula>0</formula>
    </cfRule>
    <cfRule type="cellIs" dxfId="0" priority="39769" operator="equal">
      <formula>0</formula>
    </cfRule>
    <cfRule type="cellIs" dxfId="0" priority="39787" operator="equal">
      <formula>0</formula>
    </cfRule>
  </conditionalFormatting>
  <conditionalFormatting sqref="E130">
    <cfRule type="cellIs" dxfId="0" priority="39732" operator="equal">
      <formula>0</formula>
    </cfRule>
    <cfRule type="cellIs" dxfId="0" priority="39750" operator="equal">
      <formula>0</formula>
    </cfRule>
    <cfRule type="cellIs" dxfId="0" priority="39768" operator="equal">
      <formula>0</formula>
    </cfRule>
    <cfRule type="cellIs" dxfId="0" priority="39786" operator="equal">
      <formula>0</formula>
    </cfRule>
  </conditionalFormatting>
  <conditionalFormatting sqref="E131">
    <cfRule type="cellIs" dxfId="0" priority="39731" operator="equal">
      <formula>0</formula>
    </cfRule>
    <cfRule type="cellIs" dxfId="0" priority="39749" operator="equal">
      <formula>0</formula>
    </cfRule>
    <cfRule type="cellIs" dxfId="0" priority="39767" operator="equal">
      <formula>0</formula>
    </cfRule>
    <cfRule type="cellIs" dxfId="0" priority="39785" operator="equal">
      <formula>0</formula>
    </cfRule>
  </conditionalFormatting>
  <conditionalFormatting sqref="E132">
    <cfRule type="cellIs" dxfId="0" priority="39730" operator="equal">
      <formula>0</formula>
    </cfRule>
    <cfRule type="cellIs" dxfId="0" priority="39748" operator="equal">
      <formula>0</formula>
    </cfRule>
    <cfRule type="cellIs" dxfId="0" priority="39766" operator="equal">
      <formula>0</formula>
    </cfRule>
    <cfRule type="cellIs" dxfId="0" priority="39784" operator="equal">
      <formula>0</formula>
    </cfRule>
  </conditionalFormatting>
  <conditionalFormatting sqref="E133">
    <cfRule type="cellIs" dxfId="0" priority="39729" operator="equal">
      <formula>0</formula>
    </cfRule>
    <cfRule type="cellIs" dxfId="0" priority="39747" operator="equal">
      <formula>0</formula>
    </cfRule>
    <cfRule type="cellIs" dxfId="0" priority="39765" operator="equal">
      <formula>0</formula>
    </cfRule>
    <cfRule type="cellIs" dxfId="0" priority="39783" operator="equal">
      <formula>0</formula>
    </cfRule>
  </conditionalFormatting>
  <conditionalFormatting sqref="E134">
    <cfRule type="cellIs" dxfId="0" priority="39728" operator="equal">
      <formula>0</formula>
    </cfRule>
    <cfRule type="cellIs" dxfId="0" priority="39746" operator="equal">
      <formula>0</formula>
    </cfRule>
    <cfRule type="cellIs" dxfId="0" priority="39764" operator="equal">
      <formula>0</formula>
    </cfRule>
    <cfRule type="cellIs" dxfId="0" priority="39782" operator="equal">
      <formula>0</formula>
    </cfRule>
  </conditionalFormatting>
  <conditionalFormatting sqref="E135">
    <cfRule type="cellIs" dxfId="0" priority="39727" operator="equal">
      <formula>0</formula>
    </cfRule>
    <cfRule type="cellIs" dxfId="0" priority="39745" operator="equal">
      <formula>0</formula>
    </cfRule>
    <cfRule type="cellIs" dxfId="0" priority="39763" operator="equal">
      <formula>0</formula>
    </cfRule>
    <cfRule type="cellIs" dxfId="0" priority="39781" operator="equal">
      <formula>0</formula>
    </cfRule>
  </conditionalFormatting>
  <conditionalFormatting sqref="E136">
    <cfRule type="cellIs" dxfId="0" priority="39726" operator="equal">
      <formula>0</formula>
    </cfRule>
    <cfRule type="cellIs" dxfId="0" priority="39744" operator="equal">
      <formula>0</formula>
    </cfRule>
    <cfRule type="cellIs" dxfId="0" priority="39762" operator="equal">
      <formula>0</formula>
    </cfRule>
    <cfRule type="cellIs" dxfId="0" priority="39780" operator="equal">
      <formula>0</formula>
    </cfRule>
  </conditionalFormatting>
  <conditionalFormatting sqref="E137">
    <cfRule type="cellIs" dxfId="0" priority="39725" operator="equal">
      <formula>0</formula>
    </cfRule>
    <cfRule type="cellIs" dxfId="0" priority="39743" operator="equal">
      <formula>0</formula>
    </cfRule>
    <cfRule type="cellIs" dxfId="0" priority="39761" operator="equal">
      <formula>0</formula>
    </cfRule>
    <cfRule type="cellIs" dxfId="0" priority="39779" operator="equal">
      <formula>0</formula>
    </cfRule>
  </conditionalFormatting>
  <conditionalFormatting sqref="E138">
    <cfRule type="cellIs" dxfId="0" priority="39696" operator="equal">
      <formula>0</formula>
    </cfRule>
    <cfRule type="cellIs" dxfId="0" priority="39704" operator="equal">
      <formula>0</formula>
    </cfRule>
    <cfRule type="cellIs" dxfId="0" priority="39712" operator="equal">
      <formula>0</formula>
    </cfRule>
    <cfRule type="cellIs" dxfId="0" priority="39720" operator="equal">
      <formula>0</formula>
    </cfRule>
  </conditionalFormatting>
  <conditionalFormatting sqref="E139">
    <cfRule type="cellIs" dxfId="0" priority="39695" operator="equal">
      <formula>0</formula>
    </cfRule>
    <cfRule type="cellIs" dxfId="0" priority="39703" operator="equal">
      <formula>0</formula>
    </cfRule>
    <cfRule type="cellIs" dxfId="0" priority="39711" operator="equal">
      <formula>0</formula>
    </cfRule>
    <cfRule type="cellIs" dxfId="0" priority="39719" operator="equal">
      <formula>0</formula>
    </cfRule>
  </conditionalFormatting>
  <conditionalFormatting sqref="E140">
    <cfRule type="cellIs" dxfId="0" priority="39670" operator="equal">
      <formula>0</formula>
    </cfRule>
    <cfRule type="cellIs" dxfId="0" priority="39676" operator="equal">
      <formula>0</formula>
    </cfRule>
    <cfRule type="cellIs" dxfId="0" priority="39682" operator="equal">
      <formula>0</formula>
    </cfRule>
    <cfRule type="cellIs" dxfId="0" priority="39688" operator="equal">
      <formula>0</formula>
    </cfRule>
  </conditionalFormatting>
  <conditionalFormatting sqref="E141">
    <cfRule type="cellIs" dxfId="0" priority="39669" operator="equal">
      <formula>0</formula>
    </cfRule>
    <cfRule type="cellIs" dxfId="0" priority="39675" operator="equal">
      <formula>0</formula>
    </cfRule>
    <cfRule type="cellIs" dxfId="0" priority="39681" operator="equal">
      <formula>0</formula>
    </cfRule>
    <cfRule type="cellIs" dxfId="0" priority="39687" operator="equal">
      <formula>0</formula>
    </cfRule>
  </conditionalFormatting>
  <conditionalFormatting sqref="E142">
    <cfRule type="cellIs" dxfId="0" priority="39668" operator="equal">
      <formula>0</formula>
    </cfRule>
    <cfRule type="cellIs" dxfId="0" priority="39674" operator="equal">
      <formula>0</formula>
    </cfRule>
    <cfRule type="cellIs" dxfId="0" priority="39680" operator="equal">
      <formula>0</formula>
    </cfRule>
    <cfRule type="cellIs" dxfId="0" priority="39686" operator="equal">
      <formula>0</formula>
    </cfRule>
  </conditionalFormatting>
  <conditionalFormatting sqref="E143">
    <cfRule type="cellIs" dxfId="0" priority="39666" operator="equal">
      <formula>0</formula>
    </cfRule>
    <cfRule type="cellIs" dxfId="0" priority="39672" operator="equal">
      <formula>0</formula>
    </cfRule>
    <cfRule type="cellIs" dxfId="0" priority="39678" operator="equal">
      <formula>0</formula>
    </cfRule>
    <cfRule type="cellIs" dxfId="0" priority="39684" operator="equal">
      <formula>0</formula>
    </cfRule>
  </conditionalFormatting>
  <conditionalFormatting sqref="E144">
    <cfRule type="cellIs" dxfId="0" priority="39643" operator="equal">
      <formula>0</formula>
    </cfRule>
    <cfRule type="cellIs" dxfId="0" priority="39650" operator="equal">
      <formula>0</formula>
    </cfRule>
    <cfRule type="cellIs" dxfId="0" priority="39657" operator="equal">
      <formula>0</formula>
    </cfRule>
    <cfRule type="cellIs" dxfId="0" priority="39664" operator="equal">
      <formula>0</formula>
    </cfRule>
  </conditionalFormatting>
  <conditionalFormatting sqref="E148">
    <cfRule type="cellIs" dxfId="0" priority="39640" operator="equal">
      <formula>0</formula>
    </cfRule>
    <cfRule type="cellIs" dxfId="0" priority="39647" operator="equal">
      <formula>0</formula>
    </cfRule>
    <cfRule type="cellIs" dxfId="0" priority="39654" operator="equal">
      <formula>0</formula>
    </cfRule>
    <cfRule type="cellIs" dxfId="0" priority="39661" operator="equal">
      <formula>0</formula>
    </cfRule>
  </conditionalFormatting>
  <conditionalFormatting sqref="E149">
    <cfRule type="cellIs" dxfId="0" priority="39639" operator="equal">
      <formula>0</formula>
    </cfRule>
    <cfRule type="cellIs" dxfId="0" priority="39646" operator="equal">
      <formula>0</formula>
    </cfRule>
    <cfRule type="cellIs" dxfId="0" priority="39653" operator="equal">
      <formula>0</formula>
    </cfRule>
    <cfRule type="cellIs" dxfId="0" priority="39660" operator="equal">
      <formula>0</formula>
    </cfRule>
  </conditionalFormatting>
  <conditionalFormatting sqref="E150">
    <cfRule type="cellIs" dxfId="0" priority="39638" operator="equal">
      <formula>0</formula>
    </cfRule>
    <cfRule type="cellIs" dxfId="0" priority="39645" operator="equal">
      <formula>0</formula>
    </cfRule>
    <cfRule type="cellIs" dxfId="0" priority="39652" operator="equal">
      <formula>0</formula>
    </cfRule>
    <cfRule type="cellIs" dxfId="0" priority="39659" operator="equal">
      <formula>0</formula>
    </cfRule>
  </conditionalFormatting>
  <conditionalFormatting sqref="E151">
    <cfRule type="cellIs" dxfId="0" priority="39637" operator="equal">
      <formula>0</formula>
    </cfRule>
    <cfRule type="cellIs" dxfId="0" priority="39644" operator="equal">
      <formula>0</formula>
    </cfRule>
    <cfRule type="cellIs" dxfId="0" priority="39651" operator="equal">
      <formula>0</formula>
    </cfRule>
    <cfRule type="cellIs" dxfId="0" priority="39658" operator="equal">
      <formula>0</formula>
    </cfRule>
  </conditionalFormatting>
  <conditionalFormatting sqref="E152">
    <cfRule type="cellIs" dxfId="0" priority="39598" operator="equal">
      <formula>0</formula>
    </cfRule>
    <cfRule type="cellIs" dxfId="0" priority="39608" operator="equal">
      <formula>0</formula>
    </cfRule>
    <cfRule type="cellIs" dxfId="0" priority="39618" operator="equal">
      <formula>0</formula>
    </cfRule>
    <cfRule type="cellIs" dxfId="0" priority="39628" operator="equal">
      <formula>0</formula>
    </cfRule>
  </conditionalFormatting>
  <conditionalFormatting sqref="E153">
    <cfRule type="cellIs" dxfId="0" priority="39597" operator="equal">
      <formula>0</formula>
    </cfRule>
    <cfRule type="cellIs" dxfId="0" priority="39607" operator="equal">
      <formula>0</formula>
    </cfRule>
    <cfRule type="cellIs" dxfId="0" priority="39617" operator="equal">
      <formula>0</formula>
    </cfRule>
    <cfRule type="cellIs" dxfId="0" priority="39627" operator="equal">
      <formula>0</formula>
    </cfRule>
  </conditionalFormatting>
  <conditionalFormatting sqref="E154">
    <cfRule type="cellIs" dxfId="0" priority="39596" operator="equal">
      <formula>0</formula>
    </cfRule>
    <cfRule type="cellIs" dxfId="0" priority="39606" operator="equal">
      <formula>0</formula>
    </cfRule>
    <cfRule type="cellIs" dxfId="0" priority="39616" operator="equal">
      <formula>0</formula>
    </cfRule>
    <cfRule type="cellIs" dxfId="0" priority="39626" operator="equal">
      <formula>0</formula>
    </cfRule>
  </conditionalFormatting>
  <conditionalFormatting sqref="E155">
    <cfRule type="cellIs" dxfId="0" priority="39595" operator="equal">
      <formula>0</formula>
    </cfRule>
    <cfRule type="cellIs" dxfId="0" priority="39605" operator="equal">
      <formula>0</formula>
    </cfRule>
    <cfRule type="cellIs" dxfId="0" priority="39615" operator="equal">
      <formula>0</formula>
    </cfRule>
    <cfRule type="cellIs" dxfId="0" priority="39625" operator="equal">
      <formula>0</formula>
    </cfRule>
  </conditionalFormatting>
  <conditionalFormatting sqref="E156">
    <cfRule type="cellIs" dxfId="0" priority="39594" operator="equal">
      <formula>0</formula>
    </cfRule>
    <cfRule type="cellIs" dxfId="0" priority="39604" operator="equal">
      <formula>0</formula>
    </cfRule>
    <cfRule type="cellIs" dxfId="0" priority="39614" operator="equal">
      <formula>0</formula>
    </cfRule>
    <cfRule type="cellIs" dxfId="0" priority="39624" operator="equal">
      <formula>0</formula>
    </cfRule>
  </conditionalFormatting>
  <conditionalFormatting sqref="E157">
    <cfRule type="cellIs" dxfId="0" priority="39593" operator="equal">
      <formula>0</formula>
    </cfRule>
    <cfRule type="cellIs" dxfId="0" priority="39603" operator="equal">
      <formula>0</formula>
    </cfRule>
    <cfRule type="cellIs" dxfId="0" priority="39613" operator="equal">
      <formula>0</formula>
    </cfRule>
    <cfRule type="cellIs" dxfId="0" priority="39623" operator="equal">
      <formula>0</formula>
    </cfRule>
  </conditionalFormatting>
  <conditionalFormatting sqref="E158">
    <cfRule type="cellIs" dxfId="0" priority="39592" operator="equal">
      <formula>0</formula>
    </cfRule>
    <cfRule type="cellIs" dxfId="0" priority="39602" operator="equal">
      <formula>0</formula>
    </cfRule>
    <cfRule type="cellIs" dxfId="0" priority="39612" operator="equal">
      <formula>0</formula>
    </cfRule>
    <cfRule type="cellIs" dxfId="0" priority="39622" operator="equal">
      <formula>0</formula>
    </cfRule>
  </conditionalFormatting>
  <conditionalFormatting sqref="E159">
    <cfRule type="cellIs" dxfId="0" priority="39591" operator="equal">
      <formula>0</formula>
    </cfRule>
    <cfRule type="cellIs" dxfId="0" priority="39601" operator="equal">
      <formula>0</formula>
    </cfRule>
    <cfRule type="cellIs" dxfId="0" priority="39611" operator="equal">
      <formula>0</formula>
    </cfRule>
    <cfRule type="cellIs" dxfId="0" priority="39621" operator="equal">
      <formula>0</formula>
    </cfRule>
  </conditionalFormatting>
  <conditionalFormatting sqref="E162">
    <cfRule type="cellIs" dxfId="0" priority="39561" operator="equal">
      <formula>0</formula>
    </cfRule>
    <cfRule type="cellIs" dxfId="0" priority="39570" operator="equal">
      <formula>0</formula>
    </cfRule>
    <cfRule type="cellIs" dxfId="0" priority="39579" operator="equal">
      <formula>0</formula>
    </cfRule>
    <cfRule type="cellIs" dxfId="0" priority="39588" operator="equal">
      <formula>0</formula>
    </cfRule>
  </conditionalFormatting>
  <conditionalFormatting sqref="E163">
    <cfRule type="cellIs" dxfId="0" priority="39541" operator="equal">
      <formula>0</formula>
    </cfRule>
    <cfRule type="cellIs" dxfId="0" priority="39542" operator="equal">
      <formula>0</formula>
    </cfRule>
    <cfRule type="cellIs" dxfId="0" priority="39543" operator="equal">
      <formula>0</formula>
    </cfRule>
    <cfRule type="cellIs" dxfId="0" priority="39544" operator="equal">
      <formula>0</formula>
    </cfRule>
  </conditionalFormatting>
  <conditionalFormatting sqref="E164">
    <cfRule type="cellIs" dxfId="0" priority="39560" operator="equal">
      <formula>0</formula>
    </cfRule>
    <cfRule type="cellIs" dxfId="0" priority="39569" operator="equal">
      <formula>0</formula>
    </cfRule>
    <cfRule type="cellIs" dxfId="0" priority="39578" operator="equal">
      <formula>0</formula>
    </cfRule>
    <cfRule type="cellIs" dxfId="0" priority="39587" operator="equal">
      <formula>0</formula>
    </cfRule>
  </conditionalFormatting>
  <conditionalFormatting sqref="E165">
    <cfRule type="cellIs" dxfId="0" priority="39559" operator="equal">
      <formula>0</formula>
    </cfRule>
    <cfRule type="cellIs" dxfId="0" priority="39568" operator="equal">
      <formula>0</formula>
    </cfRule>
    <cfRule type="cellIs" dxfId="0" priority="39577" operator="equal">
      <formula>0</formula>
    </cfRule>
    <cfRule type="cellIs" dxfId="0" priority="39586" operator="equal">
      <formula>0</formula>
    </cfRule>
  </conditionalFormatting>
  <conditionalFormatting sqref="E166">
    <cfRule type="cellIs" dxfId="0" priority="39558" operator="equal">
      <formula>0</formula>
    </cfRule>
    <cfRule type="cellIs" dxfId="0" priority="39567" operator="equal">
      <formula>0</formula>
    </cfRule>
    <cfRule type="cellIs" dxfId="0" priority="39576" operator="equal">
      <formula>0</formula>
    </cfRule>
    <cfRule type="cellIs" dxfId="0" priority="39585" operator="equal">
      <formula>0</formula>
    </cfRule>
  </conditionalFormatting>
  <conditionalFormatting sqref="E167">
    <cfRule type="cellIs" dxfId="0" priority="39557" operator="equal">
      <formula>0</formula>
    </cfRule>
    <cfRule type="cellIs" dxfId="0" priority="39566" operator="equal">
      <formula>0</formula>
    </cfRule>
    <cfRule type="cellIs" dxfId="0" priority="39575" operator="equal">
      <formula>0</formula>
    </cfRule>
    <cfRule type="cellIs" dxfId="0" priority="39584" operator="equal">
      <formula>0</formula>
    </cfRule>
  </conditionalFormatting>
  <conditionalFormatting sqref="E168">
    <cfRule type="cellIs" dxfId="0" priority="39556" operator="equal">
      <formula>0</formula>
    </cfRule>
    <cfRule type="cellIs" dxfId="0" priority="39565" operator="equal">
      <formula>0</formula>
    </cfRule>
    <cfRule type="cellIs" dxfId="0" priority="39574" operator="equal">
      <formula>0</formula>
    </cfRule>
    <cfRule type="cellIs" dxfId="0" priority="39583" operator="equal">
      <formula>0</formula>
    </cfRule>
  </conditionalFormatting>
  <conditionalFormatting sqref="E169">
    <cfRule type="cellIs" dxfId="0" priority="39555" operator="equal">
      <formula>0</formula>
    </cfRule>
    <cfRule type="cellIs" dxfId="0" priority="39564" operator="equal">
      <formula>0</formula>
    </cfRule>
    <cfRule type="cellIs" dxfId="0" priority="39573" operator="equal">
      <formula>0</formula>
    </cfRule>
    <cfRule type="cellIs" dxfId="0" priority="39582" operator="equal">
      <formula>0</formula>
    </cfRule>
  </conditionalFormatting>
  <conditionalFormatting sqref="E170">
    <cfRule type="cellIs" dxfId="0" priority="39554" operator="equal">
      <formula>0</formula>
    </cfRule>
    <cfRule type="cellIs" dxfId="0" priority="39563" operator="equal">
      <formula>0</formula>
    </cfRule>
    <cfRule type="cellIs" dxfId="0" priority="39572" operator="equal">
      <formula>0</formula>
    </cfRule>
    <cfRule type="cellIs" dxfId="0" priority="39581" operator="equal">
      <formula>0</formula>
    </cfRule>
  </conditionalFormatting>
  <conditionalFormatting sqref="E171">
    <cfRule type="cellIs" dxfId="0" priority="39553" operator="equal">
      <formula>0</formula>
    </cfRule>
    <cfRule type="cellIs" dxfId="0" priority="39562" operator="equal">
      <formula>0</formula>
    </cfRule>
    <cfRule type="cellIs" dxfId="0" priority="39571" operator="equal">
      <formula>0</formula>
    </cfRule>
    <cfRule type="cellIs" dxfId="0" priority="39580" operator="equal">
      <formula>0</formula>
    </cfRule>
  </conditionalFormatting>
  <conditionalFormatting sqref="E172">
    <cfRule type="cellIs" dxfId="0" priority="39489" operator="equal">
      <formula>0</formula>
    </cfRule>
    <cfRule type="cellIs" dxfId="0" priority="39506" operator="equal">
      <formula>0</formula>
    </cfRule>
    <cfRule type="cellIs" dxfId="0" priority="39523" operator="equal">
      <formula>0</formula>
    </cfRule>
    <cfRule type="cellIs" dxfId="0" priority="39540" operator="equal">
      <formula>0</formula>
    </cfRule>
  </conditionalFormatting>
  <conditionalFormatting sqref="E175">
    <cfRule type="cellIs" dxfId="0" priority="39486" operator="equal">
      <formula>0</formula>
    </cfRule>
    <cfRule type="cellIs" dxfId="0" priority="39503" operator="equal">
      <formula>0</formula>
    </cfRule>
    <cfRule type="cellIs" dxfId="0" priority="39520" operator="equal">
      <formula>0</formula>
    </cfRule>
    <cfRule type="cellIs" dxfId="0" priority="39537" operator="equal">
      <formula>0</formula>
    </cfRule>
  </conditionalFormatting>
  <conditionalFormatting sqref="E178">
    <cfRule type="cellIs" dxfId="0" priority="39482" operator="equal">
      <formula>0</formula>
    </cfRule>
    <cfRule type="cellIs" dxfId="0" priority="39499" operator="equal">
      <formula>0</formula>
    </cfRule>
    <cfRule type="cellIs" dxfId="0" priority="39516" operator="equal">
      <formula>0</formula>
    </cfRule>
    <cfRule type="cellIs" dxfId="0" priority="39533" operator="equal">
      <formula>0</formula>
    </cfRule>
  </conditionalFormatting>
  <conditionalFormatting sqref="E179">
    <cfRule type="cellIs" dxfId="0" priority="39480" operator="equal">
      <formula>0</formula>
    </cfRule>
    <cfRule type="cellIs" dxfId="0" priority="39497" operator="equal">
      <formula>0</formula>
    </cfRule>
    <cfRule type="cellIs" dxfId="0" priority="39514" operator="equal">
      <formula>0</formula>
    </cfRule>
    <cfRule type="cellIs" dxfId="0" priority="39531" operator="equal">
      <formula>0</formula>
    </cfRule>
  </conditionalFormatting>
  <conditionalFormatting sqref="E180">
    <cfRule type="cellIs" dxfId="0" priority="39479" operator="equal">
      <formula>0</formula>
    </cfRule>
    <cfRule type="cellIs" dxfId="0" priority="39496" operator="equal">
      <formula>0</formula>
    </cfRule>
    <cfRule type="cellIs" dxfId="0" priority="39513" operator="equal">
      <formula>0</formula>
    </cfRule>
    <cfRule type="cellIs" dxfId="0" priority="39530" operator="equal">
      <formula>0</formula>
    </cfRule>
  </conditionalFormatting>
  <conditionalFormatting sqref="E183">
    <cfRule type="cellIs" dxfId="0" priority="39483" operator="equal">
      <formula>0</formula>
    </cfRule>
    <cfRule type="cellIs" dxfId="0" priority="39500" operator="equal">
      <formula>0</formula>
    </cfRule>
    <cfRule type="cellIs" dxfId="0" priority="39517" operator="equal">
      <formula>0</formula>
    </cfRule>
    <cfRule type="cellIs" dxfId="0" priority="39534" operator="equal">
      <formula>0</formula>
    </cfRule>
  </conditionalFormatting>
  <conditionalFormatting sqref="E184">
    <cfRule type="cellIs" dxfId="0" priority="39476" operator="equal">
      <formula>0</formula>
    </cfRule>
    <cfRule type="cellIs" dxfId="0" priority="39493" operator="equal">
      <formula>0</formula>
    </cfRule>
    <cfRule type="cellIs" dxfId="0" priority="39510" operator="equal">
      <formula>0</formula>
    </cfRule>
    <cfRule type="cellIs" dxfId="0" priority="39527" operator="equal">
      <formula>0</formula>
    </cfRule>
  </conditionalFormatting>
  <conditionalFormatting sqref="E185">
    <cfRule type="cellIs" dxfId="0" priority="39413" operator="equal">
      <formula>0</formula>
    </cfRule>
    <cfRule type="cellIs" dxfId="0" priority="39419" operator="equal">
      <formula>0</formula>
    </cfRule>
    <cfRule type="cellIs" dxfId="0" priority="39425" operator="equal">
      <formula>0</formula>
    </cfRule>
    <cfRule type="cellIs" dxfId="0" priority="39431" operator="equal">
      <formula>0</formula>
    </cfRule>
  </conditionalFormatting>
  <conditionalFormatting sqref="E189">
    <cfRule type="cellIs" dxfId="0" priority="39414" operator="equal">
      <formula>0</formula>
    </cfRule>
    <cfRule type="cellIs" dxfId="0" priority="39420" operator="equal">
      <formula>0</formula>
    </cfRule>
    <cfRule type="cellIs" dxfId="0" priority="39426" operator="equal">
      <formula>0</formula>
    </cfRule>
    <cfRule type="cellIs" dxfId="0" priority="39432" operator="equal">
      <formula>0</formula>
    </cfRule>
  </conditionalFormatting>
  <conditionalFormatting sqref="E190">
    <cfRule type="cellIs" dxfId="0" priority="39388" operator="equal">
      <formula>0</formula>
    </cfRule>
    <cfRule type="cellIs" dxfId="0" priority="39395" operator="equal">
      <formula>0</formula>
    </cfRule>
    <cfRule type="cellIs" dxfId="0" priority="39402" operator="equal">
      <formula>0</formula>
    </cfRule>
    <cfRule type="cellIs" dxfId="0" priority="39409" operator="equal">
      <formula>0</formula>
    </cfRule>
  </conditionalFormatting>
  <conditionalFormatting sqref="E191">
    <cfRule type="cellIs" dxfId="0" priority="39387" operator="equal">
      <formula>0</formula>
    </cfRule>
    <cfRule type="cellIs" dxfId="0" priority="39394" operator="equal">
      <formula>0</formula>
    </cfRule>
    <cfRule type="cellIs" dxfId="0" priority="39401" operator="equal">
      <formula>0</formula>
    </cfRule>
    <cfRule type="cellIs" dxfId="0" priority="39408" operator="equal">
      <formula>0</formula>
    </cfRule>
  </conditionalFormatting>
  <conditionalFormatting sqref="E192">
    <cfRule type="cellIs" dxfId="0" priority="39314" operator="equal">
      <formula>0</formula>
    </cfRule>
    <cfRule type="cellIs" dxfId="0" priority="39315" operator="equal">
      <formula>0</formula>
    </cfRule>
    <cfRule type="cellIs" dxfId="0" priority="39316" operator="equal">
      <formula>0</formula>
    </cfRule>
    <cfRule type="cellIs" dxfId="0" priority="39317" operator="equal">
      <formula>0</formula>
    </cfRule>
  </conditionalFormatting>
  <conditionalFormatting sqref="E193">
    <cfRule type="cellIs" dxfId="0" priority="39333" operator="equal">
      <formula>0</formula>
    </cfRule>
    <cfRule type="cellIs" dxfId="0" priority="39349" operator="equal">
      <formula>0</formula>
    </cfRule>
    <cfRule type="cellIs" dxfId="0" priority="39365" operator="equal">
      <formula>0</formula>
    </cfRule>
    <cfRule type="cellIs" dxfId="0" priority="39381" operator="equal">
      <formula>0</formula>
    </cfRule>
  </conditionalFormatting>
  <conditionalFormatting sqref="E194">
    <cfRule type="cellIs" dxfId="0" priority="39332" operator="equal">
      <formula>0</formula>
    </cfRule>
    <cfRule type="cellIs" dxfId="0" priority="39348" operator="equal">
      <formula>0</formula>
    </cfRule>
    <cfRule type="cellIs" dxfId="0" priority="39364" operator="equal">
      <formula>0</formula>
    </cfRule>
    <cfRule type="cellIs" dxfId="0" priority="39380" operator="equal">
      <formula>0</formula>
    </cfRule>
  </conditionalFormatting>
  <conditionalFormatting sqref="E195">
    <cfRule type="cellIs" dxfId="0" priority="39310" operator="equal">
      <formula>0</formula>
    </cfRule>
    <cfRule type="cellIs" dxfId="0" priority="39311" operator="equal">
      <formula>0</formula>
    </cfRule>
    <cfRule type="cellIs" dxfId="0" priority="39312" operator="equal">
      <formula>0</formula>
    </cfRule>
    <cfRule type="cellIs" dxfId="0" priority="39313" operator="equal">
      <formula>0</formula>
    </cfRule>
  </conditionalFormatting>
  <conditionalFormatting sqref="E196">
    <cfRule type="cellIs" dxfId="0" priority="39306" operator="equal">
      <formula>0</formula>
    </cfRule>
    <cfRule type="cellIs" dxfId="0" priority="39307" operator="equal">
      <formula>0</formula>
    </cfRule>
    <cfRule type="cellIs" dxfId="0" priority="39308" operator="equal">
      <formula>0</formula>
    </cfRule>
    <cfRule type="cellIs" dxfId="0" priority="39309" operator="equal">
      <formula>0</formula>
    </cfRule>
  </conditionalFormatting>
  <conditionalFormatting sqref="E197">
    <cfRule type="cellIs" dxfId="0" priority="39329" operator="equal">
      <formula>0</formula>
    </cfRule>
    <cfRule type="cellIs" dxfId="0" priority="39345" operator="equal">
      <formula>0</formula>
    </cfRule>
    <cfRule type="cellIs" dxfId="0" priority="39361" operator="equal">
      <formula>0</formula>
    </cfRule>
    <cfRule type="cellIs" dxfId="0" priority="39377" operator="equal">
      <formula>0</formula>
    </cfRule>
  </conditionalFormatting>
  <conditionalFormatting sqref="E198">
    <cfRule type="cellIs" dxfId="0" priority="39328" operator="equal">
      <formula>0</formula>
    </cfRule>
    <cfRule type="cellIs" dxfId="0" priority="39344" operator="equal">
      <formula>0</formula>
    </cfRule>
    <cfRule type="cellIs" dxfId="0" priority="39360" operator="equal">
      <formula>0</formula>
    </cfRule>
    <cfRule type="cellIs" dxfId="0" priority="39376" operator="equal">
      <formula>0</formula>
    </cfRule>
  </conditionalFormatting>
  <conditionalFormatting sqref="E199">
    <cfRule type="cellIs" dxfId="0" priority="39327" operator="equal">
      <formula>0</formula>
    </cfRule>
    <cfRule type="cellIs" dxfId="0" priority="39343" operator="equal">
      <formula>0</formula>
    </cfRule>
    <cfRule type="cellIs" dxfId="0" priority="39359" operator="equal">
      <formula>0</formula>
    </cfRule>
    <cfRule type="cellIs" dxfId="0" priority="39375" operator="equal">
      <formula>0</formula>
    </cfRule>
  </conditionalFormatting>
  <conditionalFormatting sqref="E200">
    <cfRule type="cellIs" dxfId="0" priority="39326" operator="equal">
      <formula>0</formula>
    </cfRule>
    <cfRule type="cellIs" dxfId="0" priority="39342" operator="equal">
      <formula>0</formula>
    </cfRule>
    <cfRule type="cellIs" dxfId="0" priority="39358" operator="equal">
      <formula>0</formula>
    </cfRule>
    <cfRule type="cellIs" dxfId="0" priority="39374" operator="equal">
      <formula>0</formula>
    </cfRule>
  </conditionalFormatting>
  <conditionalFormatting sqref="E201">
    <cfRule type="cellIs" dxfId="0" priority="39325" operator="equal">
      <formula>0</formula>
    </cfRule>
    <cfRule type="cellIs" dxfId="0" priority="39341" operator="equal">
      <formula>0</formula>
    </cfRule>
    <cfRule type="cellIs" dxfId="0" priority="39357" operator="equal">
      <formula>0</formula>
    </cfRule>
    <cfRule type="cellIs" dxfId="0" priority="39373" operator="equal">
      <formula>0</formula>
    </cfRule>
  </conditionalFormatting>
  <conditionalFormatting sqref="E202">
    <cfRule type="cellIs" dxfId="0" priority="39324" operator="equal">
      <formula>0</formula>
    </cfRule>
    <cfRule type="cellIs" dxfId="0" priority="39340" operator="equal">
      <formula>0</formula>
    </cfRule>
    <cfRule type="cellIs" dxfId="0" priority="39356" operator="equal">
      <formula>0</formula>
    </cfRule>
    <cfRule type="cellIs" dxfId="0" priority="39372" operator="equal">
      <formula>0</formula>
    </cfRule>
  </conditionalFormatting>
  <conditionalFormatting sqref="E203">
    <cfRule type="cellIs" dxfId="0" priority="39323" operator="equal">
      <formula>0</formula>
    </cfRule>
    <cfRule type="cellIs" dxfId="0" priority="39339" operator="equal">
      <formula>0</formula>
    </cfRule>
    <cfRule type="cellIs" dxfId="0" priority="39355" operator="equal">
      <formula>0</formula>
    </cfRule>
    <cfRule type="cellIs" dxfId="0" priority="39371" operator="equal">
      <formula>0</formula>
    </cfRule>
  </conditionalFormatting>
  <conditionalFormatting sqref="E204">
    <cfRule type="cellIs" dxfId="0" priority="39322" operator="equal">
      <formula>0</formula>
    </cfRule>
    <cfRule type="cellIs" dxfId="0" priority="39338" operator="equal">
      <formula>0</formula>
    </cfRule>
    <cfRule type="cellIs" dxfId="0" priority="39354" operator="equal">
      <formula>0</formula>
    </cfRule>
    <cfRule type="cellIs" dxfId="0" priority="39370" operator="equal">
      <formula>0</formula>
    </cfRule>
  </conditionalFormatting>
  <conditionalFormatting sqref="E205">
    <cfRule type="cellIs" dxfId="0" priority="39321" operator="equal">
      <formula>0</formula>
    </cfRule>
    <cfRule type="cellIs" dxfId="0" priority="39337" operator="equal">
      <formula>0</formula>
    </cfRule>
    <cfRule type="cellIs" dxfId="0" priority="39353" operator="equal">
      <formula>0</formula>
    </cfRule>
    <cfRule type="cellIs" dxfId="0" priority="39369" operator="equal">
      <formula>0</formula>
    </cfRule>
  </conditionalFormatting>
  <conditionalFormatting sqref="E208">
    <cfRule type="cellIs" dxfId="0" priority="39319" operator="equal">
      <formula>0</formula>
    </cfRule>
    <cfRule type="cellIs" dxfId="0" priority="39335" operator="equal">
      <formula>0</formula>
    </cfRule>
    <cfRule type="cellIs" dxfId="0" priority="39351" operator="equal">
      <formula>0</formula>
    </cfRule>
    <cfRule type="cellIs" dxfId="0" priority="39367" operator="equal">
      <formula>0</formula>
    </cfRule>
  </conditionalFormatting>
  <conditionalFormatting sqref="E211">
    <cfRule type="cellIs" dxfId="0" priority="39258" operator="equal">
      <formula>0</formula>
    </cfRule>
    <cfRule type="cellIs" dxfId="0" priority="39259" operator="equal">
      <formula>0</formula>
    </cfRule>
    <cfRule type="cellIs" dxfId="0" priority="39260" operator="equal">
      <formula>0</formula>
    </cfRule>
    <cfRule type="cellIs" dxfId="0" priority="39261" operator="equal">
      <formula>0</formula>
    </cfRule>
  </conditionalFormatting>
  <conditionalFormatting sqref="E212">
    <cfRule type="cellIs" dxfId="0" priority="39271" operator="equal">
      <formula>0</formula>
    </cfRule>
    <cfRule type="cellIs" dxfId="0" priority="39282" operator="equal">
      <formula>0</formula>
    </cfRule>
    <cfRule type="cellIs" dxfId="0" priority="39293" operator="equal">
      <formula>0</formula>
    </cfRule>
    <cfRule type="cellIs" dxfId="0" priority="39304" operator="equal">
      <formula>0</formula>
    </cfRule>
  </conditionalFormatting>
  <conditionalFormatting sqref="E213">
    <cfRule type="cellIs" dxfId="0" priority="39270" operator="equal">
      <formula>0</formula>
    </cfRule>
    <cfRule type="cellIs" dxfId="0" priority="39281" operator="equal">
      <formula>0</formula>
    </cfRule>
    <cfRule type="cellIs" dxfId="0" priority="39292" operator="equal">
      <formula>0</formula>
    </cfRule>
    <cfRule type="cellIs" dxfId="0" priority="39303" operator="equal">
      <formula>0</formula>
    </cfRule>
  </conditionalFormatting>
  <conditionalFormatting sqref="E214">
    <cfRule type="cellIs" dxfId="0" priority="39269" operator="equal">
      <formula>0</formula>
    </cfRule>
    <cfRule type="cellIs" dxfId="0" priority="39280" operator="equal">
      <formula>0</formula>
    </cfRule>
    <cfRule type="cellIs" dxfId="0" priority="39291" operator="equal">
      <formula>0</formula>
    </cfRule>
    <cfRule type="cellIs" dxfId="0" priority="39302" operator="equal">
      <formula>0</formula>
    </cfRule>
  </conditionalFormatting>
  <conditionalFormatting sqref="E215">
    <cfRule type="cellIs" dxfId="0" priority="39268" operator="equal">
      <formula>0</formula>
    </cfRule>
    <cfRule type="cellIs" dxfId="0" priority="39279" operator="equal">
      <formula>0</formula>
    </cfRule>
    <cfRule type="cellIs" dxfId="0" priority="39290" operator="equal">
      <formula>0</formula>
    </cfRule>
    <cfRule type="cellIs" dxfId="0" priority="39301" operator="equal">
      <formula>0</formula>
    </cfRule>
  </conditionalFormatting>
  <conditionalFormatting sqref="E216">
    <cfRule type="cellIs" dxfId="0" priority="39267" operator="equal">
      <formula>0</formula>
    </cfRule>
    <cfRule type="cellIs" dxfId="0" priority="39278" operator="equal">
      <formula>0</formula>
    </cfRule>
    <cfRule type="cellIs" dxfId="0" priority="39289" operator="equal">
      <formula>0</formula>
    </cfRule>
    <cfRule type="cellIs" dxfId="0" priority="39300" operator="equal">
      <formula>0</formula>
    </cfRule>
  </conditionalFormatting>
  <conditionalFormatting sqref="E217">
    <cfRule type="cellIs" dxfId="0" priority="39170" operator="equal">
      <formula>0</formula>
    </cfRule>
    <cfRule type="cellIs" dxfId="0" priority="39171" operator="equal">
      <formula>0</formula>
    </cfRule>
    <cfRule type="cellIs" dxfId="0" priority="39172" operator="equal">
      <formula>0</formula>
    </cfRule>
    <cfRule type="cellIs" dxfId="0" priority="39173" operator="equal">
      <formula>0</formula>
    </cfRule>
  </conditionalFormatting>
  <conditionalFormatting sqref="E218">
    <cfRule type="cellIs" dxfId="0" priority="39265" operator="equal">
      <formula>0</formula>
    </cfRule>
    <cfRule type="cellIs" dxfId="0" priority="39276" operator="equal">
      <formula>0</formula>
    </cfRule>
    <cfRule type="cellIs" dxfId="0" priority="39287" operator="equal">
      <formula>0</formula>
    </cfRule>
    <cfRule type="cellIs" dxfId="0" priority="39298" operator="equal">
      <formula>0</formula>
    </cfRule>
  </conditionalFormatting>
  <conditionalFormatting sqref="E219">
    <cfRule type="cellIs" dxfId="0" priority="39264" operator="equal">
      <formula>0</formula>
    </cfRule>
    <cfRule type="cellIs" dxfId="0" priority="39275" operator="equal">
      <formula>0</formula>
    </cfRule>
    <cfRule type="cellIs" dxfId="0" priority="39286" operator="equal">
      <formula>0</formula>
    </cfRule>
    <cfRule type="cellIs" dxfId="0" priority="39297" operator="equal">
      <formula>0</formula>
    </cfRule>
  </conditionalFormatting>
  <conditionalFormatting sqref="E220">
    <cfRule type="cellIs" dxfId="0" priority="39263" operator="equal">
      <formula>0</formula>
    </cfRule>
    <cfRule type="cellIs" dxfId="0" priority="39274" operator="equal">
      <formula>0</formula>
    </cfRule>
    <cfRule type="cellIs" dxfId="0" priority="39285" operator="equal">
      <formula>0</formula>
    </cfRule>
    <cfRule type="cellIs" dxfId="0" priority="39296" operator="equal">
      <formula>0</formula>
    </cfRule>
  </conditionalFormatting>
  <conditionalFormatting sqref="E221">
    <cfRule type="cellIs" dxfId="0" priority="39262" operator="equal">
      <formula>0</formula>
    </cfRule>
    <cfRule type="cellIs" dxfId="0" priority="39273" operator="equal">
      <formula>0</formula>
    </cfRule>
    <cfRule type="cellIs" dxfId="0" priority="39284" operator="equal">
      <formula>0</formula>
    </cfRule>
    <cfRule type="cellIs" dxfId="0" priority="39295" operator="equal">
      <formula>0</formula>
    </cfRule>
  </conditionalFormatting>
  <conditionalFormatting sqref="E222">
    <cfRule type="cellIs" dxfId="0" priority="39207" operator="equal">
      <formula>0</formula>
    </cfRule>
    <cfRule type="cellIs" dxfId="0" priority="39221" operator="equal">
      <formula>0</formula>
    </cfRule>
    <cfRule type="cellIs" dxfId="0" priority="39235" operator="equal">
      <formula>0</formula>
    </cfRule>
    <cfRule type="cellIs" dxfId="0" priority="39249" operator="equal">
      <formula>0</formula>
    </cfRule>
  </conditionalFormatting>
  <conditionalFormatting sqref="E223">
    <cfRule type="cellIs" dxfId="0" priority="39182" operator="equal">
      <formula>0</formula>
    </cfRule>
    <cfRule type="cellIs" dxfId="0" priority="39183" operator="equal">
      <formula>0</formula>
    </cfRule>
    <cfRule type="cellIs" dxfId="0" priority="39184" operator="equal">
      <formula>0</formula>
    </cfRule>
    <cfRule type="cellIs" dxfId="0" priority="39185" operator="equal">
      <formula>0</formula>
    </cfRule>
  </conditionalFormatting>
  <conditionalFormatting sqref="E224">
    <cfRule type="cellIs" dxfId="0" priority="39205" operator="equal">
      <formula>0</formula>
    </cfRule>
    <cfRule type="cellIs" dxfId="0" priority="39219" operator="equal">
      <formula>0</formula>
    </cfRule>
    <cfRule type="cellIs" dxfId="0" priority="39233" operator="equal">
      <formula>0</formula>
    </cfRule>
    <cfRule type="cellIs" dxfId="0" priority="39247" operator="equal">
      <formula>0</formula>
    </cfRule>
  </conditionalFormatting>
  <conditionalFormatting sqref="E225">
    <cfRule type="cellIs" dxfId="0" priority="39203" operator="equal">
      <formula>0</formula>
    </cfRule>
    <cfRule type="cellIs" dxfId="0" priority="39217" operator="equal">
      <formula>0</formula>
    </cfRule>
    <cfRule type="cellIs" dxfId="0" priority="39231" operator="equal">
      <formula>0</formula>
    </cfRule>
    <cfRule type="cellIs" dxfId="0" priority="39245" operator="equal">
      <formula>0</formula>
    </cfRule>
  </conditionalFormatting>
  <conditionalFormatting sqref="E228">
    <cfRule type="cellIs" dxfId="0" priority="39158" operator="equal">
      <formula>0</formula>
    </cfRule>
    <cfRule type="cellIs" dxfId="0" priority="39159" operator="equal">
      <formula>0</formula>
    </cfRule>
    <cfRule type="cellIs" dxfId="0" priority="39160" operator="equal">
      <formula>0</formula>
    </cfRule>
    <cfRule type="cellIs" dxfId="0" priority="39161" operator="equal">
      <formula>0</formula>
    </cfRule>
  </conditionalFormatting>
  <conditionalFormatting sqref="E229">
    <cfRule type="cellIs" dxfId="0" priority="39200" operator="equal">
      <formula>0</formula>
    </cfRule>
    <cfRule type="cellIs" dxfId="0" priority="39214" operator="equal">
      <formula>0</formula>
    </cfRule>
    <cfRule type="cellIs" dxfId="0" priority="39228" operator="equal">
      <formula>0</formula>
    </cfRule>
    <cfRule type="cellIs" dxfId="0" priority="39242" operator="equal">
      <formula>0</formula>
    </cfRule>
  </conditionalFormatting>
  <conditionalFormatting sqref="E230">
    <cfRule type="cellIs" dxfId="0" priority="39162" operator="equal">
      <formula>0</formula>
    </cfRule>
    <cfRule type="cellIs" dxfId="0" priority="39163" operator="equal">
      <formula>0</formula>
    </cfRule>
    <cfRule type="cellIs" dxfId="0" priority="39164" operator="equal">
      <formula>0</formula>
    </cfRule>
    <cfRule type="cellIs" dxfId="0" priority="39165" operator="equal">
      <formula>0</formula>
    </cfRule>
  </conditionalFormatting>
  <conditionalFormatting sqref="E231">
    <cfRule type="cellIs" dxfId="0" priority="39198" operator="equal">
      <formula>0</formula>
    </cfRule>
    <cfRule type="cellIs" dxfId="0" priority="39212" operator="equal">
      <formula>0</formula>
    </cfRule>
    <cfRule type="cellIs" dxfId="0" priority="39226" operator="equal">
      <formula>0</formula>
    </cfRule>
    <cfRule type="cellIs" dxfId="0" priority="39240" operator="equal">
      <formula>0</formula>
    </cfRule>
  </conditionalFormatting>
  <conditionalFormatting sqref="E232">
    <cfRule type="cellIs" dxfId="0" priority="39197" operator="equal">
      <formula>0</formula>
    </cfRule>
    <cfRule type="cellIs" dxfId="0" priority="39211" operator="equal">
      <formula>0</formula>
    </cfRule>
    <cfRule type="cellIs" dxfId="0" priority="39225" operator="equal">
      <formula>0</formula>
    </cfRule>
    <cfRule type="cellIs" dxfId="0" priority="39239" operator="equal">
      <formula>0</formula>
    </cfRule>
  </conditionalFormatting>
  <conditionalFormatting sqref="E233">
    <cfRule type="cellIs" dxfId="0" priority="38914" operator="equal">
      <formula>0</formula>
    </cfRule>
    <cfRule type="cellIs" dxfId="0" priority="38915" operator="equal">
      <formula>0</formula>
    </cfRule>
    <cfRule type="cellIs" dxfId="0" priority="38916" operator="equal">
      <formula>0</formula>
    </cfRule>
    <cfRule type="cellIs" dxfId="0" priority="38917" operator="equal">
      <formula>0</formula>
    </cfRule>
  </conditionalFormatting>
  <conditionalFormatting sqref="E234">
    <cfRule type="cellIs" dxfId="0" priority="39111" operator="equal">
      <formula>0</formula>
    </cfRule>
    <cfRule type="cellIs" dxfId="0" priority="39126" operator="equal">
      <formula>0</formula>
    </cfRule>
    <cfRule type="cellIs" dxfId="0" priority="39141" operator="equal">
      <formula>0</formula>
    </cfRule>
    <cfRule type="cellIs" dxfId="0" priority="39156" operator="equal">
      <formula>0</formula>
    </cfRule>
  </conditionalFormatting>
  <conditionalFormatting sqref="E235">
    <cfRule type="cellIs" dxfId="0" priority="39110" operator="equal">
      <formula>0</formula>
    </cfRule>
    <cfRule type="cellIs" dxfId="0" priority="39125" operator="equal">
      <formula>0</formula>
    </cfRule>
    <cfRule type="cellIs" dxfId="0" priority="39140" operator="equal">
      <formula>0</formula>
    </cfRule>
    <cfRule type="cellIs" dxfId="0" priority="39155" operator="equal">
      <formula>0</formula>
    </cfRule>
  </conditionalFormatting>
  <conditionalFormatting sqref="E238">
    <cfRule type="cellIs" dxfId="0" priority="38910" operator="equal">
      <formula>0</formula>
    </cfRule>
    <cfRule type="cellIs" dxfId="0" priority="38911" operator="equal">
      <formula>0</formula>
    </cfRule>
    <cfRule type="cellIs" dxfId="0" priority="38912" operator="equal">
      <formula>0</formula>
    </cfRule>
    <cfRule type="cellIs" dxfId="0" priority="38913" operator="equal">
      <formula>0</formula>
    </cfRule>
  </conditionalFormatting>
  <conditionalFormatting sqref="E239">
    <cfRule type="cellIs" dxfId="0" priority="39107" operator="equal">
      <formula>0</formula>
    </cfRule>
    <cfRule type="cellIs" dxfId="0" priority="39122" operator="equal">
      <formula>0</formula>
    </cfRule>
    <cfRule type="cellIs" dxfId="0" priority="39137" operator="equal">
      <formula>0</formula>
    </cfRule>
    <cfRule type="cellIs" dxfId="0" priority="39152" operator="equal">
      <formula>0</formula>
    </cfRule>
  </conditionalFormatting>
  <conditionalFormatting sqref="E240">
    <cfRule type="cellIs" dxfId="0" priority="38906" operator="equal">
      <formula>0</formula>
    </cfRule>
    <cfRule type="cellIs" dxfId="0" priority="38907" operator="equal">
      <formula>0</formula>
    </cfRule>
    <cfRule type="cellIs" dxfId="0" priority="38908" operator="equal">
      <formula>0</formula>
    </cfRule>
    <cfRule type="cellIs" dxfId="0" priority="38909" operator="equal">
      <formula>0</formula>
    </cfRule>
  </conditionalFormatting>
  <conditionalFormatting sqref="E241">
    <cfRule type="cellIs" dxfId="0" priority="39105" operator="equal">
      <formula>0</formula>
    </cfRule>
    <cfRule type="cellIs" dxfId="0" priority="39120" operator="equal">
      <formula>0</formula>
    </cfRule>
    <cfRule type="cellIs" dxfId="0" priority="39135" operator="equal">
      <formula>0</formula>
    </cfRule>
    <cfRule type="cellIs" dxfId="0" priority="39150" operator="equal">
      <formula>0</formula>
    </cfRule>
  </conditionalFormatting>
  <conditionalFormatting sqref="E242">
    <cfRule type="cellIs" dxfId="0" priority="38902" operator="equal">
      <formula>0</formula>
    </cfRule>
    <cfRule type="cellIs" dxfId="0" priority="38903" operator="equal">
      <formula>0</formula>
    </cfRule>
    <cfRule type="cellIs" dxfId="0" priority="38904" operator="equal">
      <formula>0</formula>
    </cfRule>
    <cfRule type="cellIs" dxfId="0" priority="38905" operator="equal">
      <formula>0</formula>
    </cfRule>
  </conditionalFormatting>
  <conditionalFormatting sqref="E243">
    <cfRule type="cellIs" dxfId="0" priority="39103" operator="equal">
      <formula>0</formula>
    </cfRule>
    <cfRule type="cellIs" dxfId="0" priority="39118" operator="equal">
      <formula>0</formula>
    </cfRule>
    <cfRule type="cellIs" dxfId="0" priority="39133" operator="equal">
      <formula>0</formula>
    </cfRule>
    <cfRule type="cellIs" dxfId="0" priority="39148" operator="equal">
      <formula>0</formula>
    </cfRule>
  </conditionalFormatting>
  <conditionalFormatting sqref="E257">
    <cfRule type="cellIs" dxfId="0" priority="38951" operator="equal">
      <formula>0</formula>
    </cfRule>
    <cfRule type="cellIs" dxfId="0" priority="38996" operator="equal">
      <formula>0</formula>
    </cfRule>
    <cfRule type="cellIs" dxfId="0" priority="39041" operator="equal">
      <formula>0</formula>
    </cfRule>
    <cfRule type="cellIs" dxfId="0" priority="39086" operator="equal">
      <formula>0</formula>
    </cfRule>
  </conditionalFormatting>
  <conditionalFormatting sqref="E258">
    <cfRule type="cellIs" dxfId="0" priority="38950" operator="equal">
      <formula>0</formula>
    </cfRule>
    <cfRule type="cellIs" dxfId="0" priority="38995" operator="equal">
      <formula>0</formula>
    </cfRule>
    <cfRule type="cellIs" dxfId="0" priority="39040" operator="equal">
      <formula>0</formula>
    </cfRule>
    <cfRule type="cellIs" dxfId="0" priority="39085" operator="equal">
      <formula>0</formula>
    </cfRule>
  </conditionalFormatting>
  <conditionalFormatting sqref="E259">
    <cfRule type="cellIs" dxfId="0" priority="38949" operator="equal">
      <formula>0</formula>
    </cfRule>
    <cfRule type="cellIs" dxfId="0" priority="38994" operator="equal">
      <formula>0</formula>
    </cfRule>
    <cfRule type="cellIs" dxfId="0" priority="39039" operator="equal">
      <formula>0</formula>
    </cfRule>
    <cfRule type="cellIs" dxfId="0" priority="39084" operator="equal">
      <formula>0</formula>
    </cfRule>
  </conditionalFormatting>
  <conditionalFormatting sqref="E260">
    <cfRule type="cellIs" dxfId="0" priority="38948" operator="equal">
      <formula>0</formula>
    </cfRule>
    <cfRule type="cellIs" dxfId="0" priority="38993" operator="equal">
      <formula>0</formula>
    </cfRule>
    <cfRule type="cellIs" dxfId="0" priority="39038" operator="equal">
      <formula>0</formula>
    </cfRule>
    <cfRule type="cellIs" dxfId="0" priority="39083" operator="equal">
      <formula>0</formula>
    </cfRule>
  </conditionalFormatting>
  <conditionalFormatting sqref="E261">
    <cfRule type="cellIs" dxfId="0" priority="38875" operator="equal">
      <formula>0</formula>
    </cfRule>
    <cfRule type="cellIs" dxfId="0" priority="38877" operator="equal">
      <formula>0</formula>
    </cfRule>
    <cfRule type="cellIs" dxfId="0" priority="38879" operator="equal">
      <formula>0</formula>
    </cfRule>
    <cfRule type="cellIs" dxfId="0" priority="38881" operator="equal">
      <formula>0</formula>
    </cfRule>
  </conditionalFormatting>
  <conditionalFormatting sqref="E262">
    <cfRule type="cellIs" dxfId="0" priority="38870" operator="equal">
      <formula>0</formula>
    </cfRule>
    <cfRule type="cellIs" dxfId="0" priority="38871" operator="equal">
      <formula>0</formula>
    </cfRule>
    <cfRule type="cellIs" dxfId="0" priority="38872" operator="equal">
      <formula>0</formula>
    </cfRule>
    <cfRule type="cellIs" dxfId="0" priority="38873" operator="equal">
      <formula>0</formula>
    </cfRule>
  </conditionalFormatting>
  <conditionalFormatting sqref="E263">
    <cfRule type="cellIs" dxfId="0" priority="38874" operator="equal">
      <formula>0</formula>
    </cfRule>
    <cfRule type="cellIs" dxfId="0" priority="38876" operator="equal">
      <formula>0</formula>
    </cfRule>
    <cfRule type="cellIs" dxfId="0" priority="38878" operator="equal">
      <formula>0</formula>
    </cfRule>
    <cfRule type="cellIs" dxfId="0" priority="38880" operator="equal">
      <formula>0</formula>
    </cfRule>
  </conditionalFormatting>
  <conditionalFormatting sqref="E264">
    <cfRule type="cellIs" dxfId="0" priority="38945" operator="equal">
      <formula>0</formula>
    </cfRule>
    <cfRule type="cellIs" dxfId="0" priority="38990" operator="equal">
      <formula>0</formula>
    </cfRule>
    <cfRule type="cellIs" dxfId="0" priority="39035" operator="equal">
      <formula>0</formula>
    </cfRule>
    <cfRule type="cellIs" dxfId="0" priority="39080" operator="equal">
      <formula>0</formula>
    </cfRule>
  </conditionalFormatting>
  <conditionalFormatting sqref="E265">
    <cfRule type="cellIs" dxfId="0" priority="38866" operator="equal">
      <formula>0</formula>
    </cfRule>
    <cfRule type="cellIs" dxfId="0" priority="38867" operator="equal">
      <formula>0</formula>
    </cfRule>
    <cfRule type="cellIs" dxfId="0" priority="38868" operator="equal">
      <formula>0</formula>
    </cfRule>
    <cfRule type="cellIs" dxfId="0" priority="38869" operator="equal">
      <formula>0</formula>
    </cfRule>
  </conditionalFormatting>
  <conditionalFormatting sqref="E266">
    <cfRule type="cellIs" dxfId="0" priority="38943" operator="equal">
      <formula>0</formula>
    </cfRule>
    <cfRule type="cellIs" dxfId="0" priority="38988" operator="equal">
      <formula>0</formula>
    </cfRule>
    <cfRule type="cellIs" dxfId="0" priority="39033" operator="equal">
      <formula>0</formula>
    </cfRule>
    <cfRule type="cellIs" dxfId="0" priority="39078" operator="equal">
      <formula>0</formula>
    </cfRule>
  </conditionalFormatting>
  <conditionalFormatting sqref="E267">
    <cfRule type="cellIs" dxfId="0" priority="38942" operator="equal">
      <formula>0</formula>
    </cfRule>
    <cfRule type="cellIs" dxfId="0" priority="38987" operator="equal">
      <formula>0</formula>
    </cfRule>
    <cfRule type="cellIs" dxfId="0" priority="39032" operator="equal">
      <formula>0</formula>
    </cfRule>
    <cfRule type="cellIs" dxfId="0" priority="39077" operator="equal">
      <formula>0</formula>
    </cfRule>
  </conditionalFormatting>
  <conditionalFormatting sqref="E268">
    <cfRule type="cellIs" dxfId="0" priority="38862" operator="equal">
      <formula>0</formula>
    </cfRule>
    <cfRule type="cellIs" dxfId="0" priority="38863" operator="equal">
      <formula>0</formula>
    </cfRule>
    <cfRule type="cellIs" dxfId="0" priority="38864" operator="equal">
      <formula>0</formula>
    </cfRule>
    <cfRule type="cellIs" dxfId="0" priority="38865" operator="equal">
      <formula>0</formula>
    </cfRule>
  </conditionalFormatting>
  <conditionalFormatting sqref="E269">
    <cfRule type="cellIs" dxfId="0" priority="38940" operator="equal">
      <formula>0</formula>
    </cfRule>
    <cfRule type="cellIs" dxfId="0" priority="38985" operator="equal">
      <formula>0</formula>
    </cfRule>
    <cfRule type="cellIs" dxfId="0" priority="39030" operator="equal">
      <formula>0</formula>
    </cfRule>
    <cfRule type="cellIs" dxfId="0" priority="39075" operator="equal">
      <formula>0</formula>
    </cfRule>
  </conditionalFormatting>
  <conditionalFormatting sqref="E270">
    <cfRule type="cellIs" dxfId="0" priority="38939" operator="equal">
      <formula>0</formula>
    </cfRule>
    <cfRule type="cellIs" dxfId="0" priority="38984" operator="equal">
      <formula>0</formula>
    </cfRule>
    <cfRule type="cellIs" dxfId="0" priority="39029" operator="equal">
      <formula>0</formula>
    </cfRule>
    <cfRule type="cellIs" dxfId="0" priority="39074" operator="equal">
      <formula>0</formula>
    </cfRule>
  </conditionalFormatting>
  <conditionalFormatting sqref="E271">
    <cfRule type="cellIs" dxfId="0" priority="38938" operator="equal">
      <formula>0</formula>
    </cfRule>
    <cfRule type="cellIs" dxfId="0" priority="38983" operator="equal">
      <formula>0</formula>
    </cfRule>
    <cfRule type="cellIs" dxfId="0" priority="39028" operator="equal">
      <formula>0</formula>
    </cfRule>
    <cfRule type="cellIs" dxfId="0" priority="39073" operator="equal">
      <formula>0</formula>
    </cfRule>
  </conditionalFormatting>
  <conditionalFormatting sqref="E272">
    <cfRule type="cellIs" dxfId="0" priority="38937" operator="equal">
      <formula>0</formula>
    </cfRule>
    <cfRule type="cellIs" dxfId="0" priority="38982" operator="equal">
      <formula>0</formula>
    </cfRule>
    <cfRule type="cellIs" dxfId="0" priority="39027" operator="equal">
      <formula>0</formula>
    </cfRule>
    <cfRule type="cellIs" dxfId="0" priority="39072" operator="equal">
      <formula>0</formula>
    </cfRule>
  </conditionalFormatting>
  <conditionalFormatting sqref="E273">
    <cfRule type="cellIs" dxfId="0" priority="38858" operator="equal">
      <formula>0</formula>
    </cfRule>
    <cfRule type="cellIs" dxfId="0" priority="38859" operator="equal">
      <formula>0</formula>
    </cfRule>
    <cfRule type="cellIs" dxfId="0" priority="38860" operator="equal">
      <formula>0</formula>
    </cfRule>
    <cfRule type="cellIs" dxfId="0" priority="38861" operator="equal">
      <formula>0</formula>
    </cfRule>
  </conditionalFormatting>
  <conditionalFormatting sqref="E274">
    <cfRule type="cellIs" dxfId="0" priority="38934" operator="equal">
      <formula>0</formula>
    </cfRule>
    <cfRule type="cellIs" dxfId="0" priority="38979" operator="equal">
      <formula>0</formula>
    </cfRule>
    <cfRule type="cellIs" dxfId="0" priority="39024" operator="equal">
      <formula>0</formula>
    </cfRule>
    <cfRule type="cellIs" dxfId="0" priority="39069" operator="equal">
      <formula>0</formula>
    </cfRule>
  </conditionalFormatting>
  <conditionalFormatting sqref="E275">
    <cfRule type="cellIs" dxfId="0" priority="38933" operator="equal">
      <formula>0</formula>
    </cfRule>
    <cfRule type="cellIs" dxfId="0" priority="38978" operator="equal">
      <formula>0</formula>
    </cfRule>
    <cfRule type="cellIs" dxfId="0" priority="39023" operator="equal">
      <formula>0</formula>
    </cfRule>
    <cfRule type="cellIs" dxfId="0" priority="39068" operator="equal">
      <formula>0</formula>
    </cfRule>
  </conditionalFormatting>
  <conditionalFormatting sqref="E276">
    <cfRule type="cellIs" dxfId="0" priority="38935" operator="equal">
      <formula>0</formula>
    </cfRule>
    <cfRule type="cellIs" dxfId="0" priority="38980" operator="equal">
      <formula>0</formula>
    </cfRule>
    <cfRule type="cellIs" dxfId="0" priority="39025" operator="equal">
      <formula>0</formula>
    </cfRule>
    <cfRule type="cellIs" dxfId="0" priority="39070" operator="equal">
      <formula>0</formula>
    </cfRule>
  </conditionalFormatting>
  <conditionalFormatting sqref="E277">
    <cfRule type="cellIs" dxfId="0" priority="38932" operator="equal">
      <formula>0</formula>
    </cfRule>
    <cfRule type="cellIs" dxfId="0" priority="38977" operator="equal">
      <formula>0</formula>
    </cfRule>
    <cfRule type="cellIs" dxfId="0" priority="39022" operator="equal">
      <formula>0</formula>
    </cfRule>
    <cfRule type="cellIs" dxfId="0" priority="39067" operator="equal">
      <formula>0</formula>
    </cfRule>
  </conditionalFormatting>
  <conditionalFormatting sqref="E278">
    <cfRule type="cellIs" dxfId="0" priority="38930" operator="equal">
      <formula>0</formula>
    </cfRule>
    <cfRule type="cellIs" dxfId="0" priority="38975" operator="equal">
      <formula>0</formula>
    </cfRule>
    <cfRule type="cellIs" dxfId="0" priority="39020" operator="equal">
      <formula>0</formula>
    </cfRule>
    <cfRule type="cellIs" dxfId="0" priority="39065" operator="equal">
      <formula>0</formula>
    </cfRule>
  </conditionalFormatting>
  <conditionalFormatting sqref="E279">
    <cfRule type="cellIs" dxfId="0" priority="38850" operator="equal">
      <formula>0</formula>
    </cfRule>
    <cfRule type="cellIs" dxfId="0" priority="38851" operator="equal">
      <formula>0</formula>
    </cfRule>
    <cfRule type="cellIs" dxfId="0" priority="38852" operator="equal">
      <formula>0</formula>
    </cfRule>
    <cfRule type="cellIs" dxfId="0" priority="38853" operator="equal">
      <formula>0</formula>
    </cfRule>
  </conditionalFormatting>
  <conditionalFormatting sqref="E280">
    <cfRule type="cellIs" dxfId="0" priority="38928" operator="equal">
      <formula>0</formula>
    </cfRule>
    <cfRule type="cellIs" dxfId="0" priority="38973" operator="equal">
      <formula>0</formula>
    </cfRule>
    <cfRule type="cellIs" dxfId="0" priority="39018" operator="equal">
      <formula>0</formula>
    </cfRule>
    <cfRule type="cellIs" dxfId="0" priority="39063" operator="equal">
      <formula>0</formula>
    </cfRule>
  </conditionalFormatting>
  <conditionalFormatting sqref="E281">
    <cfRule type="cellIs" dxfId="0" priority="38842" operator="equal">
      <formula>0</formula>
    </cfRule>
    <cfRule type="cellIs" dxfId="0" priority="38843" operator="equal">
      <formula>0</formula>
    </cfRule>
    <cfRule type="cellIs" dxfId="0" priority="38844" operator="equal">
      <formula>0</formula>
    </cfRule>
    <cfRule type="cellIs" dxfId="0" priority="38845" operator="equal">
      <formula>0</formula>
    </cfRule>
  </conditionalFormatting>
  <conditionalFormatting sqref="E284">
    <cfRule type="cellIs" dxfId="0" priority="38925" operator="equal">
      <formula>0</formula>
    </cfRule>
    <cfRule type="cellIs" dxfId="0" priority="38970" operator="equal">
      <formula>0</formula>
    </cfRule>
    <cfRule type="cellIs" dxfId="0" priority="39015" operator="equal">
      <formula>0</formula>
    </cfRule>
    <cfRule type="cellIs" dxfId="0" priority="39060" operator="equal">
      <formula>0</formula>
    </cfRule>
  </conditionalFormatting>
  <conditionalFormatting sqref="E285">
    <cfRule type="cellIs" dxfId="0" priority="38924" operator="equal">
      <formula>0</formula>
    </cfRule>
    <cfRule type="cellIs" dxfId="0" priority="38969" operator="equal">
      <formula>0</formula>
    </cfRule>
    <cfRule type="cellIs" dxfId="0" priority="39014" operator="equal">
      <formula>0</formula>
    </cfRule>
    <cfRule type="cellIs" dxfId="0" priority="39059" operator="equal">
      <formula>0</formula>
    </cfRule>
  </conditionalFormatting>
  <conditionalFormatting sqref="E286">
    <cfRule type="cellIs" dxfId="0" priority="38826" operator="equal">
      <formula>0</formula>
    </cfRule>
    <cfRule type="cellIs" dxfId="0" priority="38827" operator="equal">
      <formula>0</formula>
    </cfRule>
    <cfRule type="cellIs" dxfId="0" priority="38828" operator="equal">
      <formula>0</formula>
    </cfRule>
    <cfRule type="cellIs" dxfId="0" priority="38829" operator="equal">
      <formula>0</formula>
    </cfRule>
  </conditionalFormatting>
  <conditionalFormatting sqref="E287">
    <cfRule type="cellIs" dxfId="0" priority="38810" operator="equal">
      <formula>0</formula>
    </cfRule>
    <cfRule type="cellIs" dxfId="0" priority="38811" operator="equal">
      <formula>0</formula>
    </cfRule>
    <cfRule type="cellIs" dxfId="0" priority="38812" operator="equal">
      <formula>0</formula>
    </cfRule>
    <cfRule type="cellIs" dxfId="0" priority="38813" operator="equal">
      <formula>0</formula>
    </cfRule>
  </conditionalFormatting>
  <conditionalFormatting sqref="E288">
    <cfRule type="cellIs" dxfId="0" priority="38802" operator="equal">
      <formula>0</formula>
    </cfRule>
    <cfRule type="cellIs" dxfId="0" priority="38803" operator="equal">
      <formula>0</formula>
    </cfRule>
    <cfRule type="cellIs" dxfId="0" priority="38804" operator="equal">
      <formula>0</formula>
    </cfRule>
    <cfRule type="cellIs" dxfId="0" priority="38805" operator="equal">
      <formula>0</formula>
    </cfRule>
  </conditionalFormatting>
  <conditionalFormatting sqref="E289">
    <cfRule type="cellIs" dxfId="0" priority="38806" operator="equal">
      <formula>0</formula>
    </cfRule>
    <cfRule type="cellIs" dxfId="0" priority="38807" operator="equal">
      <formula>0</formula>
    </cfRule>
    <cfRule type="cellIs" dxfId="0" priority="38808" operator="equal">
      <formula>0</formula>
    </cfRule>
    <cfRule type="cellIs" dxfId="0" priority="38809" operator="equal">
      <formula>0</formula>
    </cfRule>
  </conditionalFormatting>
  <conditionalFormatting sqref="E292">
    <cfRule type="cellIs" dxfId="0" priority="38920" operator="equal">
      <formula>0</formula>
    </cfRule>
    <cfRule type="cellIs" dxfId="0" priority="38965" operator="equal">
      <formula>0</formula>
    </cfRule>
    <cfRule type="cellIs" dxfId="0" priority="39010" operator="equal">
      <formula>0</formula>
    </cfRule>
    <cfRule type="cellIs" dxfId="0" priority="39055" operator="equal">
      <formula>0</formula>
    </cfRule>
  </conditionalFormatting>
  <conditionalFormatting sqref="E306">
    <cfRule type="cellIs" dxfId="0" priority="38725" operator="equal">
      <formula>0</formula>
    </cfRule>
    <cfRule type="cellIs" dxfId="0" priority="38726" operator="equal">
      <formula>0</formula>
    </cfRule>
    <cfRule type="cellIs" dxfId="0" priority="38727" operator="equal">
      <formula>0</formula>
    </cfRule>
    <cfRule type="cellIs" dxfId="0" priority="38728" operator="equal">
      <formula>0</formula>
    </cfRule>
  </conditionalFormatting>
  <conditionalFormatting sqref="E320">
    <cfRule type="cellIs" dxfId="0" priority="38565" operator="equal">
      <formula>0</formula>
    </cfRule>
    <cfRule type="cellIs" dxfId="0" priority="38566" operator="equal">
      <formula>0</formula>
    </cfRule>
    <cfRule type="cellIs" dxfId="0" priority="38567" operator="equal">
      <formula>0</formula>
    </cfRule>
    <cfRule type="cellIs" dxfId="0" priority="38568" operator="equal">
      <formula>0</formula>
    </cfRule>
  </conditionalFormatting>
  <conditionalFormatting sqref="E326">
    <cfRule type="cellIs" dxfId="0" priority="38697" operator="equal">
      <formula>0</formula>
    </cfRule>
    <cfRule type="cellIs" dxfId="0" priority="38698" operator="equal">
      <formula>0</formula>
    </cfRule>
    <cfRule type="cellIs" dxfId="0" priority="38699" operator="equal">
      <formula>0</formula>
    </cfRule>
    <cfRule type="cellIs" dxfId="0" priority="38700" operator="equal">
      <formula>0</formula>
    </cfRule>
    <cfRule type="cellIs" dxfId="0" priority="38701" operator="equal">
      <formula>0</formula>
    </cfRule>
    <cfRule type="cellIs" dxfId="0" priority="38702" operator="equal">
      <formula>0</formula>
    </cfRule>
    <cfRule type="cellIs" dxfId="0" priority="38703" operator="equal">
      <formula>0</formula>
    </cfRule>
    <cfRule type="cellIs" dxfId="0" priority="38704" operator="equal">
      <formula>0</formula>
    </cfRule>
  </conditionalFormatting>
  <conditionalFormatting sqref="E327">
    <cfRule type="cellIs" dxfId="0" priority="38689" operator="equal">
      <formula>0</formula>
    </cfRule>
    <cfRule type="cellIs" dxfId="0" priority="38690" operator="equal">
      <formula>0</formula>
    </cfRule>
    <cfRule type="cellIs" dxfId="0" priority="38691" operator="equal">
      <formula>0</formula>
    </cfRule>
    <cfRule type="cellIs" dxfId="0" priority="38692" operator="equal">
      <formula>0</formula>
    </cfRule>
    <cfRule type="cellIs" dxfId="0" priority="38693" operator="equal">
      <formula>0</formula>
    </cfRule>
    <cfRule type="cellIs" dxfId="0" priority="38694" operator="equal">
      <formula>0</formula>
    </cfRule>
    <cfRule type="cellIs" dxfId="0" priority="38695" operator="equal">
      <formula>0</formula>
    </cfRule>
    <cfRule type="cellIs" dxfId="0" priority="38696" operator="equal">
      <formula>0</formula>
    </cfRule>
  </conditionalFormatting>
  <conditionalFormatting sqref="E333">
    <cfRule type="cellIs" dxfId="0" priority="38681" operator="equal">
      <formula>0</formula>
    </cfRule>
    <cfRule type="cellIs" dxfId="0" priority="38682" operator="equal">
      <formula>0</formula>
    </cfRule>
    <cfRule type="cellIs" dxfId="0" priority="38683" operator="equal">
      <formula>0</formula>
    </cfRule>
    <cfRule type="cellIs" dxfId="0" priority="38684" operator="equal">
      <formula>0</formula>
    </cfRule>
    <cfRule type="cellIs" dxfId="0" priority="38685" operator="equal">
      <formula>0</formula>
    </cfRule>
    <cfRule type="cellIs" dxfId="0" priority="38686" operator="equal">
      <formula>0</formula>
    </cfRule>
    <cfRule type="cellIs" dxfId="0" priority="38687" operator="equal">
      <formula>0</formula>
    </cfRule>
    <cfRule type="cellIs" dxfId="0" priority="38688" operator="equal">
      <formula>0</formula>
    </cfRule>
  </conditionalFormatting>
  <conditionalFormatting sqref="E336">
    <cfRule type="cellIs" dxfId="0" priority="38641" operator="equal">
      <formula>0</formula>
    </cfRule>
    <cfRule type="cellIs" dxfId="0" priority="38642" operator="equal">
      <formula>0</formula>
    </cfRule>
    <cfRule type="cellIs" dxfId="0" priority="38643" operator="equal">
      <formula>0</formula>
    </cfRule>
    <cfRule type="cellIs" dxfId="0" priority="38644" operator="equal">
      <formula>0</formula>
    </cfRule>
    <cfRule type="cellIs" dxfId="0" priority="38645" operator="equal">
      <formula>0</formula>
    </cfRule>
    <cfRule type="cellIs" dxfId="0" priority="38646" operator="equal">
      <formula>0</formula>
    </cfRule>
    <cfRule type="cellIs" dxfId="0" priority="38647" operator="equal">
      <formula>0</formula>
    </cfRule>
    <cfRule type="cellIs" dxfId="0" priority="38648" operator="equal">
      <formula>0</formula>
    </cfRule>
  </conditionalFormatting>
  <conditionalFormatting sqref="E348">
    <cfRule type="cellIs" dxfId="0" priority="38609" operator="equal">
      <formula>0</formula>
    </cfRule>
    <cfRule type="cellIs" dxfId="0" priority="38610" operator="equal">
      <formula>0</formula>
    </cfRule>
    <cfRule type="cellIs" dxfId="0" priority="38611" operator="equal">
      <formula>0</formula>
    </cfRule>
    <cfRule type="cellIs" dxfId="0" priority="38612" operator="equal">
      <formula>0</formula>
    </cfRule>
    <cfRule type="cellIs" dxfId="0" priority="38613" operator="equal">
      <formula>0</formula>
    </cfRule>
    <cfRule type="cellIs" dxfId="0" priority="38614" operator="equal">
      <formula>0</formula>
    </cfRule>
    <cfRule type="cellIs" dxfId="0" priority="38615" operator="equal">
      <formula>0</formula>
    </cfRule>
    <cfRule type="cellIs" dxfId="0" priority="38616" operator="equal">
      <formula>0</formula>
    </cfRule>
  </conditionalFormatting>
  <conditionalFormatting sqref="E349">
    <cfRule type="cellIs" dxfId="0" priority="38601" operator="equal">
      <formula>0</formula>
    </cfRule>
    <cfRule type="cellIs" dxfId="0" priority="38602" operator="equal">
      <formula>0</formula>
    </cfRule>
    <cfRule type="cellIs" dxfId="0" priority="38603" operator="equal">
      <formula>0</formula>
    </cfRule>
    <cfRule type="cellIs" dxfId="0" priority="38604" operator="equal">
      <formula>0</formula>
    </cfRule>
    <cfRule type="cellIs" dxfId="0" priority="38605" operator="equal">
      <formula>0</formula>
    </cfRule>
    <cfRule type="cellIs" dxfId="0" priority="38606" operator="equal">
      <formula>0</formula>
    </cfRule>
    <cfRule type="cellIs" dxfId="0" priority="38607" operator="equal">
      <formula>0</formula>
    </cfRule>
    <cfRule type="cellIs" dxfId="0" priority="38608" operator="equal">
      <formula>0</formula>
    </cfRule>
  </conditionalFormatting>
  <conditionalFormatting sqref="E352">
    <cfRule type="cellIs" dxfId="0" priority="38593" operator="equal">
      <formula>0</formula>
    </cfRule>
    <cfRule type="cellIs" dxfId="0" priority="38594" operator="equal">
      <formula>0</formula>
    </cfRule>
    <cfRule type="cellIs" dxfId="0" priority="38595" operator="equal">
      <formula>0</formula>
    </cfRule>
    <cfRule type="cellIs" dxfId="0" priority="38596" operator="equal">
      <formula>0</formula>
    </cfRule>
    <cfRule type="cellIs" dxfId="0" priority="38597" operator="equal">
      <formula>0</formula>
    </cfRule>
    <cfRule type="cellIs" dxfId="0" priority="38598" operator="equal">
      <formula>0</formula>
    </cfRule>
    <cfRule type="cellIs" dxfId="0" priority="38599" operator="equal">
      <formula>0</formula>
    </cfRule>
    <cfRule type="cellIs" dxfId="0" priority="38600" operator="equal">
      <formula>0</formula>
    </cfRule>
  </conditionalFormatting>
  <conditionalFormatting sqref="E354">
    <cfRule type="cellIs" dxfId="0" priority="38585" operator="equal">
      <formula>0</formula>
    </cfRule>
    <cfRule type="cellIs" dxfId="0" priority="38586" operator="equal">
      <formula>0</formula>
    </cfRule>
    <cfRule type="cellIs" dxfId="0" priority="38587" operator="equal">
      <formula>0</formula>
    </cfRule>
    <cfRule type="cellIs" dxfId="0" priority="38588" operator="equal">
      <formula>0</formula>
    </cfRule>
    <cfRule type="cellIs" dxfId="0" priority="38589" operator="equal">
      <formula>0</formula>
    </cfRule>
    <cfRule type="cellIs" dxfId="0" priority="38590" operator="equal">
      <formula>0</formula>
    </cfRule>
    <cfRule type="cellIs" dxfId="0" priority="38591" operator="equal">
      <formula>0</formula>
    </cfRule>
    <cfRule type="cellIs" dxfId="0" priority="38592" operator="equal">
      <formula>0</formula>
    </cfRule>
  </conditionalFormatting>
  <conditionalFormatting sqref="E362">
    <cfRule type="cellIs" dxfId="0" priority="38541" operator="equal">
      <formula>0</formula>
    </cfRule>
    <cfRule type="cellIs" dxfId="0" priority="38542" operator="equal">
      <formula>0</formula>
    </cfRule>
    <cfRule type="cellIs" dxfId="0" priority="38543" operator="equal">
      <formula>0</formula>
    </cfRule>
    <cfRule type="cellIs" dxfId="0" priority="38544" operator="equal">
      <formula>0</formula>
    </cfRule>
    <cfRule type="cellIs" dxfId="0" priority="38545" operator="equal">
      <formula>0</formula>
    </cfRule>
    <cfRule type="cellIs" dxfId="0" priority="38546" operator="equal">
      <formula>0</formula>
    </cfRule>
    <cfRule type="cellIs" dxfId="0" priority="38547" operator="equal">
      <formula>0</formula>
    </cfRule>
    <cfRule type="cellIs" dxfId="0" priority="38548" operator="equal">
      <formula>0</formula>
    </cfRule>
  </conditionalFormatting>
  <conditionalFormatting sqref="E364">
    <cfRule type="cellIs" dxfId="0" priority="38165" operator="equal">
      <formula>0</formula>
    </cfRule>
    <cfRule type="cellIs" dxfId="0" priority="38166" operator="equal">
      <formula>0</formula>
    </cfRule>
    <cfRule type="cellIs" dxfId="0" priority="38167" operator="equal">
      <formula>0</formula>
    </cfRule>
    <cfRule type="cellIs" dxfId="0" priority="38168" operator="equal">
      <formula>0</formula>
    </cfRule>
    <cfRule type="cellIs" dxfId="0" priority="38169" operator="equal">
      <formula>0</formula>
    </cfRule>
    <cfRule type="cellIs" dxfId="0" priority="38170" operator="equal">
      <formula>0</formula>
    </cfRule>
    <cfRule type="cellIs" dxfId="0" priority="38171" operator="equal">
      <formula>0</formula>
    </cfRule>
    <cfRule type="cellIs" dxfId="0" priority="38172" operator="equal">
      <formula>0</formula>
    </cfRule>
    <cfRule type="cellIs" dxfId="0" priority="38173" operator="equal">
      <formula>0</formula>
    </cfRule>
    <cfRule type="cellIs" dxfId="0" priority="38174" operator="equal">
      <formula>0</formula>
    </cfRule>
    <cfRule type="cellIs" dxfId="0" priority="38175" operator="equal">
      <formula>0</formula>
    </cfRule>
    <cfRule type="cellIs" dxfId="0" priority="38176" operator="equal">
      <formula>0</formula>
    </cfRule>
    <cfRule type="cellIs" dxfId="0" priority="38177" operator="equal">
      <formula>0</formula>
    </cfRule>
    <cfRule type="cellIs" dxfId="0" priority="38178" operator="equal">
      <formula>0</formula>
    </cfRule>
    <cfRule type="cellIs" dxfId="0" priority="38179" operator="equal">
      <formula>0</formula>
    </cfRule>
    <cfRule type="cellIs" dxfId="0" priority="38180" operator="equal">
      <formula>0</formula>
    </cfRule>
  </conditionalFormatting>
  <conditionalFormatting sqref="E365">
    <cfRule type="cellIs" dxfId="0" priority="38557" operator="equal">
      <formula>0</formula>
    </cfRule>
    <cfRule type="cellIs" dxfId="0" priority="38558" operator="equal">
      <formula>0</formula>
    </cfRule>
    <cfRule type="cellIs" dxfId="0" priority="38559" operator="equal">
      <formula>0</formula>
    </cfRule>
    <cfRule type="cellIs" dxfId="0" priority="38560" operator="equal">
      <formula>0</formula>
    </cfRule>
    <cfRule type="cellIs" dxfId="0" priority="38561" operator="equal">
      <formula>0</formula>
    </cfRule>
    <cfRule type="cellIs" dxfId="0" priority="38562" operator="equal">
      <formula>0</formula>
    </cfRule>
    <cfRule type="cellIs" dxfId="0" priority="38563" operator="equal">
      <formula>0</formula>
    </cfRule>
    <cfRule type="cellIs" dxfId="0" priority="38564" operator="equal">
      <formula>0</formula>
    </cfRule>
  </conditionalFormatting>
  <conditionalFormatting sqref="E367">
    <cfRule type="cellIs" dxfId="0" priority="38509" operator="equal">
      <formula>0</formula>
    </cfRule>
    <cfRule type="cellIs" dxfId="0" priority="38510" operator="equal">
      <formula>0</formula>
    </cfRule>
    <cfRule type="cellIs" dxfId="0" priority="38511" operator="equal">
      <formula>0</formula>
    </cfRule>
    <cfRule type="cellIs" dxfId="0" priority="38512" operator="equal">
      <formula>0</formula>
    </cfRule>
    <cfRule type="cellIs" dxfId="0" priority="38513" operator="equal">
      <formula>0</formula>
    </cfRule>
    <cfRule type="cellIs" dxfId="0" priority="38514" operator="equal">
      <formula>0</formula>
    </cfRule>
    <cfRule type="cellIs" dxfId="0" priority="38515" operator="equal">
      <formula>0</formula>
    </cfRule>
    <cfRule type="cellIs" dxfId="0" priority="38516" operator="equal">
      <formula>0</formula>
    </cfRule>
    <cfRule type="cellIs" dxfId="0" priority="38517" operator="equal">
      <formula>0</formula>
    </cfRule>
    <cfRule type="cellIs" dxfId="0" priority="38518" operator="equal">
      <formula>0</formula>
    </cfRule>
    <cfRule type="cellIs" dxfId="0" priority="38519" operator="equal">
      <formula>0</formula>
    </cfRule>
    <cfRule type="cellIs" dxfId="0" priority="38520" operator="equal">
      <formula>0</formula>
    </cfRule>
    <cfRule type="cellIs" dxfId="0" priority="38521" operator="equal">
      <formula>0</formula>
    </cfRule>
    <cfRule type="cellIs" dxfId="0" priority="38522" operator="equal">
      <formula>0</formula>
    </cfRule>
    <cfRule type="cellIs" dxfId="0" priority="38523" operator="equal">
      <formula>0</formula>
    </cfRule>
    <cfRule type="cellIs" dxfId="0" priority="38524" operator="equal">
      <formula>0</formula>
    </cfRule>
  </conditionalFormatting>
  <conditionalFormatting sqref="E370">
    <cfRule type="cellIs" dxfId="0" priority="38389" operator="equal">
      <formula>0</formula>
    </cfRule>
    <cfRule type="cellIs" dxfId="0" priority="38390" operator="equal">
      <formula>0</formula>
    </cfRule>
    <cfRule type="cellIs" dxfId="0" priority="38391" operator="equal">
      <formula>0</formula>
    </cfRule>
    <cfRule type="cellIs" dxfId="0" priority="38392" operator="equal">
      <formula>0</formula>
    </cfRule>
    <cfRule type="cellIs" dxfId="0" priority="38393" operator="equal">
      <formula>0</formula>
    </cfRule>
    <cfRule type="cellIs" dxfId="0" priority="38394" operator="equal">
      <formula>0</formula>
    </cfRule>
    <cfRule type="cellIs" dxfId="0" priority="38395" operator="equal">
      <formula>0</formula>
    </cfRule>
    <cfRule type="cellIs" dxfId="0" priority="38396" operator="equal">
      <formula>0</formula>
    </cfRule>
    <cfRule type="cellIs" dxfId="0" priority="38397" operator="equal">
      <formula>0</formula>
    </cfRule>
    <cfRule type="cellIs" dxfId="0" priority="38398" operator="equal">
      <formula>0</formula>
    </cfRule>
    <cfRule type="cellIs" dxfId="0" priority="38399" operator="equal">
      <formula>0</formula>
    </cfRule>
    <cfRule type="cellIs" dxfId="0" priority="38400" operator="equal">
      <formula>0</formula>
    </cfRule>
    <cfRule type="cellIs" dxfId="0" priority="38401" operator="equal">
      <formula>0</formula>
    </cfRule>
    <cfRule type="cellIs" dxfId="0" priority="38402" operator="equal">
      <formula>0</formula>
    </cfRule>
    <cfRule type="cellIs" dxfId="0" priority="38403" operator="equal">
      <formula>0</formula>
    </cfRule>
    <cfRule type="cellIs" dxfId="0" priority="38404" operator="equal">
      <formula>0</formula>
    </cfRule>
    <cfRule type="cellIs" dxfId="0" priority="38405" operator="equal">
      <formula>0</formula>
    </cfRule>
    <cfRule type="cellIs" dxfId="0" priority="38406" operator="equal">
      <formula>0</formula>
    </cfRule>
    <cfRule type="cellIs" dxfId="0" priority="38407" operator="equal">
      <formula>0</formula>
    </cfRule>
    <cfRule type="cellIs" dxfId="0" priority="38408" operator="equal">
      <formula>0</formula>
    </cfRule>
    <cfRule type="cellIs" dxfId="0" priority="38409" operator="equal">
      <formula>0</formula>
    </cfRule>
    <cfRule type="cellIs" dxfId="0" priority="38410" operator="equal">
      <formula>0</formula>
    </cfRule>
    <cfRule type="cellIs" dxfId="0" priority="38411" operator="equal">
      <formula>0</formula>
    </cfRule>
    <cfRule type="cellIs" dxfId="0" priority="38412" operator="equal">
      <formula>0</formula>
    </cfRule>
    <cfRule type="cellIs" dxfId="0" priority="38413" operator="equal">
      <formula>0</formula>
    </cfRule>
    <cfRule type="cellIs" dxfId="0" priority="38414" operator="equal">
      <formula>0</formula>
    </cfRule>
    <cfRule type="cellIs" dxfId="0" priority="38415" operator="equal">
      <formula>0</formula>
    </cfRule>
    <cfRule type="cellIs" dxfId="0" priority="38416" operator="equal">
      <formula>0</formula>
    </cfRule>
    <cfRule type="cellIs" dxfId="0" priority="38417" operator="equal">
      <formula>0</formula>
    </cfRule>
    <cfRule type="cellIs" dxfId="0" priority="38418" operator="equal">
      <formula>0</formula>
    </cfRule>
    <cfRule type="cellIs" dxfId="0" priority="38419" operator="equal">
      <formula>0</formula>
    </cfRule>
    <cfRule type="cellIs" dxfId="0" priority="38420" operator="equal">
      <formula>0</formula>
    </cfRule>
  </conditionalFormatting>
  <conditionalFormatting sqref="E378">
    <cfRule type="cellIs" dxfId="0" priority="37941" operator="equal">
      <formula>0</formula>
    </cfRule>
    <cfRule type="cellIs" dxfId="0" priority="37942" operator="equal">
      <formula>0</formula>
    </cfRule>
    <cfRule type="cellIs" dxfId="0" priority="37943" operator="equal">
      <formula>0</formula>
    </cfRule>
    <cfRule type="cellIs" dxfId="0" priority="37944" operator="equal">
      <formula>0</formula>
    </cfRule>
    <cfRule type="cellIs" dxfId="0" priority="37945" operator="equal">
      <formula>0</formula>
    </cfRule>
    <cfRule type="cellIs" dxfId="0" priority="37946" operator="equal">
      <formula>0</formula>
    </cfRule>
    <cfRule type="cellIs" dxfId="0" priority="37947" operator="equal">
      <formula>0</formula>
    </cfRule>
    <cfRule type="cellIs" dxfId="0" priority="37948" operator="equal">
      <formula>0</formula>
    </cfRule>
    <cfRule type="cellIs" dxfId="0" priority="37949" operator="equal">
      <formula>0</formula>
    </cfRule>
    <cfRule type="cellIs" dxfId="0" priority="37950" operator="equal">
      <formula>0</formula>
    </cfRule>
    <cfRule type="cellIs" dxfId="0" priority="37951" operator="equal">
      <formula>0</formula>
    </cfRule>
    <cfRule type="cellIs" dxfId="0" priority="37952" operator="equal">
      <formula>0</formula>
    </cfRule>
    <cfRule type="cellIs" dxfId="0" priority="37953" operator="equal">
      <formula>0</formula>
    </cfRule>
    <cfRule type="cellIs" dxfId="0" priority="37954" operator="equal">
      <formula>0</formula>
    </cfRule>
    <cfRule type="cellIs" dxfId="0" priority="37955" operator="equal">
      <formula>0</formula>
    </cfRule>
    <cfRule type="cellIs" dxfId="0" priority="37956" operator="equal">
      <formula>0</formula>
    </cfRule>
    <cfRule type="cellIs" dxfId="0" priority="37957" operator="equal">
      <formula>0</formula>
    </cfRule>
    <cfRule type="cellIs" dxfId="0" priority="37958" operator="equal">
      <formula>0</formula>
    </cfRule>
    <cfRule type="cellIs" dxfId="0" priority="37959" operator="equal">
      <formula>0</formula>
    </cfRule>
    <cfRule type="cellIs" dxfId="0" priority="37960" operator="equal">
      <formula>0</formula>
    </cfRule>
    <cfRule type="cellIs" dxfId="0" priority="37961" operator="equal">
      <formula>0</formula>
    </cfRule>
    <cfRule type="cellIs" dxfId="0" priority="37962" operator="equal">
      <formula>0</formula>
    </cfRule>
    <cfRule type="cellIs" dxfId="0" priority="37963" operator="equal">
      <formula>0</formula>
    </cfRule>
    <cfRule type="cellIs" dxfId="0" priority="37964" operator="equal">
      <formula>0</formula>
    </cfRule>
    <cfRule type="cellIs" dxfId="0" priority="37965" operator="equal">
      <formula>0</formula>
    </cfRule>
    <cfRule type="cellIs" dxfId="0" priority="37966" operator="equal">
      <formula>0</formula>
    </cfRule>
    <cfRule type="cellIs" dxfId="0" priority="37967" operator="equal">
      <formula>0</formula>
    </cfRule>
    <cfRule type="cellIs" dxfId="0" priority="37968" operator="equal">
      <formula>0</formula>
    </cfRule>
    <cfRule type="cellIs" dxfId="0" priority="37969" operator="equal">
      <formula>0</formula>
    </cfRule>
    <cfRule type="cellIs" dxfId="0" priority="37970" operator="equal">
      <formula>0</formula>
    </cfRule>
    <cfRule type="cellIs" dxfId="0" priority="37971" operator="equal">
      <formula>0</formula>
    </cfRule>
    <cfRule type="cellIs" dxfId="0" priority="37972" operator="equal">
      <formula>0</formula>
    </cfRule>
  </conditionalFormatting>
  <conditionalFormatting sqref="E383">
    <cfRule type="cellIs" dxfId="0" priority="38037" operator="equal">
      <formula>0</formula>
    </cfRule>
    <cfRule type="cellIs" dxfId="0" priority="38038" operator="equal">
      <formula>0</formula>
    </cfRule>
    <cfRule type="cellIs" dxfId="0" priority="38039" operator="equal">
      <formula>0</formula>
    </cfRule>
    <cfRule type="cellIs" dxfId="0" priority="38040" operator="equal">
      <formula>0</formula>
    </cfRule>
    <cfRule type="cellIs" dxfId="0" priority="38041" operator="equal">
      <formula>0</formula>
    </cfRule>
    <cfRule type="cellIs" dxfId="0" priority="38042" operator="equal">
      <formula>0</formula>
    </cfRule>
    <cfRule type="cellIs" dxfId="0" priority="38043" operator="equal">
      <formula>0</formula>
    </cfRule>
    <cfRule type="cellIs" dxfId="0" priority="38044" operator="equal">
      <formula>0</formula>
    </cfRule>
    <cfRule type="cellIs" dxfId="0" priority="38045" operator="equal">
      <formula>0</formula>
    </cfRule>
    <cfRule type="cellIs" dxfId="0" priority="38046" operator="equal">
      <formula>0</formula>
    </cfRule>
    <cfRule type="cellIs" dxfId="0" priority="38047" operator="equal">
      <formula>0</formula>
    </cfRule>
    <cfRule type="cellIs" dxfId="0" priority="38048" operator="equal">
      <formula>0</formula>
    </cfRule>
    <cfRule type="cellIs" dxfId="0" priority="38049" operator="equal">
      <formula>0</formula>
    </cfRule>
    <cfRule type="cellIs" dxfId="0" priority="38050" operator="equal">
      <formula>0</formula>
    </cfRule>
    <cfRule type="cellIs" dxfId="0" priority="38051" operator="equal">
      <formula>0</formula>
    </cfRule>
    <cfRule type="cellIs" dxfId="0" priority="38052" operator="equal">
      <formula>0</formula>
    </cfRule>
    <cfRule type="cellIs" dxfId="0" priority="38053" operator="equal">
      <formula>0</formula>
    </cfRule>
    <cfRule type="cellIs" dxfId="0" priority="38054" operator="equal">
      <formula>0</formula>
    </cfRule>
    <cfRule type="cellIs" dxfId="0" priority="38055" operator="equal">
      <formula>0</formula>
    </cfRule>
    <cfRule type="cellIs" dxfId="0" priority="38056" operator="equal">
      <formula>0</formula>
    </cfRule>
    <cfRule type="cellIs" dxfId="0" priority="38057" operator="equal">
      <formula>0</formula>
    </cfRule>
    <cfRule type="cellIs" dxfId="0" priority="38058" operator="equal">
      <formula>0</formula>
    </cfRule>
    <cfRule type="cellIs" dxfId="0" priority="38059" operator="equal">
      <formula>0</formula>
    </cfRule>
    <cfRule type="cellIs" dxfId="0" priority="38060" operator="equal">
      <formula>0</formula>
    </cfRule>
    <cfRule type="cellIs" dxfId="0" priority="38061" operator="equal">
      <formula>0</formula>
    </cfRule>
    <cfRule type="cellIs" dxfId="0" priority="38062" operator="equal">
      <formula>0</formula>
    </cfRule>
    <cfRule type="cellIs" dxfId="0" priority="38063" operator="equal">
      <formula>0</formula>
    </cfRule>
    <cfRule type="cellIs" dxfId="0" priority="38064" operator="equal">
      <formula>0</formula>
    </cfRule>
    <cfRule type="cellIs" dxfId="0" priority="38065" operator="equal">
      <formula>0</formula>
    </cfRule>
    <cfRule type="cellIs" dxfId="0" priority="38066" operator="equal">
      <formula>0</formula>
    </cfRule>
    <cfRule type="cellIs" dxfId="0" priority="38067" operator="equal">
      <formula>0</formula>
    </cfRule>
    <cfRule type="cellIs" dxfId="0" priority="38068" operator="equal">
      <formula>0</formula>
    </cfRule>
  </conditionalFormatting>
  <conditionalFormatting sqref="E385">
    <cfRule type="cellIs" dxfId="0" priority="37973" operator="equal">
      <formula>0</formula>
    </cfRule>
    <cfRule type="cellIs" dxfId="0" priority="37974" operator="equal">
      <formula>0</formula>
    </cfRule>
    <cfRule type="cellIs" dxfId="0" priority="37975" operator="equal">
      <formula>0</formula>
    </cfRule>
    <cfRule type="cellIs" dxfId="0" priority="37976" operator="equal">
      <formula>0</formula>
    </cfRule>
    <cfRule type="cellIs" dxfId="0" priority="37977" operator="equal">
      <formula>0</formula>
    </cfRule>
    <cfRule type="cellIs" dxfId="0" priority="37978" operator="equal">
      <formula>0</formula>
    </cfRule>
    <cfRule type="cellIs" dxfId="0" priority="37979" operator="equal">
      <formula>0</formula>
    </cfRule>
    <cfRule type="cellIs" dxfId="0" priority="37980" operator="equal">
      <formula>0</formula>
    </cfRule>
    <cfRule type="cellIs" dxfId="0" priority="37981" operator="equal">
      <formula>0</formula>
    </cfRule>
    <cfRule type="cellIs" dxfId="0" priority="37982" operator="equal">
      <formula>0</formula>
    </cfRule>
    <cfRule type="cellIs" dxfId="0" priority="37983" operator="equal">
      <formula>0</formula>
    </cfRule>
    <cfRule type="cellIs" dxfId="0" priority="37984" operator="equal">
      <formula>0</formula>
    </cfRule>
    <cfRule type="cellIs" dxfId="0" priority="37985" operator="equal">
      <formula>0</formula>
    </cfRule>
    <cfRule type="cellIs" dxfId="0" priority="37986" operator="equal">
      <formula>0</formula>
    </cfRule>
    <cfRule type="cellIs" dxfId="0" priority="37987" operator="equal">
      <formula>0</formula>
    </cfRule>
    <cfRule type="cellIs" dxfId="0" priority="37988" operator="equal">
      <formula>0</formula>
    </cfRule>
    <cfRule type="cellIs" dxfId="0" priority="37989" operator="equal">
      <formula>0</formula>
    </cfRule>
    <cfRule type="cellIs" dxfId="0" priority="37990" operator="equal">
      <formula>0</formula>
    </cfRule>
    <cfRule type="cellIs" dxfId="0" priority="37991" operator="equal">
      <formula>0</formula>
    </cfRule>
    <cfRule type="cellIs" dxfId="0" priority="37992" operator="equal">
      <formula>0</formula>
    </cfRule>
    <cfRule type="cellIs" dxfId="0" priority="37993" operator="equal">
      <formula>0</formula>
    </cfRule>
    <cfRule type="cellIs" dxfId="0" priority="37994" operator="equal">
      <formula>0</formula>
    </cfRule>
    <cfRule type="cellIs" dxfId="0" priority="37995" operator="equal">
      <formula>0</formula>
    </cfRule>
    <cfRule type="cellIs" dxfId="0" priority="37996" operator="equal">
      <formula>0</formula>
    </cfRule>
    <cfRule type="cellIs" dxfId="0" priority="37997" operator="equal">
      <formula>0</formula>
    </cfRule>
    <cfRule type="cellIs" dxfId="0" priority="37998" operator="equal">
      <formula>0</formula>
    </cfRule>
    <cfRule type="cellIs" dxfId="0" priority="37999" operator="equal">
      <formula>0</formula>
    </cfRule>
    <cfRule type="cellIs" dxfId="0" priority="38000" operator="equal">
      <formula>0</formula>
    </cfRule>
    <cfRule type="cellIs" dxfId="0" priority="38001" operator="equal">
      <formula>0</formula>
    </cfRule>
    <cfRule type="cellIs" dxfId="0" priority="38002" operator="equal">
      <formula>0</formula>
    </cfRule>
    <cfRule type="cellIs" dxfId="0" priority="38003" operator="equal">
      <formula>0</formula>
    </cfRule>
    <cfRule type="cellIs" dxfId="0" priority="38004" operator="equal">
      <formula>0</formula>
    </cfRule>
    <cfRule type="cellIs" dxfId="0" priority="38005" operator="equal">
      <formula>0</formula>
    </cfRule>
    <cfRule type="cellIs" dxfId="0" priority="38006" operator="equal">
      <formula>0</formula>
    </cfRule>
    <cfRule type="cellIs" dxfId="0" priority="38007" operator="equal">
      <formula>0</formula>
    </cfRule>
    <cfRule type="cellIs" dxfId="0" priority="38008" operator="equal">
      <formula>0</formula>
    </cfRule>
    <cfRule type="cellIs" dxfId="0" priority="38009" operator="equal">
      <formula>0</formula>
    </cfRule>
    <cfRule type="cellIs" dxfId="0" priority="38010" operator="equal">
      <formula>0</formula>
    </cfRule>
    <cfRule type="cellIs" dxfId="0" priority="38011" operator="equal">
      <formula>0</formula>
    </cfRule>
    <cfRule type="cellIs" dxfId="0" priority="38012" operator="equal">
      <formula>0</formula>
    </cfRule>
    <cfRule type="cellIs" dxfId="0" priority="38013" operator="equal">
      <formula>0</formula>
    </cfRule>
    <cfRule type="cellIs" dxfId="0" priority="38014" operator="equal">
      <formula>0</formula>
    </cfRule>
    <cfRule type="cellIs" dxfId="0" priority="38015" operator="equal">
      <formula>0</formula>
    </cfRule>
    <cfRule type="cellIs" dxfId="0" priority="38016" operator="equal">
      <formula>0</formula>
    </cfRule>
    <cfRule type="cellIs" dxfId="0" priority="38017" operator="equal">
      <formula>0</formula>
    </cfRule>
    <cfRule type="cellIs" dxfId="0" priority="38018" operator="equal">
      <formula>0</formula>
    </cfRule>
    <cfRule type="cellIs" dxfId="0" priority="38019" operator="equal">
      <formula>0</formula>
    </cfRule>
    <cfRule type="cellIs" dxfId="0" priority="38020" operator="equal">
      <formula>0</formula>
    </cfRule>
    <cfRule type="cellIs" dxfId="0" priority="38021" operator="equal">
      <formula>0</formula>
    </cfRule>
    <cfRule type="cellIs" dxfId="0" priority="38022" operator="equal">
      <formula>0</formula>
    </cfRule>
    <cfRule type="cellIs" dxfId="0" priority="38023" operator="equal">
      <formula>0</formula>
    </cfRule>
    <cfRule type="cellIs" dxfId="0" priority="38024" operator="equal">
      <formula>0</formula>
    </cfRule>
    <cfRule type="cellIs" dxfId="0" priority="38025" operator="equal">
      <formula>0</formula>
    </cfRule>
    <cfRule type="cellIs" dxfId="0" priority="38026" operator="equal">
      <formula>0</formula>
    </cfRule>
    <cfRule type="cellIs" dxfId="0" priority="38027" operator="equal">
      <formula>0</formula>
    </cfRule>
    <cfRule type="cellIs" dxfId="0" priority="38028" operator="equal">
      <formula>0</formula>
    </cfRule>
    <cfRule type="cellIs" dxfId="0" priority="38029" operator="equal">
      <formula>0</formula>
    </cfRule>
    <cfRule type="cellIs" dxfId="0" priority="38030" operator="equal">
      <formula>0</formula>
    </cfRule>
    <cfRule type="cellIs" dxfId="0" priority="38031" operator="equal">
      <formula>0</formula>
    </cfRule>
    <cfRule type="cellIs" dxfId="0" priority="38032" operator="equal">
      <formula>0</formula>
    </cfRule>
    <cfRule type="cellIs" dxfId="0" priority="38033" operator="equal">
      <formula>0</formula>
    </cfRule>
    <cfRule type="cellIs" dxfId="0" priority="38034" operator="equal">
      <formula>0</formula>
    </cfRule>
    <cfRule type="cellIs" dxfId="0" priority="38035" operator="equal">
      <formula>0</formula>
    </cfRule>
    <cfRule type="cellIs" dxfId="0" priority="38036" operator="equal">
      <formula>0</formula>
    </cfRule>
  </conditionalFormatting>
  <conditionalFormatting sqref="E390">
    <cfRule type="cellIs" dxfId="0" priority="37749" operator="equal">
      <formula>0</formula>
    </cfRule>
    <cfRule type="cellIs" dxfId="0" priority="37750" operator="equal">
      <formula>0</formula>
    </cfRule>
    <cfRule type="cellIs" dxfId="0" priority="37751" operator="equal">
      <formula>0</formula>
    </cfRule>
    <cfRule type="cellIs" dxfId="0" priority="37752" operator="equal">
      <formula>0</formula>
    </cfRule>
    <cfRule type="cellIs" dxfId="0" priority="37753" operator="equal">
      <formula>0</formula>
    </cfRule>
    <cfRule type="cellIs" dxfId="0" priority="37754" operator="equal">
      <formula>0</formula>
    </cfRule>
    <cfRule type="cellIs" dxfId="0" priority="37755" operator="equal">
      <formula>0</formula>
    </cfRule>
    <cfRule type="cellIs" dxfId="0" priority="37756" operator="equal">
      <formula>0</formula>
    </cfRule>
    <cfRule type="cellIs" dxfId="0" priority="37757" operator="equal">
      <formula>0</formula>
    </cfRule>
    <cfRule type="cellIs" dxfId="0" priority="37758" operator="equal">
      <formula>0</formula>
    </cfRule>
    <cfRule type="cellIs" dxfId="0" priority="37759" operator="equal">
      <formula>0</formula>
    </cfRule>
    <cfRule type="cellIs" dxfId="0" priority="37760" operator="equal">
      <formula>0</formula>
    </cfRule>
    <cfRule type="cellIs" dxfId="0" priority="37761" operator="equal">
      <formula>0</formula>
    </cfRule>
    <cfRule type="cellIs" dxfId="0" priority="37762" operator="equal">
      <formula>0</formula>
    </cfRule>
    <cfRule type="cellIs" dxfId="0" priority="37763" operator="equal">
      <formula>0</formula>
    </cfRule>
    <cfRule type="cellIs" dxfId="0" priority="37764" operator="equal">
      <formula>0</formula>
    </cfRule>
    <cfRule type="cellIs" dxfId="0" priority="37765" operator="equal">
      <formula>0</formula>
    </cfRule>
    <cfRule type="cellIs" dxfId="0" priority="37766" operator="equal">
      <formula>0</formula>
    </cfRule>
    <cfRule type="cellIs" dxfId="0" priority="37767" operator="equal">
      <formula>0</formula>
    </cfRule>
    <cfRule type="cellIs" dxfId="0" priority="37768" operator="equal">
      <formula>0</formula>
    </cfRule>
    <cfRule type="cellIs" dxfId="0" priority="37769" operator="equal">
      <formula>0</formula>
    </cfRule>
    <cfRule type="cellIs" dxfId="0" priority="37770" operator="equal">
      <formula>0</formula>
    </cfRule>
    <cfRule type="cellIs" dxfId="0" priority="37771" operator="equal">
      <formula>0</formula>
    </cfRule>
    <cfRule type="cellIs" dxfId="0" priority="37772" operator="equal">
      <formula>0</formula>
    </cfRule>
    <cfRule type="cellIs" dxfId="0" priority="37773" operator="equal">
      <formula>0</formula>
    </cfRule>
    <cfRule type="cellIs" dxfId="0" priority="37774" operator="equal">
      <formula>0</formula>
    </cfRule>
    <cfRule type="cellIs" dxfId="0" priority="37775" operator="equal">
      <formula>0</formula>
    </cfRule>
    <cfRule type="cellIs" dxfId="0" priority="37776" operator="equal">
      <formula>0</formula>
    </cfRule>
    <cfRule type="cellIs" dxfId="0" priority="37777" operator="equal">
      <formula>0</formula>
    </cfRule>
    <cfRule type="cellIs" dxfId="0" priority="37778" operator="equal">
      <formula>0</formula>
    </cfRule>
    <cfRule type="cellIs" dxfId="0" priority="37779" operator="equal">
      <formula>0</formula>
    </cfRule>
    <cfRule type="cellIs" dxfId="0" priority="37780" operator="equal">
      <formula>0</formula>
    </cfRule>
    <cfRule type="cellIs" dxfId="0" priority="37781" operator="equal">
      <formula>0</formula>
    </cfRule>
    <cfRule type="cellIs" dxfId="0" priority="37782" operator="equal">
      <formula>0</formula>
    </cfRule>
    <cfRule type="cellIs" dxfId="0" priority="37783" operator="equal">
      <formula>0</formula>
    </cfRule>
    <cfRule type="cellIs" dxfId="0" priority="37784" operator="equal">
      <formula>0</formula>
    </cfRule>
    <cfRule type="cellIs" dxfId="0" priority="37785" operator="equal">
      <formula>0</formula>
    </cfRule>
    <cfRule type="cellIs" dxfId="0" priority="37786" operator="equal">
      <formula>0</formula>
    </cfRule>
    <cfRule type="cellIs" dxfId="0" priority="37787" operator="equal">
      <formula>0</formula>
    </cfRule>
    <cfRule type="cellIs" dxfId="0" priority="37788" operator="equal">
      <formula>0</formula>
    </cfRule>
    <cfRule type="cellIs" dxfId="0" priority="37789" operator="equal">
      <formula>0</formula>
    </cfRule>
    <cfRule type="cellIs" dxfId="0" priority="37790" operator="equal">
      <formula>0</formula>
    </cfRule>
    <cfRule type="cellIs" dxfId="0" priority="37791" operator="equal">
      <formula>0</formula>
    </cfRule>
    <cfRule type="cellIs" dxfId="0" priority="37792" operator="equal">
      <formula>0</formula>
    </cfRule>
    <cfRule type="cellIs" dxfId="0" priority="37793" operator="equal">
      <formula>0</formula>
    </cfRule>
    <cfRule type="cellIs" dxfId="0" priority="37794" operator="equal">
      <formula>0</formula>
    </cfRule>
    <cfRule type="cellIs" dxfId="0" priority="37795" operator="equal">
      <formula>0</formula>
    </cfRule>
    <cfRule type="cellIs" dxfId="0" priority="37796" operator="equal">
      <formula>0</formula>
    </cfRule>
    <cfRule type="cellIs" dxfId="0" priority="37797" operator="equal">
      <formula>0</formula>
    </cfRule>
    <cfRule type="cellIs" dxfId="0" priority="37798" operator="equal">
      <formula>0</formula>
    </cfRule>
    <cfRule type="cellIs" dxfId="0" priority="37799" operator="equal">
      <formula>0</formula>
    </cfRule>
    <cfRule type="cellIs" dxfId="0" priority="37800" operator="equal">
      <formula>0</formula>
    </cfRule>
    <cfRule type="cellIs" dxfId="0" priority="37801" operator="equal">
      <formula>0</formula>
    </cfRule>
    <cfRule type="cellIs" dxfId="0" priority="37802" operator="equal">
      <formula>0</formula>
    </cfRule>
    <cfRule type="cellIs" dxfId="0" priority="37803" operator="equal">
      <formula>0</formula>
    </cfRule>
    <cfRule type="cellIs" dxfId="0" priority="37804" operator="equal">
      <formula>0</formula>
    </cfRule>
    <cfRule type="cellIs" dxfId="0" priority="37805" operator="equal">
      <formula>0</formula>
    </cfRule>
    <cfRule type="cellIs" dxfId="0" priority="37806" operator="equal">
      <formula>0</formula>
    </cfRule>
    <cfRule type="cellIs" dxfId="0" priority="37807" operator="equal">
      <formula>0</formula>
    </cfRule>
    <cfRule type="cellIs" dxfId="0" priority="37808" operator="equal">
      <formula>0</formula>
    </cfRule>
    <cfRule type="cellIs" dxfId="0" priority="37809" operator="equal">
      <formula>0</formula>
    </cfRule>
    <cfRule type="cellIs" dxfId="0" priority="37810" operator="equal">
      <formula>0</formula>
    </cfRule>
    <cfRule type="cellIs" dxfId="0" priority="37811" operator="equal">
      <formula>0</formula>
    </cfRule>
    <cfRule type="cellIs" dxfId="0" priority="37812" operator="equal">
      <formula>0</formula>
    </cfRule>
    <cfRule type="cellIs" dxfId="0" priority="37813" operator="equal">
      <formula>0</formula>
    </cfRule>
    <cfRule type="cellIs" dxfId="0" priority="37814" operator="equal">
      <formula>0</formula>
    </cfRule>
    <cfRule type="cellIs" dxfId="0" priority="37815" operator="equal">
      <formula>0</formula>
    </cfRule>
    <cfRule type="cellIs" dxfId="0" priority="37816" operator="equal">
      <formula>0</formula>
    </cfRule>
    <cfRule type="cellIs" dxfId="0" priority="37817" operator="equal">
      <formula>0</formula>
    </cfRule>
    <cfRule type="cellIs" dxfId="0" priority="37818" operator="equal">
      <formula>0</formula>
    </cfRule>
    <cfRule type="cellIs" dxfId="0" priority="37819" operator="equal">
      <formula>0</formula>
    </cfRule>
    <cfRule type="cellIs" dxfId="0" priority="37820" operator="equal">
      <formula>0</formula>
    </cfRule>
    <cfRule type="cellIs" dxfId="0" priority="37821" operator="equal">
      <formula>0</formula>
    </cfRule>
    <cfRule type="cellIs" dxfId="0" priority="37822" operator="equal">
      <formula>0</formula>
    </cfRule>
    <cfRule type="cellIs" dxfId="0" priority="37823" operator="equal">
      <formula>0</formula>
    </cfRule>
    <cfRule type="cellIs" dxfId="0" priority="37824" operator="equal">
      <formula>0</formula>
    </cfRule>
    <cfRule type="cellIs" dxfId="0" priority="37825" operator="equal">
      <formula>0</formula>
    </cfRule>
    <cfRule type="cellIs" dxfId="0" priority="37826" operator="equal">
      <formula>0</formula>
    </cfRule>
    <cfRule type="cellIs" dxfId="0" priority="37827" operator="equal">
      <formula>0</formula>
    </cfRule>
    <cfRule type="cellIs" dxfId="0" priority="37828" operator="equal">
      <formula>0</formula>
    </cfRule>
    <cfRule type="cellIs" dxfId="0" priority="37829" operator="equal">
      <formula>0</formula>
    </cfRule>
    <cfRule type="cellIs" dxfId="0" priority="37830" operator="equal">
      <formula>0</formula>
    </cfRule>
    <cfRule type="cellIs" dxfId="0" priority="37831" operator="equal">
      <formula>0</formula>
    </cfRule>
    <cfRule type="cellIs" dxfId="0" priority="37832" operator="equal">
      <formula>0</formula>
    </cfRule>
    <cfRule type="cellIs" dxfId="0" priority="37833" operator="equal">
      <formula>0</formula>
    </cfRule>
    <cfRule type="cellIs" dxfId="0" priority="37834" operator="equal">
      <formula>0</formula>
    </cfRule>
    <cfRule type="cellIs" dxfId="0" priority="37835" operator="equal">
      <formula>0</formula>
    </cfRule>
    <cfRule type="cellIs" dxfId="0" priority="37836" operator="equal">
      <formula>0</formula>
    </cfRule>
    <cfRule type="cellIs" dxfId="0" priority="37837" operator="equal">
      <formula>0</formula>
    </cfRule>
    <cfRule type="cellIs" dxfId="0" priority="37838" operator="equal">
      <formula>0</formula>
    </cfRule>
    <cfRule type="cellIs" dxfId="0" priority="37839" operator="equal">
      <formula>0</formula>
    </cfRule>
    <cfRule type="cellIs" dxfId="0" priority="37840" operator="equal">
      <formula>0</formula>
    </cfRule>
    <cfRule type="cellIs" dxfId="0" priority="37841" operator="equal">
      <formula>0</formula>
    </cfRule>
    <cfRule type="cellIs" dxfId="0" priority="37842" operator="equal">
      <formula>0</formula>
    </cfRule>
    <cfRule type="cellIs" dxfId="0" priority="37843" operator="equal">
      <formula>0</formula>
    </cfRule>
    <cfRule type="cellIs" dxfId="0" priority="37844" operator="equal">
      <formula>0</formula>
    </cfRule>
  </conditionalFormatting>
  <conditionalFormatting sqref="E391">
    <cfRule type="cellIs" dxfId="0" priority="37653" operator="equal">
      <formula>0</formula>
    </cfRule>
    <cfRule type="cellIs" dxfId="0" priority="37654" operator="equal">
      <formula>0</formula>
    </cfRule>
    <cfRule type="cellIs" dxfId="0" priority="37655" operator="equal">
      <formula>0</formula>
    </cfRule>
    <cfRule type="cellIs" dxfId="0" priority="37656" operator="equal">
      <formula>0</formula>
    </cfRule>
    <cfRule type="cellIs" dxfId="0" priority="37657" operator="equal">
      <formula>0</formula>
    </cfRule>
    <cfRule type="cellIs" dxfId="0" priority="37658" operator="equal">
      <formula>0</formula>
    </cfRule>
    <cfRule type="cellIs" dxfId="0" priority="37659" operator="equal">
      <formula>0</formula>
    </cfRule>
    <cfRule type="cellIs" dxfId="0" priority="37660" operator="equal">
      <formula>0</formula>
    </cfRule>
    <cfRule type="cellIs" dxfId="0" priority="37661" operator="equal">
      <formula>0</formula>
    </cfRule>
    <cfRule type="cellIs" dxfId="0" priority="37662" operator="equal">
      <formula>0</formula>
    </cfRule>
    <cfRule type="cellIs" dxfId="0" priority="37663" operator="equal">
      <formula>0</formula>
    </cfRule>
    <cfRule type="cellIs" dxfId="0" priority="37664" operator="equal">
      <formula>0</formula>
    </cfRule>
    <cfRule type="cellIs" dxfId="0" priority="37665" operator="equal">
      <formula>0</formula>
    </cfRule>
    <cfRule type="cellIs" dxfId="0" priority="37666" operator="equal">
      <formula>0</formula>
    </cfRule>
    <cfRule type="cellIs" dxfId="0" priority="37667" operator="equal">
      <formula>0</formula>
    </cfRule>
    <cfRule type="cellIs" dxfId="0" priority="37668" operator="equal">
      <formula>0</formula>
    </cfRule>
    <cfRule type="cellIs" dxfId="0" priority="37669" operator="equal">
      <formula>0</formula>
    </cfRule>
    <cfRule type="cellIs" dxfId="0" priority="37670" operator="equal">
      <formula>0</formula>
    </cfRule>
    <cfRule type="cellIs" dxfId="0" priority="37671" operator="equal">
      <formula>0</formula>
    </cfRule>
    <cfRule type="cellIs" dxfId="0" priority="37672" operator="equal">
      <formula>0</formula>
    </cfRule>
    <cfRule type="cellIs" dxfId="0" priority="37673" operator="equal">
      <formula>0</formula>
    </cfRule>
    <cfRule type="cellIs" dxfId="0" priority="37674" operator="equal">
      <formula>0</formula>
    </cfRule>
    <cfRule type="cellIs" dxfId="0" priority="37675" operator="equal">
      <formula>0</formula>
    </cfRule>
    <cfRule type="cellIs" dxfId="0" priority="37676" operator="equal">
      <formula>0</formula>
    </cfRule>
    <cfRule type="cellIs" dxfId="0" priority="37677" operator="equal">
      <formula>0</formula>
    </cfRule>
    <cfRule type="cellIs" dxfId="0" priority="37678" operator="equal">
      <formula>0</formula>
    </cfRule>
    <cfRule type="cellIs" dxfId="0" priority="37679" operator="equal">
      <formula>0</formula>
    </cfRule>
    <cfRule type="cellIs" dxfId="0" priority="37680" operator="equal">
      <formula>0</formula>
    </cfRule>
    <cfRule type="cellIs" dxfId="0" priority="37681" operator="equal">
      <formula>0</formula>
    </cfRule>
    <cfRule type="cellIs" dxfId="0" priority="37682" operator="equal">
      <formula>0</formula>
    </cfRule>
    <cfRule type="cellIs" dxfId="0" priority="37683" operator="equal">
      <formula>0</formula>
    </cfRule>
    <cfRule type="cellIs" dxfId="0" priority="37684" operator="equal">
      <formula>0</formula>
    </cfRule>
    <cfRule type="cellIs" dxfId="0" priority="37685" operator="equal">
      <formula>0</formula>
    </cfRule>
    <cfRule type="cellIs" dxfId="0" priority="37686" operator="equal">
      <formula>0</formula>
    </cfRule>
    <cfRule type="cellIs" dxfId="0" priority="37687" operator="equal">
      <formula>0</formula>
    </cfRule>
    <cfRule type="cellIs" dxfId="0" priority="37688" operator="equal">
      <formula>0</formula>
    </cfRule>
    <cfRule type="cellIs" dxfId="0" priority="37689" operator="equal">
      <formula>0</formula>
    </cfRule>
    <cfRule type="cellIs" dxfId="0" priority="37690" operator="equal">
      <formula>0</formula>
    </cfRule>
    <cfRule type="cellIs" dxfId="0" priority="37691" operator="equal">
      <formula>0</formula>
    </cfRule>
    <cfRule type="cellIs" dxfId="0" priority="37692" operator="equal">
      <formula>0</formula>
    </cfRule>
    <cfRule type="cellIs" dxfId="0" priority="37693" operator="equal">
      <formula>0</formula>
    </cfRule>
    <cfRule type="cellIs" dxfId="0" priority="37694" operator="equal">
      <formula>0</formula>
    </cfRule>
    <cfRule type="cellIs" dxfId="0" priority="37695" operator="equal">
      <formula>0</formula>
    </cfRule>
    <cfRule type="cellIs" dxfId="0" priority="37696" operator="equal">
      <formula>0</formula>
    </cfRule>
    <cfRule type="cellIs" dxfId="0" priority="37697" operator="equal">
      <formula>0</formula>
    </cfRule>
    <cfRule type="cellIs" dxfId="0" priority="37698" operator="equal">
      <formula>0</formula>
    </cfRule>
    <cfRule type="cellIs" dxfId="0" priority="37699" operator="equal">
      <formula>0</formula>
    </cfRule>
    <cfRule type="cellIs" dxfId="0" priority="37700" operator="equal">
      <formula>0</formula>
    </cfRule>
    <cfRule type="cellIs" dxfId="0" priority="37701" operator="equal">
      <formula>0</formula>
    </cfRule>
    <cfRule type="cellIs" dxfId="0" priority="37702" operator="equal">
      <formula>0</formula>
    </cfRule>
    <cfRule type="cellIs" dxfId="0" priority="37703" operator="equal">
      <formula>0</formula>
    </cfRule>
    <cfRule type="cellIs" dxfId="0" priority="37704" operator="equal">
      <formula>0</formula>
    </cfRule>
    <cfRule type="cellIs" dxfId="0" priority="37705" operator="equal">
      <formula>0</formula>
    </cfRule>
    <cfRule type="cellIs" dxfId="0" priority="37706" operator="equal">
      <formula>0</formula>
    </cfRule>
    <cfRule type="cellIs" dxfId="0" priority="37707" operator="equal">
      <formula>0</formula>
    </cfRule>
    <cfRule type="cellIs" dxfId="0" priority="37708" operator="equal">
      <formula>0</formula>
    </cfRule>
    <cfRule type="cellIs" dxfId="0" priority="37709" operator="equal">
      <formula>0</formula>
    </cfRule>
    <cfRule type="cellIs" dxfId="0" priority="37710" operator="equal">
      <formula>0</formula>
    </cfRule>
    <cfRule type="cellIs" dxfId="0" priority="37711" operator="equal">
      <formula>0</formula>
    </cfRule>
    <cfRule type="cellIs" dxfId="0" priority="37712" operator="equal">
      <formula>0</formula>
    </cfRule>
    <cfRule type="cellIs" dxfId="0" priority="37713" operator="equal">
      <formula>0</formula>
    </cfRule>
    <cfRule type="cellIs" dxfId="0" priority="37714" operator="equal">
      <formula>0</formula>
    </cfRule>
    <cfRule type="cellIs" dxfId="0" priority="37715" operator="equal">
      <formula>0</formula>
    </cfRule>
    <cfRule type="cellIs" dxfId="0" priority="37716" operator="equal">
      <formula>0</formula>
    </cfRule>
    <cfRule type="cellIs" dxfId="0" priority="37717" operator="equal">
      <formula>0</formula>
    </cfRule>
    <cfRule type="cellIs" dxfId="0" priority="37718" operator="equal">
      <formula>0</formula>
    </cfRule>
    <cfRule type="cellIs" dxfId="0" priority="37719" operator="equal">
      <formula>0</formula>
    </cfRule>
    <cfRule type="cellIs" dxfId="0" priority="37720" operator="equal">
      <formula>0</formula>
    </cfRule>
    <cfRule type="cellIs" dxfId="0" priority="37721" operator="equal">
      <formula>0</formula>
    </cfRule>
    <cfRule type="cellIs" dxfId="0" priority="37722" operator="equal">
      <formula>0</formula>
    </cfRule>
    <cfRule type="cellIs" dxfId="0" priority="37723" operator="equal">
      <formula>0</formula>
    </cfRule>
    <cfRule type="cellIs" dxfId="0" priority="37724" operator="equal">
      <formula>0</formula>
    </cfRule>
    <cfRule type="cellIs" dxfId="0" priority="37725" operator="equal">
      <formula>0</formula>
    </cfRule>
    <cfRule type="cellIs" dxfId="0" priority="37726" operator="equal">
      <formula>0</formula>
    </cfRule>
    <cfRule type="cellIs" dxfId="0" priority="37727" operator="equal">
      <formula>0</formula>
    </cfRule>
    <cfRule type="cellIs" dxfId="0" priority="37728" operator="equal">
      <formula>0</formula>
    </cfRule>
    <cfRule type="cellIs" dxfId="0" priority="37729" operator="equal">
      <formula>0</formula>
    </cfRule>
    <cfRule type="cellIs" dxfId="0" priority="37730" operator="equal">
      <formula>0</formula>
    </cfRule>
    <cfRule type="cellIs" dxfId="0" priority="37731" operator="equal">
      <formula>0</formula>
    </cfRule>
    <cfRule type="cellIs" dxfId="0" priority="37732" operator="equal">
      <formula>0</formula>
    </cfRule>
    <cfRule type="cellIs" dxfId="0" priority="37733" operator="equal">
      <formula>0</formula>
    </cfRule>
    <cfRule type="cellIs" dxfId="0" priority="37734" operator="equal">
      <formula>0</formula>
    </cfRule>
    <cfRule type="cellIs" dxfId="0" priority="37735" operator="equal">
      <formula>0</formula>
    </cfRule>
    <cfRule type="cellIs" dxfId="0" priority="37736" operator="equal">
      <formula>0</formula>
    </cfRule>
    <cfRule type="cellIs" dxfId="0" priority="37737" operator="equal">
      <formula>0</formula>
    </cfRule>
    <cfRule type="cellIs" dxfId="0" priority="37738" operator="equal">
      <formula>0</formula>
    </cfRule>
    <cfRule type="cellIs" dxfId="0" priority="37739" operator="equal">
      <formula>0</formula>
    </cfRule>
    <cfRule type="cellIs" dxfId="0" priority="37740" operator="equal">
      <formula>0</formula>
    </cfRule>
    <cfRule type="cellIs" dxfId="0" priority="37741" operator="equal">
      <formula>0</formula>
    </cfRule>
    <cfRule type="cellIs" dxfId="0" priority="37742" operator="equal">
      <formula>0</formula>
    </cfRule>
    <cfRule type="cellIs" dxfId="0" priority="37743" operator="equal">
      <formula>0</formula>
    </cfRule>
    <cfRule type="cellIs" dxfId="0" priority="37744" operator="equal">
      <formula>0</formula>
    </cfRule>
    <cfRule type="cellIs" dxfId="0" priority="37745" operator="equal">
      <formula>0</formula>
    </cfRule>
    <cfRule type="cellIs" dxfId="0" priority="37746" operator="equal">
      <formula>0</formula>
    </cfRule>
    <cfRule type="cellIs" dxfId="0" priority="37747" operator="equal">
      <formula>0</formula>
    </cfRule>
    <cfRule type="cellIs" dxfId="0" priority="37748" operator="equal">
      <formula>0</formula>
    </cfRule>
  </conditionalFormatting>
  <conditionalFormatting sqref="E398">
    <cfRule type="cellIs" dxfId="0" priority="36981" operator="equal">
      <formula>0</formula>
    </cfRule>
    <cfRule type="cellIs" dxfId="0" priority="36982" operator="equal">
      <formula>0</formula>
    </cfRule>
    <cfRule type="cellIs" dxfId="0" priority="36983" operator="equal">
      <formula>0</formula>
    </cfRule>
    <cfRule type="cellIs" dxfId="0" priority="36984" operator="equal">
      <formula>0</formula>
    </cfRule>
    <cfRule type="cellIs" dxfId="0" priority="36985" operator="equal">
      <formula>0</formula>
    </cfRule>
    <cfRule type="cellIs" dxfId="0" priority="36986" operator="equal">
      <formula>0</formula>
    </cfRule>
    <cfRule type="cellIs" dxfId="0" priority="36987" operator="equal">
      <formula>0</formula>
    </cfRule>
    <cfRule type="cellIs" dxfId="0" priority="36988" operator="equal">
      <formula>0</formula>
    </cfRule>
    <cfRule type="cellIs" dxfId="0" priority="36989" operator="equal">
      <formula>0</formula>
    </cfRule>
    <cfRule type="cellIs" dxfId="0" priority="36990" operator="equal">
      <formula>0</formula>
    </cfRule>
    <cfRule type="cellIs" dxfId="0" priority="36991" operator="equal">
      <formula>0</formula>
    </cfRule>
    <cfRule type="cellIs" dxfId="0" priority="36992" operator="equal">
      <formula>0</formula>
    </cfRule>
    <cfRule type="cellIs" dxfId="0" priority="36993" operator="equal">
      <formula>0</formula>
    </cfRule>
    <cfRule type="cellIs" dxfId="0" priority="36994" operator="equal">
      <formula>0</formula>
    </cfRule>
    <cfRule type="cellIs" dxfId="0" priority="36995" operator="equal">
      <formula>0</formula>
    </cfRule>
    <cfRule type="cellIs" dxfId="0" priority="36996" operator="equal">
      <formula>0</formula>
    </cfRule>
    <cfRule type="cellIs" dxfId="0" priority="36997" operator="equal">
      <formula>0</formula>
    </cfRule>
    <cfRule type="cellIs" dxfId="0" priority="36998" operator="equal">
      <formula>0</formula>
    </cfRule>
    <cfRule type="cellIs" dxfId="0" priority="36999" operator="equal">
      <formula>0</formula>
    </cfRule>
    <cfRule type="cellIs" dxfId="0" priority="37000" operator="equal">
      <formula>0</formula>
    </cfRule>
    <cfRule type="cellIs" dxfId="0" priority="37001" operator="equal">
      <formula>0</formula>
    </cfRule>
    <cfRule type="cellIs" dxfId="0" priority="37002" operator="equal">
      <formula>0</formula>
    </cfRule>
    <cfRule type="cellIs" dxfId="0" priority="37003" operator="equal">
      <formula>0</formula>
    </cfRule>
    <cfRule type="cellIs" dxfId="0" priority="37004" operator="equal">
      <formula>0</formula>
    </cfRule>
    <cfRule type="cellIs" dxfId="0" priority="37005" operator="equal">
      <formula>0</formula>
    </cfRule>
    <cfRule type="cellIs" dxfId="0" priority="37006" operator="equal">
      <formula>0</formula>
    </cfRule>
    <cfRule type="cellIs" dxfId="0" priority="37007" operator="equal">
      <formula>0</formula>
    </cfRule>
    <cfRule type="cellIs" dxfId="0" priority="37008" operator="equal">
      <formula>0</formula>
    </cfRule>
    <cfRule type="cellIs" dxfId="0" priority="37009" operator="equal">
      <formula>0</formula>
    </cfRule>
    <cfRule type="cellIs" dxfId="0" priority="37010" operator="equal">
      <formula>0</formula>
    </cfRule>
    <cfRule type="cellIs" dxfId="0" priority="37011" operator="equal">
      <formula>0</formula>
    </cfRule>
    <cfRule type="cellIs" dxfId="0" priority="37012" operator="equal">
      <formula>0</formula>
    </cfRule>
    <cfRule type="cellIs" dxfId="0" priority="37013" operator="equal">
      <formula>0</formula>
    </cfRule>
    <cfRule type="cellIs" dxfId="0" priority="37014" operator="equal">
      <formula>0</formula>
    </cfRule>
    <cfRule type="cellIs" dxfId="0" priority="37015" operator="equal">
      <formula>0</formula>
    </cfRule>
    <cfRule type="cellIs" dxfId="0" priority="37016" operator="equal">
      <formula>0</formula>
    </cfRule>
    <cfRule type="cellIs" dxfId="0" priority="37017" operator="equal">
      <formula>0</formula>
    </cfRule>
    <cfRule type="cellIs" dxfId="0" priority="37018" operator="equal">
      <formula>0</formula>
    </cfRule>
    <cfRule type="cellIs" dxfId="0" priority="37019" operator="equal">
      <formula>0</formula>
    </cfRule>
    <cfRule type="cellIs" dxfId="0" priority="37020" operator="equal">
      <formula>0</formula>
    </cfRule>
    <cfRule type="cellIs" dxfId="0" priority="37021" operator="equal">
      <formula>0</formula>
    </cfRule>
    <cfRule type="cellIs" dxfId="0" priority="37022" operator="equal">
      <formula>0</formula>
    </cfRule>
    <cfRule type="cellIs" dxfId="0" priority="37023" operator="equal">
      <formula>0</formula>
    </cfRule>
    <cfRule type="cellIs" dxfId="0" priority="37024" operator="equal">
      <formula>0</formula>
    </cfRule>
    <cfRule type="cellIs" dxfId="0" priority="37025" operator="equal">
      <formula>0</formula>
    </cfRule>
    <cfRule type="cellIs" dxfId="0" priority="37026" operator="equal">
      <formula>0</formula>
    </cfRule>
    <cfRule type="cellIs" dxfId="0" priority="37027" operator="equal">
      <formula>0</formula>
    </cfRule>
    <cfRule type="cellIs" dxfId="0" priority="37028" operator="equal">
      <formula>0</formula>
    </cfRule>
    <cfRule type="cellIs" dxfId="0" priority="37029" operator="equal">
      <formula>0</formula>
    </cfRule>
    <cfRule type="cellIs" dxfId="0" priority="37030" operator="equal">
      <formula>0</formula>
    </cfRule>
    <cfRule type="cellIs" dxfId="0" priority="37031" operator="equal">
      <formula>0</formula>
    </cfRule>
    <cfRule type="cellIs" dxfId="0" priority="37032" operator="equal">
      <formula>0</formula>
    </cfRule>
    <cfRule type="cellIs" dxfId="0" priority="37033" operator="equal">
      <formula>0</formula>
    </cfRule>
    <cfRule type="cellIs" dxfId="0" priority="37034" operator="equal">
      <formula>0</formula>
    </cfRule>
    <cfRule type="cellIs" dxfId="0" priority="37035" operator="equal">
      <formula>0</formula>
    </cfRule>
    <cfRule type="cellIs" dxfId="0" priority="37036" operator="equal">
      <formula>0</formula>
    </cfRule>
    <cfRule type="cellIs" dxfId="0" priority="37037" operator="equal">
      <formula>0</formula>
    </cfRule>
    <cfRule type="cellIs" dxfId="0" priority="37038" operator="equal">
      <formula>0</formula>
    </cfRule>
    <cfRule type="cellIs" dxfId="0" priority="37039" operator="equal">
      <formula>0</formula>
    </cfRule>
    <cfRule type="cellIs" dxfId="0" priority="37040" operator="equal">
      <formula>0</formula>
    </cfRule>
    <cfRule type="cellIs" dxfId="0" priority="37041" operator="equal">
      <formula>0</formula>
    </cfRule>
    <cfRule type="cellIs" dxfId="0" priority="37042" operator="equal">
      <formula>0</formula>
    </cfRule>
    <cfRule type="cellIs" dxfId="0" priority="37043" operator="equal">
      <formula>0</formula>
    </cfRule>
    <cfRule type="cellIs" dxfId="0" priority="37044" operator="equal">
      <formula>0</formula>
    </cfRule>
    <cfRule type="cellIs" dxfId="0" priority="37045" operator="equal">
      <formula>0</formula>
    </cfRule>
    <cfRule type="cellIs" dxfId="0" priority="37046" operator="equal">
      <formula>0</formula>
    </cfRule>
    <cfRule type="cellIs" dxfId="0" priority="37047" operator="equal">
      <formula>0</formula>
    </cfRule>
    <cfRule type="cellIs" dxfId="0" priority="37048" operator="equal">
      <formula>0</formula>
    </cfRule>
    <cfRule type="cellIs" dxfId="0" priority="37049" operator="equal">
      <formula>0</formula>
    </cfRule>
    <cfRule type="cellIs" dxfId="0" priority="37050" operator="equal">
      <formula>0</formula>
    </cfRule>
    <cfRule type="cellIs" dxfId="0" priority="37051" operator="equal">
      <formula>0</formula>
    </cfRule>
    <cfRule type="cellIs" dxfId="0" priority="37052" operator="equal">
      <formula>0</formula>
    </cfRule>
    <cfRule type="cellIs" dxfId="0" priority="37053" operator="equal">
      <formula>0</formula>
    </cfRule>
    <cfRule type="cellIs" dxfId="0" priority="37054" operator="equal">
      <formula>0</formula>
    </cfRule>
    <cfRule type="cellIs" dxfId="0" priority="37055" operator="equal">
      <formula>0</formula>
    </cfRule>
    <cfRule type="cellIs" dxfId="0" priority="37056" operator="equal">
      <formula>0</formula>
    </cfRule>
    <cfRule type="cellIs" dxfId="0" priority="37057" operator="equal">
      <formula>0</formula>
    </cfRule>
    <cfRule type="cellIs" dxfId="0" priority="37058" operator="equal">
      <formula>0</formula>
    </cfRule>
    <cfRule type="cellIs" dxfId="0" priority="37059" operator="equal">
      <formula>0</formula>
    </cfRule>
    <cfRule type="cellIs" dxfId="0" priority="37060" operator="equal">
      <formula>0</formula>
    </cfRule>
    <cfRule type="cellIs" dxfId="0" priority="37061" operator="equal">
      <formula>0</formula>
    </cfRule>
    <cfRule type="cellIs" dxfId="0" priority="37062" operator="equal">
      <formula>0</formula>
    </cfRule>
    <cfRule type="cellIs" dxfId="0" priority="37063" operator="equal">
      <formula>0</formula>
    </cfRule>
    <cfRule type="cellIs" dxfId="0" priority="37064" operator="equal">
      <formula>0</formula>
    </cfRule>
    <cfRule type="cellIs" dxfId="0" priority="37065" operator="equal">
      <formula>0</formula>
    </cfRule>
    <cfRule type="cellIs" dxfId="0" priority="37066" operator="equal">
      <formula>0</formula>
    </cfRule>
    <cfRule type="cellIs" dxfId="0" priority="37067" operator="equal">
      <formula>0</formula>
    </cfRule>
    <cfRule type="cellIs" dxfId="0" priority="37068" operator="equal">
      <formula>0</formula>
    </cfRule>
    <cfRule type="cellIs" dxfId="0" priority="37069" operator="equal">
      <formula>0</formula>
    </cfRule>
    <cfRule type="cellIs" dxfId="0" priority="37070" operator="equal">
      <formula>0</formula>
    </cfRule>
    <cfRule type="cellIs" dxfId="0" priority="37071" operator="equal">
      <formula>0</formula>
    </cfRule>
    <cfRule type="cellIs" dxfId="0" priority="37072" operator="equal">
      <formula>0</formula>
    </cfRule>
    <cfRule type="cellIs" dxfId="0" priority="37073" operator="equal">
      <formula>0</formula>
    </cfRule>
    <cfRule type="cellIs" dxfId="0" priority="37074" operator="equal">
      <formula>0</formula>
    </cfRule>
    <cfRule type="cellIs" dxfId="0" priority="37075" operator="equal">
      <formula>0</formula>
    </cfRule>
    <cfRule type="cellIs" dxfId="0" priority="37076" operator="equal">
      <formula>0</formula>
    </cfRule>
  </conditionalFormatting>
  <conditionalFormatting sqref="E401">
    <cfRule type="cellIs" dxfId="0" priority="36885" operator="equal">
      <formula>0</formula>
    </cfRule>
    <cfRule type="cellIs" dxfId="0" priority="36886" operator="equal">
      <formula>0</formula>
    </cfRule>
    <cfRule type="cellIs" dxfId="0" priority="36887" operator="equal">
      <formula>0</formula>
    </cfRule>
    <cfRule type="cellIs" dxfId="0" priority="36888" operator="equal">
      <formula>0</formula>
    </cfRule>
    <cfRule type="cellIs" dxfId="0" priority="36889" operator="equal">
      <formula>0</formula>
    </cfRule>
    <cfRule type="cellIs" dxfId="0" priority="36890" operator="equal">
      <formula>0</formula>
    </cfRule>
    <cfRule type="cellIs" dxfId="0" priority="36891" operator="equal">
      <formula>0</formula>
    </cfRule>
    <cfRule type="cellIs" dxfId="0" priority="36892" operator="equal">
      <formula>0</formula>
    </cfRule>
    <cfRule type="cellIs" dxfId="0" priority="36893" operator="equal">
      <formula>0</formula>
    </cfRule>
    <cfRule type="cellIs" dxfId="0" priority="36894" operator="equal">
      <formula>0</formula>
    </cfRule>
    <cfRule type="cellIs" dxfId="0" priority="36895" operator="equal">
      <formula>0</formula>
    </cfRule>
    <cfRule type="cellIs" dxfId="0" priority="36896" operator="equal">
      <formula>0</formula>
    </cfRule>
    <cfRule type="cellIs" dxfId="0" priority="36897" operator="equal">
      <formula>0</formula>
    </cfRule>
    <cfRule type="cellIs" dxfId="0" priority="36898" operator="equal">
      <formula>0</formula>
    </cfRule>
    <cfRule type="cellIs" dxfId="0" priority="36899" operator="equal">
      <formula>0</formula>
    </cfRule>
    <cfRule type="cellIs" dxfId="0" priority="36900" operator="equal">
      <formula>0</formula>
    </cfRule>
    <cfRule type="cellIs" dxfId="0" priority="36901" operator="equal">
      <formula>0</formula>
    </cfRule>
    <cfRule type="cellIs" dxfId="0" priority="36902" operator="equal">
      <formula>0</formula>
    </cfRule>
    <cfRule type="cellIs" dxfId="0" priority="36903" operator="equal">
      <formula>0</formula>
    </cfRule>
    <cfRule type="cellIs" dxfId="0" priority="36904" operator="equal">
      <formula>0</formula>
    </cfRule>
    <cfRule type="cellIs" dxfId="0" priority="36905" operator="equal">
      <formula>0</formula>
    </cfRule>
    <cfRule type="cellIs" dxfId="0" priority="36906" operator="equal">
      <formula>0</formula>
    </cfRule>
    <cfRule type="cellIs" dxfId="0" priority="36907" operator="equal">
      <formula>0</formula>
    </cfRule>
    <cfRule type="cellIs" dxfId="0" priority="36908" operator="equal">
      <formula>0</formula>
    </cfRule>
    <cfRule type="cellIs" dxfId="0" priority="36909" operator="equal">
      <formula>0</formula>
    </cfRule>
    <cfRule type="cellIs" dxfId="0" priority="36910" operator="equal">
      <formula>0</formula>
    </cfRule>
    <cfRule type="cellIs" dxfId="0" priority="36911" operator="equal">
      <formula>0</formula>
    </cfRule>
    <cfRule type="cellIs" dxfId="0" priority="36912" operator="equal">
      <formula>0</formula>
    </cfRule>
    <cfRule type="cellIs" dxfId="0" priority="36913" operator="equal">
      <formula>0</formula>
    </cfRule>
    <cfRule type="cellIs" dxfId="0" priority="36914" operator="equal">
      <formula>0</formula>
    </cfRule>
    <cfRule type="cellIs" dxfId="0" priority="36915" operator="equal">
      <formula>0</formula>
    </cfRule>
    <cfRule type="cellIs" dxfId="0" priority="36916" operator="equal">
      <formula>0</formula>
    </cfRule>
    <cfRule type="cellIs" dxfId="0" priority="36917" operator="equal">
      <formula>0</formula>
    </cfRule>
    <cfRule type="cellIs" dxfId="0" priority="36918" operator="equal">
      <formula>0</formula>
    </cfRule>
    <cfRule type="cellIs" dxfId="0" priority="36919" operator="equal">
      <formula>0</formula>
    </cfRule>
    <cfRule type="cellIs" dxfId="0" priority="36920" operator="equal">
      <formula>0</formula>
    </cfRule>
    <cfRule type="cellIs" dxfId="0" priority="36921" operator="equal">
      <formula>0</formula>
    </cfRule>
    <cfRule type="cellIs" dxfId="0" priority="36922" operator="equal">
      <formula>0</formula>
    </cfRule>
    <cfRule type="cellIs" dxfId="0" priority="36923" operator="equal">
      <formula>0</formula>
    </cfRule>
    <cfRule type="cellIs" dxfId="0" priority="36924" operator="equal">
      <formula>0</formula>
    </cfRule>
    <cfRule type="cellIs" dxfId="0" priority="36925" operator="equal">
      <formula>0</formula>
    </cfRule>
    <cfRule type="cellIs" dxfId="0" priority="36926" operator="equal">
      <formula>0</formula>
    </cfRule>
    <cfRule type="cellIs" dxfId="0" priority="36927" operator="equal">
      <formula>0</formula>
    </cfRule>
    <cfRule type="cellIs" dxfId="0" priority="36928" operator="equal">
      <formula>0</formula>
    </cfRule>
    <cfRule type="cellIs" dxfId="0" priority="36929" operator="equal">
      <formula>0</formula>
    </cfRule>
    <cfRule type="cellIs" dxfId="0" priority="36930" operator="equal">
      <formula>0</formula>
    </cfRule>
    <cfRule type="cellIs" dxfId="0" priority="36931" operator="equal">
      <formula>0</formula>
    </cfRule>
    <cfRule type="cellIs" dxfId="0" priority="36932" operator="equal">
      <formula>0</formula>
    </cfRule>
    <cfRule type="cellIs" dxfId="0" priority="36933" operator="equal">
      <formula>0</formula>
    </cfRule>
    <cfRule type="cellIs" dxfId="0" priority="36934" operator="equal">
      <formula>0</formula>
    </cfRule>
    <cfRule type="cellIs" dxfId="0" priority="36935" operator="equal">
      <formula>0</formula>
    </cfRule>
    <cfRule type="cellIs" dxfId="0" priority="36936" operator="equal">
      <formula>0</formula>
    </cfRule>
    <cfRule type="cellIs" dxfId="0" priority="36937" operator="equal">
      <formula>0</formula>
    </cfRule>
    <cfRule type="cellIs" dxfId="0" priority="36938" operator="equal">
      <formula>0</formula>
    </cfRule>
    <cfRule type="cellIs" dxfId="0" priority="36939" operator="equal">
      <formula>0</formula>
    </cfRule>
    <cfRule type="cellIs" dxfId="0" priority="36940" operator="equal">
      <formula>0</formula>
    </cfRule>
    <cfRule type="cellIs" dxfId="0" priority="36941" operator="equal">
      <formula>0</formula>
    </cfRule>
    <cfRule type="cellIs" dxfId="0" priority="36942" operator="equal">
      <formula>0</formula>
    </cfRule>
    <cfRule type="cellIs" dxfId="0" priority="36943" operator="equal">
      <formula>0</formula>
    </cfRule>
    <cfRule type="cellIs" dxfId="0" priority="36944" operator="equal">
      <formula>0</formula>
    </cfRule>
    <cfRule type="cellIs" dxfId="0" priority="36945" operator="equal">
      <formula>0</formula>
    </cfRule>
    <cfRule type="cellIs" dxfId="0" priority="36946" operator="equal">
      <formula>0</formula>
    </cfRule>
    <cfRule type="cellIs" dxfId="0" priority="36947" operator="equal">
      <formula>0</formula>
    </cfRule>
    <cfRule type="cellIs" dxfId="0" priority="36948" operator="equal">
      <formula>0</formula>
    </cfRule>
    <cfRule type="cellIs" dxfId="0" priority="36949" operator="equal">
      <formula>0</formula>
    </cfRule>
    <cfRule type="cellIs" dxfId="0" priority="36950" operator="equal">
      <formula>0</formula>
    </cfRule>
    <cfRule type="cellIs" dxfId="0" priority="36951" operator="equal">
      <formula>0</formula>
    </cfRule>
    <cfRule type="cellIs" dxfId="0" priority="36952" operator="equal">
      <formula>0</formula>
    </cfRule>
    <cfRule type="cellIs" dxfId="0" priority="36953" operator="equal">
      <formula>0</formula>
    </cfRule>
    <cfRule type="cellIs" dxfId="0" priority="36954" operator="equal">
      <formula>0</formula>
    </cfRule>
    <cfRule type="cellIs" dxfId="0" priority="36955" operator="equal">
      <formula>0</formula>
    </cfRule>
    <cfRule type="cellIs" dxfId="0" priority="36956" operator="equal">
      <formula>0</formula>
    </cfRule>
    <cfRule type="cellIs" dxfId="0" priority="36957" operator="equal">
      <formula>0</formula>
    </cfRule>
    <cfRule type="cellIs" dxfId="0" priority="36958" operator="equal">
      <formula>0</formula>
    </cfRule>
    <cfRule type="cellIs" dxfId="0" priority="36959" operator="equal">
      <formula>0</formula>
    </cfRule>
    <cfRule type="cellIs" dxfId="0" priority="36960" operator="equal">
      <formula>0</formula>
    </cfRule>
    <cfRule type="cellIs" dxfId="0" priority="36961" operator="equal">
      <formula>0</formula>
    </cfRule>
    <cfRule type="cellIs" dxfId="0" priority="36962" operator="equal">
      <formula>0</formula>
    </cfRule>
    <cfRule type="cellIs" dxfId="0" priority="36963" operator="equal">
      <formula>0</formula>
    </cfRule>
    <cfRule type="cellIs" dxfId="0" priority="36964" operator="equal">
      <formula>0</formula>
    </cfRule>
    <cfRule type="cellIs" dxfId="0" priority="36965" operator="equal">
      <formula>0</formula>
    </cfRule>
    <cfRule type="cellIs" dxfId="0" priority="36966" operator="equal">
      <formula>0</formula>
    </cfRule>
    <cfRule type="cellIs" dxfId="0" priority="36967" operator="equal">
      <formula>0</formula>
    </cfRule>
    <cfRule type="cellIs" dxfId="0" priority="36968" operator="equal">
      <formula>0</formula>
    </cfRule>
    <cfRule type="cellIs" dxfId="0" priority="36969" operator="equal">
      <formula>0</formula>
    </cfRule>
    <cfRule type="cellIs" dxfId="0" priority="36970" operator="equal">
      <formula>0</formula>
    </cfRule>
    <cfRule type="cellIs" dxfId="0" priority="36971" operator="equal">
      <formula>0</formula>
    </cfRule>
    <cfRule type="cellIs" dxfId="0" priority="36972" operator="equal">
      <formula>0</formula>
    </cfRule>
    <cfRule type="cellIs" dxfId="0" priority="36973" operator="equal">
      <formula>0</formula>
    </cfRule>
    <cfRule type="cellIs" dxfId="0" priority="36974" operator="equal">
      <formula>0</formula>
    </cfRule>
    <cfRule type="cellIs" dxfId="0" priority="36975" operator="equal">
      <formula>0</formula>
    </cfRule>
    <cfRule type="cellIs" dxfId="0" priority="36976" operator="equal">
      <formula>0</formula>
    </cfRule>
    <cfRule type="cellIs" dxfId="0" priority="36977" operator="equal">
      <formula>0</formula>
    </cfRule>
    <cfRule type="cellIs" dxfId="0" priority="36978" operator="equal">
      <formula>0</formula>
    </cfRule>
    <cfRule type="cellIs" dxfId="0" priority="36979" operator="equal">
      <formula>0</formula>
    </cfRule>
    <cfRule type="cellIs" dxfId="0" priority="36980" operator="equal">
      <formula>0</formula>
    </cfRule>
  </conditionalFormatting>
  <conditionalFormatting sqref="E405">
    <cfRule type="cellIs" dxfId="0" priority="36277" operator="equal">
      <formula>0</formula>
    </cfRule>
    <cfRule type="cellIs" dxfId="0" priority="36278" operator="equal">
      <formula>0</formula>
    </cfRule>
    <cfRule type="cellIs" dxfId="0" priority="36279" operator="equal">
      <formula>0</formula>
    </cfRule>
    <cfRule type="cellIs" dxfId="0" priority="36280" operator="equal">
      <formula>0</formula>
    </cfRule>
    <cfRule type="cellIs" dxfId="0" priority="36281" operator="equal">
      <formula>0</formula>
    </cfRule>
    <cfRule type="cellIs" dxfId="0" priority="36282" operator="equal">
      <formula>0</formula>
    </cfRule>
    <cfRule type="cellIs" dxfId="0" priority="36283" operator="equal">
      <formula>0</formula>
    </cfRule>
    <cfRule type="cellIs" dxfId="0" priority="36284" operator="equal">
      <formula>0</formula>
    </cfRule>
    <cfRule type="cellIs" dxfId="0" priority="36285" operator="equal">
      <formula>0</formula>
    </cfRule>
    <cfRule type="cellIs" dxfId="0" priority="36286" operator="equal">
      <formula>0</formula>
    </cfRule>
    <cfRule type="cellIs" dxfId="0" priority="36287" operator="equal">
      <formula>0</formula>
    </cfRule>
    <cfRule type="cellIs" dxfId="0" priority="36288" operator="equal">
      <formula>0</formula>
    </cfRule>
    <cfRule type="cellIs" dxfId="0" priority="36289" operator="equal">
      <formula>0</formula>
    </cfRule>
    <cfRule type="cellIs" dxfId="0" priority="36290" operator="equal">
      <formula>0</formula>
    </cfRule>
    <cfRule type="cellIs" dxfId="0" priority="36291" operator="equal">
      <formula>0</formula>
    </cfRule>
    <cfRule type="cellIs" dxfId="0" priority="36292" operator="equal">
      <formula>0</formula>
    </cfRule>
    <cfRule type="cellIs" dxfId="0" priority="36293" operator="equal">
      <formula>0</formula>
    </cfRule>
    <cfRule type="cellIs" dxfId="0" priority="36294" operator="equal">
      <formula>0</formula>
    </cfRule>
    <cfRule type="cellIs" dxfId="0" priority="36295" operator="equal">
      <formula>0</formula>
    </cfRule>
    <cfRule type="cellIs" dxfId="0" priority="36296" operator="equal">
      <formula>0</formula>
    </cfRule>
    <cfRule type="cellIs" dxfId="0" priority="36297" operator="equal">
      <formula>0</formula>
    </cfRule>
    <cfRule type="cellIs" dxfId="0" priority="36298" operator="equal">
      <formula>0</formula>
    </cfRule>
    <cfRule type="cellIs" dxfId="0" priority="36299" operator="equal">
      <formula>0</formula>
    </cfRule>
    <cfRule type="cellIs" dxfId="0" priority="36300" operator="equal">
      <formula>0</formula>
    </cfRule>
    <cfRule type="cellIs" dxfId="0" priority="36301" operator="equal">
      <formula>0</formula>
    </cfRule>
    <cfRule type="cellIs" dxfId="0" priority="36302" operator="equal">
      <formula>0</formula>
    </cfRule>
    <cfRule type="cellIs" dxfId="0" priority="36303" operator="equal">
      <formula>0</formula>
    </cfRule>
    <cfRule type="cellIs" dxfId="0" priority="36304" operator="equal">
      <formula>0</formula>
    </cfRule>
    <cfRule type="cellIs" dxfId="0" priority="36305" operator="equal">
      <formula>0</formula>
    </cfRule>
    <cfRule type="cellIs" dxfId="0" priority="36306" operator="equal">
      <formula>0</formula>
    </cfRule>
    <cfRule type="cellIs" dxfId="0" priority="36307" operator="equal">
      <formula>0</formula>
    </cfRule>
    <cfRule type="cellIs" dxfId="0" priority="36308" operator="equal">
      <formula>0</formula>
    </cfRule>
    <cfRule type="cellIs" dxfId="0" priority="36309" operator="equal">
      <formula>0</formula>
    </cfRule>
    <cfRule type="cellIs" dxfId="0" priority="36310" operator="equal">
      <formula>0</formula>
    </cfRule>
    <cfRule type="cellIs" dxfId="0" priority="36311" operator="equal">
      <formula>0</formula>
    </cfRule>
    <cfRule type="cellIs" dxfId="0" priority="36312" operator="equal">
      <formula>0</formula>
    </cfRule>
    <cfRule type="cellIs" dxfId="0" priority="36313" operator="equal">
      <formula>0</formula>
    </cfRule>
    <cfRule type="cellIs" dxfId="0" priority="36314" operator="equal">
      <formula>0</formula>
    </cfRule>
    <cfRule type="cellIs" dxfId="0" priority="36315" operator="equal">
      <formula>0</formula>
    </cfRule>
    <cfRule type="cellIs" dxfId="0" priority="36316" operator="equal">
      <formula>0</formula>
    </cfRule>
    <cfRule type="cellIs" dxfId="0" priority="36317" operator="equal">
      <formula>0</formula>
    </cfRule>
    <cfRule type="cellIs" dxfId="0" priority="36318" operator="equal">
      <formula>0</formula>
    </cfRule>
    <cfRule type="cellIs" dxfId="0" priority="36319" operator="equal">
      <formula>0</formula>
    </cfRule>
    <cfRule type="cellIs" dxfId="0" priority="36320" operator="equal">
      <formula>0</formula>
    </cfRule>
    <cfRule type="cellIs" dxfId="0" priority="36321" operator="equal">
      <formula>0</formula>
    </cfRule>
    <cfRule type="cellIs" dxfId="0" priority="36322" operator="equal">
      <formula>0</formula>
    </cfRule>
    <cfRule type="cellIs" dxfId="0" priority="36323" operator="equal">
      <formula>0</formula>
    </cfRule>
    <cfRule type="cellIs" dxfId="0" priority="36324" operator="equal">
      <formula>0</formula>
    </cfRule>
    <cfRule type="cellIs" dxfId="0" priority="36325" operator="equal">
      <formula>0</formula>
    </cfRule>
    <cfRule type="cellIs" dxfId="0" priority="36326" operator="equal">
      <formula>0</formula>
    </cfRule>
    <cfRule type="cellIs" dxfId="0" priority="36327" operator="equal">
      <formula>0</formula>
    </cfRule>
    <cfRule type="cellIs" dxfId="0" priority="36328" operator="equal">
      <formula>0</formula>
    </cfRule>
    <cfRule type="cellIs" dxfId="0" priority="36329" operator="equal">
      <formula>0</formula>
    </cfRule>
    <cfRule type="cellIs" dxfId="0" priority="36330" operator="equal">
      <formula>0</formula>
    </cfRule>
    <cfRule type="cellIs" dxfId="0" priority="36331" operator="equal">
      <formula>0</formula>
    </cfRule>
    <cfRule type="cellIs" dxfId="0" priority="36332" operator="equal">
      <formula>0</formula>
    </cfRule>
    <cfRule type="cellIs" dxfId="0" priority="36333" operator="equal">
      <formula>0</formula>
    </cfRule>
    <cfRule type="cellIs" dxfId="0" priority="36334" operator="equal">
      <formula>0</formula>
    </cfRule>
    <cfRule type="cellIs" dxfId="0" priority="36335" operator="equal">
      <formula>0</formula>
    </cfRule>
    <cfRule type="cellIs" dxfId="0" priority="36336" operator="equal">
      <formula>0</formula>
    </cfRule>
    <cfRule type="cellIs" dxfId="0" priority="36337" operator="equal">
      <formula>0</formula>
    </cfRule>
    <cfRule type="cellIs" dxfId="0" priority="36338" operator="equal">
      <formula>0</formula>
    </cfRule>
    <cfRule type="cellIs" dxfId="0" priority="36339" operator="equal">
      <formula>0</formula>
    </cfRule>
    <cfRule type="cellIs" dxfId="0" priority="36340" operator="equal">
      <formula>0</formula>
    </cfRule>
    <cfRule type="cellIs" dxfId="0" priority="36341" operator="equal">
      <formula>0</formula>
    </cfRule>
    <cfRule type="cellIs" dxfId="0" priority="36342" operator="equal">
      <formula>0</formula>
    </cfRule>
    <cfRule type="cellIs" dxfId="0" priority="36343" operator="equal">
      <formula>0</formula>
    </cfRule>
    <cfRule type="cellIs" dxfId="0" priority="36344" operator="equal">
      <formula>0</formula>
    </cfRule>
    <cfRule type="cellIs" dxfId="0" priority="36345" operator="equal">
      <formula>0</formula>
    </cfRule>
    <cfRule type="cellIs" dxfId="0" priority="36346" operator="equal">
      <formula>0</formula>
    </cfRule>
    <cfRule type="cellIs" dxfId="0" priority="36347" operator="equal">
      <formula>0</formula>
    </cfRule>
    <cfRule type="cellIs" dxfId="0" priority="36348" operator="equal">
      <formula>0</formula>
    </cfRule>
    <cfRule type="cellIs" dxfId="0" priority="36349" operator="equal">
      <formula>0</formula>
    </cfRule>
    <cfRule type="cellIs" dxfId="0" priority="36350" operator="equal">
      <formula>0</formula>
    </cfRule>
    <cfRule type="cellIs" dxfId="0" priority="36351" operator="equal">
      <formula>0</formula>
    </cfRule>
    <cfRule type="cellIs" dxfId="0" priority="36352" operator="equal">
      <formula>0</formula>
    </cfRule>
    <cfRule type="cellIs" dxfId="0" priority="36353" operator="equal">
      <formula>0</formula>
    </cfRule>
    <cfRule type="cellIs" dxfId="0" priority="36354" operator="equal">
      <formula>0</formula>
    </cfRule>
    <cfRule type="cellIs" dxfId="0" priority="36355" operator="equal">
      <formula>0</formula>
    </cfRule>
    <cfRule type="cellIs" dxfId="0" priority="36356" operator="equal">
      <formula>0</formula>
    </cfRule>
    <cfRule type="cellIs" dxfId="0" priority="36357" operator="equal">
      <formula>0</formula>
    </cfRule>
    <cfRule type="cellIs" dxfId="0" priority="36358" operator="equal">
      <formula>0</formula>
    </cfRule>
    <cfRule type="cellIs" dxfId="0" priority="36359" operator="equal">
      <formula>0</formula>
    </cfRule>
    <cfRule type="cellIs" dxfId="0" priority="36360" operator="equal">
      <formula>0</formula>
    </cfRule>
    <cfRule type="cellIs" dxfId="0" priority="36361" operator="equal">
      <formula>0</formula>
    </cfRule>
    <cfRule type="cellIs" dxfId="0" priority="36362" operator="equal">
      <formula>0</formula>
    </cfRule>
    <cfRule type="cellIs" dxfId="0" priority="36363" operator="equal">
      <formula>0</formula>
    </cfRule>
    <cfRule type="cellIs" dxfId="0" priority="36364" operator="equal">
      <formula>0</formula>
    </cfRule>
    <cfRule type="cellIs" dxfId="0" priority="36365" operator="equal">
      <formula>0</formula>
    </cfRule>
    <cfRule type="cellIs" dxfId="0" priority="36366" operator="equal">
      <formula>0</formula>
    </cfRule>
    <cfRule type="cellIs" dxfId="0" priority="36367" operator="equal">
      <formula>0</formula>
    </cfRule>
    <cfRule type="cellIs" dxfId="0" priority="36368" operator="equal">
      <formula>0</formula>
    </cfRule>
    <cfRule type="cellIs" dxfId="0" priority="36369" operator="equal">
      <formula>0</formula>
    </cfRule>
    <cfRule type="cellIs" dxfId="0" priority="36370" operator="equal">
      <formula>0</formula>
    </cfRule>
    <cfRule type="cellIs" dxfId="0" priority="36371" operator="equal">
      <formula>0</formula>
    </cfRule>
    <cfRule type="cellIs" dxfId="0" priority="36372" operator="equal">
      <formula>0</formula>
    </cfRule>
  </conditionalFormatting>
  <conditionalFormatting sqref="E406">
    <cfRule type="cellIs" dxfId="0" priority="36573" operator="equal">
      <formula>0</formula>
    </cfRule>
    <cfRule type="cellIs" dxfId="0" priority="36574" operator="equal">
      <formula>0</formula>
    </cfRule>
    <cfRule type="cellIs" dxfId="0" priority="36575" operator="equal">
      <formula>0</formula>
    </cfRule>
    <cfRule type="cellIs" dxfId="0" priority="36576" operator="equal">
      <formula>0</formula>
    </cfRule>
    <cfRule type="cellIs" dxfId="0" priority="36577" operator="equal">
      <formula>0</formula>
    </cfRule>
    <cfRule type="cellIs" dxfId="0" priority="36578" operator="equal">
      <formula>0</formula>
    </cfRule>
    <cfRule type="cellIs" dxfId="0" priority="36579" operator="equal">
      <formula>0</formula>
    </cfRule>
    <cfRule type="cellIs" dxfId="0" priority="36580" operator="equal">
      <formula>0</formula>
    </cfRule>
    <cfRule type="cellIs" dxfId="0" priority="36581" operator="equal">
      <formula>0</formula>
    </cfRule>
    <cfRule type="cellIs" dxfId="0" priority="36582" operator="equal">
      <formula>0</formula>
    </cfRule>
    <cfRule type="cellIs" dxfId="0" priority="36583" operator="equal">
      <formula>0</formula>
    </cfRule>
    <cfRule type="cellIs" dxfId="0" priority="36584" operator="equal">
      <formula>0</formula>
    </cfRule>
    <cfRule type="cellIs" dxfId="0" priority="36585" operator="equal">
      <formula>0</formula>
    </cfRule>
    <cfRule type="cellIs" dxfId="0" priority="36586" operator="equal">
      <formula>0</formula>
    </cfRule>
    <cfRule type="cellIs" dxfId="0" priority="36587" operator="equal">
      <formula>0</formula>
    </cfRule>
    <cfRule type="cellIs" dxfId="0" priority="36588" operator="equal">
      <formula>0</formula>
    </cfRule>
    <cfRule type="cellIs" dxfId="0" priority="36589" operator="equal">
      <formula>0</formula>
    </cfRule>
    <cfRule type="cellIs" dxfId="0" priority="36590" operator="equal">
      <formula>0</formula>
    </cfRule>
    <cfRule type="cellIs" dxfId="0" priority="36591" operator="equal">
      <formula>0</formula>
    </cfRule>
    <cfRule type="cellIs" dxfId="0" priority="36592" operator="equal">
      <formula>0</formula>
    </cfRule>
    <cfRule type="cellIs" dxfId="0" priority="36593" operator="equal">
      <formula>0</formula>
    </cfRule>
    <cfRule type="cellIs" dxfId="0" priority="36594" operator="equal">
      <formula>0</formula>
    </cfRule>
    <cfRule type="cellIs" dxfId="0" priority="36595" operator="equal">
      <formula>0</formula>
    </cfRule>
    <cfRule type="cellIs" dxfId="0" priority="36596" operator="equal">
      <formula>0</formula>
    </cfRule>
    <cfRule type="cellIs" dxfId="0" priority="36597" operator="equal">
      <formula>0</formula>
    </cfRule>
    <cfRule type="cellIs" dxfId="0" priority="36598" operator="equal">
      <formula>0</formula>
    </cfRule>
    <cfRule type="cellIs" dxfId="0" priority="36599" operator="equal">
      <formula>0</formula>
    </cfRule>
    <cfRule type="cellIs" dxfId="0" priority="36600" operator="equal">
      <formula>0</formula>
    </cfRule>
    <cfRule type="cellIs" dxfId="0" priority="36601" operator="equal">
      <formula>0</formula>
    </cfRule>
    <cfRule type="cellIs" dxfId="0" priority="36602" operator="equal">
      <formula>0</formula>
    </cfRule>
    <cfRule type="cellIs" dxfId="0" priority="36603" operator="equal">
      <formula>0</formula>
    </cfRule>
    <cfRule type="cellIs" dxfId="0" priority="36604" operator="equal">
      <formula>0</formula>
    </cfRule>
    <cfRule type="cellIs" dxfId="0" priority="36605" operator="equal">
      <formula>0</formula>
    </cfRule>
    <cfRule type="cellIs" dxfId="0" priority="36606" operator="equal">
      <formula>0</formula>
    </cfRule>
    <cfRule type="cellIs" dxfId="0" priority="36607" operator="equal">
      <formula>0</formula>
    </cfRule>
    <cfRule type="cellIs" dxfId="0" priority="36608" operator="equal">
      <formula>0</formula>
    </cfRule>
    <cfRule type="cellIs" dxfId="0" priority="36609" operator="equal">
      <formula>0</formula>
    </cfRule>
    <cfRule type="cellIs" dxfId="0" priority="36610" operator="equal">
      <formula>0</formula>
    </cfRule>
    <cfRule type="cellIs" dxfId="0" priority="36611" operator="equal">
      <formula>0</formula>
    </cfRule>
    <cfRule type="cellIs" dxfId="0" priority="36612" operator="equal">
      <formula>0</formula>
    </cfRule>
    <cfRule type="cellIs" dxfId="0" priority="36613" operator="equal">
      <formula>0</formula>
    </cfRule>
    <cfRule type="cellIs" dxfId="0" priority="36614" operator="equal">
      <formula>0</formula>
    </cfRule>
    <cfRule type="cellIs" dxfId="0" priority="36615" operator="equal">
      <formula>0</formula>
    </cfRule>
    <cfRule type="cellIs" dxfId="0" priority="36616" operator="equal">
      <formula>0</formula>
    </cfRule>
    <cfRule type="cellIs" dxfId="0" priority="36617" operator="equal">
      <formula>0</formula>
    </cfRule>
    <cfRule type="cellIs" dxfId="0" priority="36618" operator="equal">
      <formula>0</formula>
    </cfRule>
    <cfRule type="cellIs" dxfId="0" priority="36619" operator="equal">
      <formula>0</formula>
    </cfRule>
    <cfRule type="cellIs" dxfId="0" priority="36620" operator="equal">
      <formula>0</formula>
    </cfRule>
    <cfRule type="cellIs" dxfId="0" priority="36621" operator="equal">
      <formula>0</formula>
    </cfRule>
    <cfRule type="cellIs" dxfId="0" priority="36622" operator="equal">
      <formula>0</formula>
    </cfRule>
    <cfRule type="cellIs" dxfId="0" priority="36623" operator="equal">
      <formula>0</formula>
    </cfRule>
    <cfRule type="cellIs" dxfId="0" priority="36624" operator="equal">
      <formula>0</formula>
    </cfRule>
    <cfRule type="cellIs" dxfId="0" priority="36625" operator="equal">
      <formula>0</formula>
    </cfRule>
    <cfRule type="cellIs" dxfId="0" priority="36626" operator="equal">
      <formula>0</formula>
    </cfRule>
    <cfRule type="cellIs" dxfId="0" priority="36627" operator="equal">
      <formula>0</formula>
    </cfRule>
    <cfRule type="cellIs" dxfId="0" priority="36628" operator="equal">
      <formula>0</formula>
    </cfRule>
    <cfRule type="cellIs" dxfId="0" priority="36629" operator="equal">
      <formula>0</formula>
    </cfRule>
    <cfRule type="cellIs" dxfId="0" priority="36630" operator="equal">
      <formula>0</formula>
    </cfRule>
    <cfRule type="cellIs" dxfId="0" priority="36631" operator="equal">
      <formula>0</formula>
    </cfRule>
    <cfRule type="cellIs" dxfId="0" priority="36632" operator="equal">
      <formula>0</formula>
    </cfRule>
    <cfRule type="cellIs" dxfId="0" priority="36633" operator="equal">
      <formula>0</formula>
    </cfRule>
    <cfRule type="cellIs" dxfId="0" priority="36634" operator="equal">
      <formula>0</formula>
    </cfRule>
    <cfRule type="cellIs" dxfId="0" priority="36635" operator="equal">
      <formula>0</formula>
    </cfRule>
    <cfRule type="cellIs" dxfId="0" priority="36636" operator="equal">
      <formula>0</formula>
    </cfRule>
    <cfRule type="cellIs" dxfId="0" priority="36637" operator="equal">
      <formula>0</formula>
    </cfRule>
    <cfRule type="cellIs" dxfId="0" priority="36638" operator="equal">
      <formula>0</formula>
    </cfRule>
    <cfRule type="cellIs" dxfId="0" priority="36639" operator="equal">
      <formula>0</formula>
    </cfRule>
    <cfRule type="cellIs" dxfId="0" priority="36640" operator="equal">
      <formula>0</formula>
    </cfRule>
    <cfRule type="cellIs" dxfId="0" priority="36641" operator="equal">
      <formula>0</formula>
    </cfRule>
    <cfRule type="cellIs" dxfId="0" priority="36642" operator="equal">
      <formula>0</formula>
    </cfRule>
    <cfRule type="cellIs" dxfId="0" priority="36643" operator="equal">
      <formula>0</formula>
    </cfRule>
    <cfRule type="cellIs" dxfId="0" priority="36644" operator="equal">
      <formula>0</formula>
    </cfRule>
    <cfRule type="cellIs" dxfId="0" priority="36645" operator="equal">
      <formula>0</formula>
    </cfRule>
    <cfRule type="cellIs" dxfId="0" priority="36646" operator="equal">
      <formula>0</formula>
    </cfRule>
    <cfRule type="cellIs" dxfId="0" priority="36647" operator="equal">
      <formula>0</formula>
    </cfRule>
    <cfRule type="cellIs" dxfId="0" priority="36648" operator="equal">
      <formula>0</formula>
    </cfRule>
    <cfRule type="cellIs" dxfId="0" priority="36649" operator="equal">
      <formula>0</formula>
    </cfRule>
    <cfRule type="cellIs" dxfId="0" priority="36650" operator="equal">
      <formula>0</formula>
    </cfRule>
    <cfRule type="cellIs" dxfId="0" priority="36651" operator="equal">
      <formula>0</formula>
    </cfRule>
    <cfRule type="cellIs" dxfId="0" priority="36652" operator="equal">
      <formula>0</formula>
    </cfRule>
    <cfRule type="cellIs" dxfId="0" priority="36653" operator="equal">
      <formula>0</formula>
    </cfRule>
    <cfRule type="cellIs" dxfId="0" priority="36654" operator="equal">
      <formula>0</formula>
    </cfRule>
    <cfRule type="cellIs" dxfId="0" priority="36655" operator="equal">
      <formula>0</formula>
    </cfRule>
    <cfRule type="cellIs" dxfId="0" priority="36656" operator="equal">
      <formula>0</formula>
    </cfRule>
    <cfRule type="cellIs" dxfId="0" priority="36657" operator="equal">
      <formula>0</formula>
    </cfRule>
    <cfRule type="cellIs" dxfId="0" priority="36658" operator="equal">
      <formula>0</formula>
    </cfRule>
    <cfRule type="cellIs" dxfId="0" priority="36659" operator="equal">
      <formula>0</formula>
    </cfRule>
    <cfRule type="cellIs" dxfId="0" priority="36660" operator="equal">
      <formula>0</formula>
    </cfRule>
    <cfRule type="cellIs" dxfId="0" priority="36661" operator="equal">
      <formula>0</formula>
    </cfRule>
    <cfRule type="cellIs" dxfId="0" priority="36662" operator="equal">
      <formula>0</formula>
    </cfRule>
    <cfRule type="cellIs" dxfId="0" priority="36663" operator="equal">
      <formula>0</formula>
    </cfRule>
    <cfRule type="cellIs" dxfId="0" priority="36664" operator="equal">
      <formula>0</formula>
    </cfRule>
    <cfRule type="cellIs" dxfId="0" priority="36665" operator="equal">
      <formula>0</formula>
    </cfRule>
    <cfRule type="cellIs" dxfId="0" priority="36666" operator="equal">
      <formula>0</formula>
    </cfRule>
    <cfRule type="cellIs" dxfId="0" priority="36667" operator="equal">
      <formula>0</formula>
    </cfRule>
    <cfRule type="cellIs" dxfId="0" priority="36668" operator="equal">
      <formula>0</formula>
    </cfRule>
  </conditionalFormatting>
  <conditionalFormatting sqref="E419">
    <cfRule type="cellIs" dxfId="0" priority="35701" operator="equal">
      <formula>0</formula>
    </cfRule>
    <cfRule type="cellIs" dxfId="0" priority="35702" operator="equal">
      <formula>0</formula>
    </cfRule>
    <cfRule type="cellIs" dxfId="0" priority="35703" operator="equal">
      <formula>0</formula>
    </cfRule>
    <cfRule type="cellIs" dxfId="0" priority="35704" operator="equal">
      <formula>0</formula>
    </cfRule>
    <cfRule type="cellIs" dxfId="0" priority="35705" operator="equal">
      <formula>0</formula>
    </cfRule>
    <cfRule type="cellIs" dxfId="0" priority="35706" operator="equal">
      <formula>0</formula>
    </cfRule>
    <cfRule type="cellIs" dxfId="0" priority="35707" operator="equal">
      <formula>0</formula>
    </cfRule>
    <cfRule type="cellIs" dxfId="0" priority="35708" operator="equal">
      <formula>0</formula>
    </cfRule>
    <cfRule type="cellIs" dxfId="0" priority="35709" operator="equal">
      <formula>0</formula>
    </cfRule>
    <cfRule type="cellIs" dxfId="0" priority="35710" operator="equal">
      <formula>0</formula>
    </cfRule>
    <cfRule type="cellIs" dxfId="0" priority="35711" operator="equal">
      <formula>0</formula>
    </cfRule>
    <cfRule type="cellIs" dxfId="0" priority="35712" operator="equal">
      <formula>0</formula>
    </cfRule>
    <cfRule type="cellIs" dxfId="0" priority="35713" operator="equal">
      <formula>0</formula>
    </cfRule>
    <cfRule type="cellIs" dxfId="0" priority="35714" operator="equal">
      <formula>0</formula>
    </cfRule>
    <cfRule type="cellIs" dxfId="0" priority="35715" operator="equal">
      <formula>0</formula>
    </cfRule>
    <cfRule type="cellIs" dxfId="0" priority="35716" operator="equal">
      <formula>0</formula>
    </cfRule>
    <cfRule type="cellIs" dxfId="0" priority="35717" operator="equal">
      <formula>0</formula>
    </cfRule>
    <cfRule type="cellIs" dxfId="0" priority="35718" operator="equal">
      <formula>0</formula>
    </cfRule>
    <cfRule type="cellIs" dxfId="0" priority="35719" operator="equal">
      <formula>0</formula>
    </cfRule>
    <cfRule type="cellIs" dxfId="0" priority="35720" operator="equal">
      <formula>0</formula>
    </cfRule>
    <cfRule type="cellIs" dxfId="0" priority="35721" operator="equal">
      <formula>0</formula>
    </cfRule>
    <cfRule type="cellIs" dxfId="0" priority="35722" operator="equal">
      <formula>0</formula>
    </cfRule>
    <cfRule type="cellIs" dxfId="0" priority="35723" operator="equal">
      <formula>0</formula>
    </cfRule>
    <cfRule type="cellIs" dxfId="0" priority="35724" operator="equal">
      <formula>0</formula>
    </cfRule>
    <cfRule type="cellIs" dxfId="0" priority="35725" operator="equal">
      <formula>0</formula>
    </cfRule>
    <cfRule type="cellIs" dxfId="0" priority="35726" operator="equal">
      <formula>0</formula>
    </cfRule>
    <cfRule type="cellIs" dxfId="0" priority="35727" operator="equal">
      <formula>0</formula>
    </cfRule>
    <cfRule type="cellIs" dxfId="0" priority="35728" operator="equal">
      <formula>0</formula>
    </cfRule>
    <cfRule type="cellIs" dxfId="0" priority="35729" operator="equal">
      <formula>0</formula>
    </cfRule>
    <cfRule type="cellIs" dxfId="0" priority="35730" operator="equal">
      <formula>0</formula>
    </cfRule>
    <cfRule type="cellIs" dxfId="0" priority="35731" operator="equal">
      <formula>0</formula>
    </cfRule>
    <cfRule type="cellIs" dxfId="0" priority="35732" operator="equal">
      <formula>0</formula>
    </cfRule>
    <cfRule type="cellIs" dxfId="0" priority="35733" operator="equal">
      <formula>0</formula>
    </cfRule>
    <cfRule type="cellIs" dxfId="0" priority="35734" operator="equal">
      <formula>0</formula>
    </cfRule>
    <cfRule type="cellIs" dxfId="0" priority="35735" operator="equal">
      <formula>0</formula>
    </cfRule>
    <cfRule type="cellIs" dxfId="0" priority="35736" operator="equal">
      <formula>0</formula>
    </cfRule>
    <cfRule type="cellIs" dxfId="0" priority="35737" operator="equal">
      <formula>0</formula>
    </cfRule>
    <cfRule type="cellIs" dxfId="0" priority="35738" operator="equal">
      <formula>0</formula>
    </cfRule>
    <cfRule type="cellIs" dxfId="0" priority="35739" operator="equal">
      <formula>0</formula>
    </cfRule>
    <cfRule type="cellIs" dxfId="0" priority="35740" operator="equal">
      <formula>0</formula>
    </cfRule>
    <cfRule type="cellIs" dxfId="0" priority="35741" operator="equal">
      <formula>0</formula>
    </cfRule>
    <cfRule type="cellIs" dxfId="0" priority="35742" operator="equal">
      <formula>0</formula>
    </cfRule>
    <cfRule type="cellIs" dxfId="0" priority="35743" operator="equal">
      <formula>0</formula>
    </cfRule>
    <cfRule type="cellIs" dxfId="0" priority="35744" operator="equal">
      <formula>0</formula>
    </cfRule>
    <cfRule type="cellIs" dxfId="0" priority="35745" operator="equal">
      <formula>0</formula>
    </cfRule>
    <cfRule type="cellIs" dxfId="0" priority="35746" operator="equal">
      <formula>0</formula>
    </cfRule>
    <cfRule type="cellIs" dxfId="0" priority="35747" operator="equal">
      <formula>0</formula>
    </cfRule>
    <cfRule type="cellIs" dxfId="0" priority="35748" operator="equal">
      <formula>0</formula>
    </cfRule>
    <cfRule type="cellIs" dxfId="0" priority="35749" operator="equal">
      <formula>0</formula>
    </cfRule>
    <cfRule type="cellIs" dxfId="0" priority="35750" operator="equal">
      <formula>0</formula>
    </cfRule>
    <cfRule type="cellIs" dxfId="0" priority="35751" operator="equal">
      <formula>0</formula>
    </cfRule>
    <cfRule type="cellIs" dxfId="0" priority="35752" operator="equal">
      <formula>0</formula>
    </cfRule>
    <cfRule type="cellIs" dxfId="0" priority="35753" operator="equal">
      <formula>0</formula>
    </cfRule>
    <cfRule type="cellIs" dxfId="0" priority="35754" operator="equal">
      <formula>0</formula>
    </cfRule>
    <cfRule type="cellIs" dxfId="0" priority="35755" operator="equal">
      <formula>0</formula>
    </cfRule>
    <cfRule type="cellIs" dxfId="0" priority="35756" operator="equal">
      <formula>0</formula>
    </cfRule>
    <cfRule type="cellIs" dxfId="0" priority="35757" operator="equal">
      <formula>0</formula>
    </cfRule>
    <cfRule type="cellIs" dxfId="0" priority="35758" operator="equal">
      <formula>0</formula>
    </cfRule>
    <cfRule type="cellIs" dxfId="0" priority="35759" operator="equal">
      <formula>0</formula>
    </cfRule>
    <cfRule type="cellIs" dxfId="0" priority="35760" operator="equal">
      <formula>0</formula>
    </cfRule>
    <cfRule type="cellIs" dxfId="0" priority="35761" operator="equal">
      <formula>0</formula>
    </cfRule>
    <cfRule type="cellIs" dxfId="0" priority="35762" operator="equal">
      <formula>0</formula>
    </cfRule>
    <cfRule type="cellIs" dxfId="0" priority="35763" operator="equal">
      <formula>0</formula>
    </cfRule>
    <cfRule type="cellIs" dxfId="0" priority="35764" operator="equal">
      <formula>0</formula>
    </cfRule>
    <cfRule type="cellIs" dxfId="0" priority="35765" operator="equal">
      <formula>0</formula>
    </cfRule>
    <cfRule type="cellIs" dxfId="0" priority="35766" operator="equal">
      <formula>0</formula>
    </cfRule>
    <cfRule type="cellIs" dxfId="0" priority="35767" operator="equal">
      <formula>0</formula>
    </cfRule>
    <cfRule type="cellIs" dxfId="0" priority="35768" operator="equal">
      <formula>0</formula>
    </cfRule>
    <cfRule type="cellIs" dxfId="0" priority="35769" operator="equal">
      <formula>0</formula>
    </cfRule>
    <cfRule type="cellIs" dxfId="0" priority="35770" operator="equal">
      <formula>0</formula>
    </cfRule>
    <cfRule type="cellIs" dxfId="0" priority="35771" operator="equal">
      <formula>0</formula>
    </cfRule>
    <cfRule type="cellIs" dxfId="0" priority="35772" operator="equal">
      <formula>0</formula>
    </cfRule>
    <cfRule type="cellIs" dxfId="0" priority="35773" operator="equal">
      <formula>0</formula>
    </cfRule>
    <cfRule type="cellIs" dxfId="0" priority="35774" operator="equal">
      <formula>0</formula>
    </cfRule>
    <cfRule type="cellIs" dxfId="0" priority="35775" operator="equal">
      <formula>0</formula>
    </cfRule>
    <cfRule type="cellIs" dxfId="0" priority="35776" operator="equal">
      <formula>0</formula>
    </cfRule>
    <cfRule type="cellIs" dxfId="0" priority="35777" operator="equal">
      <formula>0</formula>
    </cfRule>
    <cfRule type="cellIs" dxfId="0" priority="35778" operator="equal">
      <formula>0</formula>
    </cfRule>
    <cfRule type="cellIs" dxfId="0" priority="35779" operator="equal">
      <formula>0</formula>
    </cfRule>
    <cfRule type="cellIs" dxfId="0" priority="35780" operator="equal">
      <formula>0</formula>
    </cfRule>
    <cfRule type="cellIs" dxfId="0" priority="35781" operator="equal">
      <formula>0</formula>
    </cfRule>
    <cfRule type="cellIs" dxfId="0" priority="35782" operator="equal">
      <formula>0</formula>
    </cfRule>
    <cfRule type="cellIs" dxfId="0" priority="35783" operator="equal">
      <formula>0</formula>
    </cfRule>
    <cfRule type="cellIs" dxfId="0" priority="35784" operator="equal">
      <formula>0</formula>
    </cfRule>
    <cfRule type="cellIs" dxfId="0" priority="35785" operator="equal">
      <formula>0</formula>
    </cfRule>
    <cfRule type="cellIs" dxfId="0" priority="35786" operator="equal">
      <formula>0</formula>
    </cfRule>
    <cfRule type="cellIs" dxfId="0" priority="35787" operator="equal">
      <formula>0</formula>
    </cfRule>
    <cfRule type="cellIs" dxfId="0" priority="35788" operator="equal">
      <formula>0</formula>
    </cfRule>
    <cfRule type="cellIs" dxfId="0" priority="35789" operator="equal">
      <formula>0</formula>
    </cfRule>
    <cfRule type="cellIs" dxfId="0" priority="35790" operator="equal">
      <formula>0</formula>
    </cfRule>
    <cfRule type="cellIs" dxfId="0" priority="35791" operator="equal">
      <formula>0</formula>
    </cfRule>
    <cfRule type="cellIs" dxfId="0" priority="35792" operator="equal">
      <formula>0</formula>
    </cfRule>
    <cfRule type="cellIs" dxfId="0" priority="35793" operator="equal">
      <formula>0</formula>
    </cfRule>
    <cfRule type="cellIs" dxfId="0" priority="35794" operator="equal">
      <formula>0</formula>
    </cfRule>
    <cfRule type="cellIs" dxfId="0" priority="35795" operator="equal">
      <formula>0</formula>
    </cfRule>
    <cfRule type="cellIs" dxfId="0" priority="35796" operator="equal">
      <formula>0</formula>
    </cfRule>
    <cfRule type="cellIs" dxfId="0" priority="35797" operator="equal">
      <formula>0</formula>
    </cfRule>
    <cfRule type="cellIs" dxfId="0" priority="35798" operator="equal">
      <formula>0</formula>
    </cfRule>
    <cfRule type="cellIs" dxfId="0" priority="35799" operator="equal">
      <formula>0</formula>
    </cfRule>
    <cfRule type="cellIs" dxfId="0" priority="35800" operator="equal">
      <formula>0</formula>
    </cfRule>
    <cfRule type="cellIs" dxfId="0" priority="35801" operator="equal">
      <formula>0</formula>
    </cfRule>
    <cfRule type="cellIs" dxfId="0" priority="35802" operator="equal">
      <formula>0</formula>
    </cfRule>
    <cfRule type="cellIs" dxfId="0" priority="35803" operator="equal">
      <formula>0</formula>
    </cfRule>
    <cfRule type="cellIs" dxfId="0" priority="35804" operator="equal">
      <formula>0</formula>
    </cfRule>
    <cfRule type="cellIs" dxfId="0" priority="35805" operator="equal">
      <formula>0</formula>
    </cfRule>
    <cfRule type="cellIs" dxfId="0" priority="35806" operator="equal">
      <formula>0</formula>
    </cfRule>
    <cfRule type="cellIs" dxfId="0" priority="35807" operator="equal">
      <formula>0</formula>
    </cfRule>
    <cfRule type="cellIs" dxfId="0" priority="35808" operator="equal">
      <formula>0</formula>
    </cfRule>
    <cfRule type="cellIs" dxfId="0" priority="35809" operator="equal">
      <formula>0</formula>
    </cfRule>
    <cfRule type="cellIs" dxfId="0" priority="35810" operator="equal">
      <formula>0</formula>
    </cfRule>
    <cfRule type="cellIs" dxfId="0" priority="35811" operator="equal">
      <formula>0</formula>
    </cfRule>
    <cfRule type="cellIs" dxfId="0" priority="35812" operator="equal">
      <formula>0</formula>
    </cfRule>
    <cfRule type="cellIs" dxfId="0" priority="35813" operator="equal">
      <formula>0</formula>
    </cfRule>
    <cfRule type="cellIs" dxfId="0" priority="35814" operator="equal">
      <formula>0</formula>
    </cfRule>
    <cfRule type="cellIs" dxfId="0" priority="35815" operator="equal">
      <formula>0</formula>
    </cfRule>
    <cfRule type="cellIs" dxfId="0" priority="35816" operator="equal">
      <formula>0</formula>
    </cfRule>
    <cfRule type="cellIs" dxfId="0" priority="35817" operator="equal">
      <formula>0</formula>
    </cfRule>
    <cfRule type="cellIs" dxfId="0" priority="35818" operator="equal">
      <formula>0</formula>
    </cfRule>
    <cfRule type="cellIs" dxfId="0" priority="35819" operator="equal">
      <formula>0</formula>
    </cfRule>
    <cfRule type="cellIs" dxfId="0" priority="35820" operator="equal">
      <formula>0</formula>
    </cfRule>
    <cfRule type="cellIs" dxfId="0" priority="35821" operator="equal">
      <formula>0</formula>
    </cfRule>
    <cfRule type="cellIs" dxfId="0" priority="35822" operator="equal">
      <formula>0</formula>
    </cfRule>
    <cfRule type="cellIs" dxfId="0" priority="35823" operator="equal">
      <formula>0</formula>
    </cfRule>
    <cfRule type="cellIs" dxfId="0" priority="35824" operator="equal">
      <formula>0</formula>
    </cfRule>
    <cfRule type="cellIs" dxfId="0" priority="35825" operator="equal">
      <formula>0</formula>
    </cfRule>
    <cfRule type="cellIs" dxfId="0" priority="35826" operator="equal">
      <formula>0</formula>
    </cfRule>
    <cfRule type="cellIs" dxfId="0" priority="35827" operator="equal">
      <formula>0</formula>
    </cfRule>
    <cfRule type="cellIs" dxfId="0" priority="35828" operator="equal">
      <formula>0</formula>
    </cfRule>
    <cfRule type="cellIs" dxfId="0" priority="35829" operator="equal">
      <formula>0</formula>
    </cfRule>
    <cfRule type="cellIs" dxfId="0" priority="35830" operator="equal">
      <formula>0</formula>
    </cfRule>
    <cfRule type="cellIs" dxfId="0" priority="35831" operator="equal">
      <formula>0</formula>
    </cfRule>
    <cfRule type="cellIs" dxfId="0" priority="35832" operator="equal">
      <formula>0</formula>
    </cfRule>
    <cfRule type="cellIs" dxfId="0" priority="35833" operator="equal">
      <formula>0</formula>
    </cfRule>
    <cfRule type="cellIs" dxfId="0" priority="35834" operator="equal">
      <formula>0</formula>
    </cfRule>
    <cfRule type="cellIs" dxfId="0" priority="35835" operator="equal">
      <formula>0</formula>
    </cfRule>
    <cfRule type="cellIs" dxfId="0" priority="35836" operator="equal">
      <formula>0</formula>
    </cfRule>
    <cfRule type="cellIs" dxfId="0" priority="35837" operator="equal">
      <formula>0</formula>
    </cfRule>
    <cfRule type="cellIs" dxfId="0" priority="35838" operator="equal">
      <formula>0</formula>
    </cfRule>
    <cfRule type="cellIs" dxfId="0" priority="35839" operator="equal">
      <formula>0</formula>
    </cfRule>
    <cfRule type="cellIs" dxfId="0" priority="35840" operator="equal">
      <formula>0</formula>
    </cfRule>
    <cfRule type="cellIs" dxfId="0" priority="35841" operator="equal">
      <formula>0</formula>
    </cfRule>
    <cfRule type="cellIs" dxfId="0" priority="35842" operator="equal">
      <formula>0</formula>
    </cfRule>
    <cfRule type="cellIs" dxfId="0" priority="35843" operator="equal">
      <formula>0</formula>
    </cfRule>
    <cfRule type="cellIs" dxfId="0" priority="35844" operator="equal">
      <formula>0</formula>
    </cfRule>
    <cfRule type="cellIs" dxfId="0" priority="35845" operator="equal">
      <formula>0</formula>
    </cfRule>
    <cfRule type="cellIs" dxfId="0" priority="35846" operator="equal">
      <formula>0</formula>
    </cfRule>
    <cfRule type="cellIs" dxfId="0" priority="35847" operator="equal">
      <formula>0</formula>
    </cfRule>
    <cfRule type="cellIs" dxfId="0" priority="35848" operator="equal">
      <formula>0</formula>
    </cfRule>
    <cfRule type="cellIs" dxfId="0" priority="35849" operator="equal">
      <formula>0</formula>
    </cfRule>
    <cfRule type="cellIs" dxfId="0" priority="35850" operator="equal">
      <formula>0</formula>
    </cfRule>
    <cfRule type="cellIs" dxfId="0" priority="35851" operator="equal">
      <formula>0</formula>
    </cfRule>
    <cfRule type="cellIs" dxfId="0" priority="35852" operator="equal">
      <formula>0</formula>
    </cfRule>
    <cfRule type="cellIs" dxfId="0" priority="35853" operator="equal">
      <formula>0</formula>
    </cfRule>
    <cfRule type="cellIs" dxfId="0" priority="35854" operator="equal">
      <formula>0</formula>
    </cfRule>
    <cfRule type="cellIs" dxfId="0" priority="35855" operator="equal">
      <formula>0</formula>
    </cfRule>
    <cfRule type="cellIs" dxfId="0" priority="35856" operator="equal">
      <formula>0</formula>
    </cfRule>
    <cfRule type="cellIs" dxfId="0" priority="35857" operator="equal">
      <formula>0</formula>
    </cfRule>
    <cfRule type="cellIs" dxfId="0" priority="35858" operator="equal">
      <formula>0</formula>
    </cfRule>
    <cfRule type="cellIs" dxfId="0" priority="35859" operator="equal">
      <formula>0</formula>
    </cfRule>
    <cfRule type="cellIs" dxfId="0" priority="35860" operator="equal">
      <formula>0</formula>
    </cfRule>
    <cfRule type="cellIs" dxfId="0" priority="35861" operator="equal">
      <formula>0</formula>
    </cfRule>
    <cfRule type="cellIs" dxfId="0" priority="35862" operator="equal">
      <formula>0</formula>
    </cfRule>
    <cfRule type="cellIs" dxfId="0" priority="35863" operator="equal">
      <formula>0</formula>
    </cfRule>
    <cfRule type="cellIs" dxfId="0" priority="35864" operator="equal">
      <formula>0</formula>
    </cfRule>
    <cfRule type="cellIs" dxfId="0" priority="35865" operator="equal">
      <formula>0</formula>
    </cfRule>
    <cfRule type="cellIs" dxfId="0" priority="35866" operator="equal">
      <formula>0</formula>
    </cfRule>
    <cfRule type="cellIs" dxfId="0" priority="35867" operator="equal">
      <formula>0</formula>
    </cfRule>
    <cfRule type="cellIs" dxfId="0" priority="35868" operator="equal">
      <formula>0</formula>
    </cfRule>
    <cfRule type="cellIs" dxfId="0" priority="35869" operator="equal">
      <formula>0</formula>
    </cfRule>
    <cfRule type="cellIs" dxfId="0" priority="35870" operator="equal">
      <formula>0</formula>
    </cfRule>
    <cfRule type="cellIs" dxfId="0" priority="35871" operator="equal">
      <formula>0</formula>
    </cfRule>
    <cfRule type="cellIs" dxfId="0" priority="35872" operator="equal">
      <formula>0</formula>
    </cfRule>
    <cfRule type="cellIs" dxfId="0" priority="35873" operator="equal">
      <formula>0</formula>
    </cfRule>
    <cfRule type="cellIs" dxfId="0" priority="35874" operator="equal">
      <formula>0</formula>
    </cfRule>
    <cfRule type="cellIs" dxfId="0" priority="35875" operator="equal">
      <formula>0</formula>
    </cfRule>
    <cfRule type="cellIs" dxfId="0" priority="35876" operator="equal">
      <formula>0</formula>
    </cfRule>
    <cfRule type="cellIs" dxfId="0" priority="35877" operator="equal">
      <formula>0</formula>
    </cfRule>
    <cfRule type="cellIs" dxfId="0" priority="35878" operator="equal">
      <formula>0</formula>
    </cfRule>
    <cfRule type="cellIs" dxfId="0" priority="35879" operator="equal">
      <formula>0</formula>
    </cfRule>
    <cfRule type="cellIs" dxfId="0" priority="35880" operator="equal">
      <formula>0</formula>
    </cfRule>
    <cfRule type="cellIs" dxfId="0" priority="35881" operator="equal">
      <formula>0</formula>
    </cfRule>
    <cfRule type="cellIs" dxfId="0" priority="35882" operator="equal">
      <formula>0</formula>
    </cfRule>
    <cfRule type="cellIs" dxfId="0" priority="35883" operator="equal">
      <formula>0</formula>
    </cfRule>
    <cfRule type="cellIs" dxfId="0" priority="35884" operator="equal">
      <formula>0</formula>
    </cfRule>
    <cfRule type="cellIs" dxfId="0" priority="35885" operator="equal">
      <formula>0</formula>
    </cfRule>
    <cfRule type="cellIs" dxfId="0" priority="35886" operator="equal">
      <formula>0</formula>
    </cfRule>
    <cfRule type="cellIs" dxfId="0" priority="35887" operator="equal">
      <formula>0</formula>
    </cfRule>
    <cfRule type="cellIs" dxfId="0" priority="35888" operator="equal">
      <formula>0</formula>
    </cfRule>
    <cfRule type="cellIs" dxfId="0" priority="35889" operator="equal">
      <formula>0</formula>
    </cfRule>
    <cfRule type="cellIs" dxfId="0" priority="35890" operator="equal">
      <formula>0</formula>
    </cfRule>
    <cfRule type="cellIs" dxfId="0" priority="35891" operator="equal">
      <formula>0</formula>
    </cfRule>
    <cfRule type="cellIs" dxfId="0" priority="35892" operator="equal">
      <formula>0</formula>
    </cfRule>
  </conditionalFormatting>
  <conditionalFormatting sqref="E429">
    <cfRule type="cellIs" dxfId="0" priority="34685" operator="equal">
      <formula>0</formula>
    </cfRule>
    <cfRule type="cellIs" dxfId="0" priority="34686" operator="equal">
      <formula>0</formula>
    </cfRule>
    <cfRule type="cellIs" dxfId="0" priority="34687" operator="equal">
      <formula>0</formula>
    </cfRule>
    <cfRule type="cellIs" dxfId="0" priority="34688" operator="equal">
      <formula>0</formula>
    </cfRule>
    <cfRule type="cellIs" dxfId="0" priority="34689" operator="equal">
      <formula>0</formula>
    </cfRule>
    <cfRule type="cellIs" dxfId="0" priority="34690" operator="equal">
      <formula>0</formula>
    </cfRule>
    <cfRule type="cellIs" dxfId="0" priority="34691" operator="equal">
      <formula>0</formula>
    </cfRule>
    <cfRule type="cellIs" dxfId="0" priority="34692" operator="equal">
      <formula>0</formula>
    </cfRule>
    <cfRule type="cellIs" dxfId="0" priority="34693" operator="equal">
      <formula>0</formula>
    </cfRule>
    <cfRule type="cellIs" dxfId="0" priority="34694" operator="equal">
      <formula>0</formula>
    </cfRule>
    <cfRule type="cellIs" dxfId="0" priority="34695" operator="equal">
      <formula>0</formula>
    </cfRule>
    <cfRule type="cellIs" dxfId="0" priority="34696" operator="equal">
      <formula>0</formula>
    </cfRule>
    <cfRule type="cellIs" dxfId="0" priority="34697" operator="equal">
      <formula>0</formula>
    </cfRule>
    <cfRule type="cellIs" dxfId="0" priority="34698" operator="equal">
      <formula>0</formula>
    </cfRule>
    <cfRule type="cellIs" dxfId="0" priority="34699" operator="equal">
      <formula>0</formula>
    </cfRule>
    <cfRule type="cellIs" dxfId="0" priority="34700" operator="equal">
      <formula>0</formula>
    </cfRule>
    <cfRule type="cellIs" dxfId="0" priority="34701" operator="equal">
      <formula>0</formula>
    </cfRule>
    <cfRule type="cellIs" dxfId="0" priority="34702" operator="equal">
      <formula>0</formula>
    </cfRule>
    <cfRule type="cellIs" dxfId="0" priority="34703" operator="equal">
      <formula>0</formula>
    </cfRule>
    <cfRule type="cellIs" dxfId="0" priority="34704" operator="equal">
      <formula>0</formula>
    </cfRule>
    <cfRule type="cellIs" dxfId="0" priority="34705" operator="equal">
      <formula>0</formula>
    </cfRule>
    <cfRule type="cellIs" dxfId="0" priority="34706" operator="equal">
      <formula>0</formula>
    </cfRule>
    <cfRule type="cellIs" dxfId="0" priority="34707" operator="equal">
      <formula>0</formula>
    </cfRule>
    <cfRule type="cellIs" dxfId="0" priority="34708" operator="equal">
      <formula>0</formula>
    </cfRule>
    <cfRule type="cellIs" dxfId="0" priority="34709" operator="equal">
      <formula>0</formula>
    </cfRule>
    <cfRule type="cellIs" dxfId="0" priority="34710" operator="equal">
      <formula>0</formula>
    </cfRule>
    <cfRule type="cellIs" dxfId="0" priority="34711" operator="equal">
      <formula>0</formula>
    </cfRule>
    <cfRule type="cellIs" dxfId="0" priority="34712" operator="equal">
      <formula>0</formula>
    </cfRule>
    <cfRule type="cellIs" dxfId="0" priority="34713" operator="equal">
      <formula>0</formula>
    </cfRule>
    <cfRule type="cellIs" dxfId="0" priority="34714" operator="equal">
      <formula>0</formula>
    </cfRule>
    <cfRule type="cellIs" dxfId="0" priority="34715" operator="equal">
      <formula>0</formula>
    </cfRule>
    <cfRule type="cellIs" dxfId="0" priority="34716" operator="equal">
      <formula>0</formula>
    </cfRule>
    <cfRule type="cellIs" dxfId="0" priority="34717" operator="equal">
      <formula>0</formula>
    </cfRule>
    <cfRule type="cellIs" dxfId="0" priority="34718" operator="equal">
      <formula>0</formula>
    </cfRule>
    <cfRule type="cellIs" dxfId="0" priority="34719" operator="equal">
      <formula>0</formula>
    </cfRule>
    <cfRule type="cellIs" dxfId="0" priority="34720" operator="equal">
      <formula>0</formula>
    </cfRule>
    <cfRule type="cellIs" dxfId="0" priority="34721" operator="equal">
      <formula>0</formula>
    </cfRule>
    <cfRule type="cellIs" dxfId="0" priority="34722" operator="equal">
      <formula>0</formula>
    </cfRule>
    <cfRule type="cellIs" dxfId="0" priority="34723" operator="equal">
      <formula>0</formula>
    </cfRule>
    <cfRule type="cellIs" dxfId="0" priority="34724" operator="equal">
      <formula>0</formula>
    </cfRule>
    <cfRule type="cellIs" dxfId="0" priority="34725" operator="equal">
      <formula>0</formula>
    </cfRule>
    <cfRule type="cellIs" dxfId="0" priority="34726" operator="equal">
      <formula>0</formula>
    </cfRule>
    <cfRule type="cellIs" dxfId="0" priority="34727" operator="equal">
      <formula>0</formula>
    </cfRule>
    <cfRule type="cellIs" dxfId="0" priority="34728" operator="equal">
      <formula>0</formula>
    </cfRule>
    <cfRule type="cellIs" dxfId="0" priority="34729" operator="equal">
      <formula>0</formula>
    </cfRule>
    <cfRule type="cellIs" dxfId="0" priority="34730" operator="equal">
      <formula>0</formula>
    </cfRule>
    <cfRule type="cellIs" dxfId="0" priority="34731" operator="equal">
      <formula>0</formula>
    </cfRule>
    <cfRule type="cellIs" dxfId="0" priority="34732" operator="equal">
      <formula>0</formula>
    </cfRule>
    <cfRule type="cellIs" dxfId="0" priority="34733" operator="equal">
      <formula>0</formula>
    </cfRule>
    <cfRule type="cellIs" dxfId="0" priority="34734" operator="equal">
      <formula>0</formula>
    </cfRule>
    <cfRule type="cellIs" dxfId="0" priority="34735" operator="equal">
      <formula>0</formula>
    </cfRule>
    <cfRule type="cellIs" dxfId="0" priority="34736" operator="equal">
      <formula>0</formula>
    </cfRule>
    <cfRule type="cellIs" dxfId="0" priority="34737" operator="equal">
      <formula>0</formula>
    </cfRule>
    <cfRule type="cellIs" dxfId="0" priority="34738" operator="equal">
      <formula>0</formula>
    </cfRule>
    <cfRule type="cellIs" dxfId="0" priority="34739" operator="equal">
      <formula>0</formula>
    </cfRule>
    <cfRule type="cellIs" dxfId="0" priority="34740" operator="equal">
      <formula>0</formula>
    </cfRule>
    <cfRule type="cellIs" dxfId="0" priority="34741" operator="equal">
      <formula>0</formula>
    </cfRule>
    <cfRule type="cellIs" dxfId="0" priority="34742" operator="equal">
      <formula>0</formula>
    </cfRule>
    <cfRule type="cellIs" dxfId="0" priority="34743" operator="equal">
      <formula>0</formula>
    </cfRule>
    <cfRule type="cellIs" dxfId="0" priority="34744" operator="equal">
      <formula>0</formula>
    </cfRule>
    <cfRule type="cellIs" dxfId="0" priority="34745" operator="equal">
      <formula>0</formula>
    </cfRule>
    <cfRule type="cellIs" dxfId="0" priority="34746" operator="equal">
      <formula>0</formula>
    </cfRule>
    <cfRule type="cellIs" dxfId="0" priority="34747" operator="equal">
      <formula>0</formula>
    </cfRule>
    <cfRule type="cellIs" dxfId="0" priority="34748" operator="equal">
      <formula>0</formula>
    </cfRule>
    <cfRule type="cellIs" dxfId="0" priority="34749" operator="equal">
      <formula>0</formula>
    </cfRule>
    <cfRule type="cellIs" dxfId="0" priority="34750" operator="equal">
      <formula>0</formula>
    </cfRule>
    <cfRule type="cellIs" dxfId="0" priority="34751" operator="equal">
      <formula>0</formula>
    </cfRule>
    <cfRule type="cellIs" dxfId="0" priority="34752" operator="equal">
      <formula>0</formula>
    </cfRule>
    <cfRule type="cellIs" dxfId="0" priority="34753" operator="equal">
      <formula>0</formula>
    </cfRule>
    <cfRule type="cellIs" dxfId="0" priority="34754" operator="equal">
      <formula>0</formula>
    </cfRule>
    <cfRule type="cellIs" dxfId="0" priority="34755" operator="equal">
      <formula>0</formula>
    </cfRule>
    <cfRule type="cellIs" dxfId="0" priority="34756" operator="equal">
      <formula>0</formula>
    </cfRule>
    <cfRule type="cellIs" dxfId="0" priority="34757" operator="equal">
      <formula>0</formula>
    </cfRule>
    <cfRule type="cellIs" dxfId="0" priority="34758" operator="equal">
      <formula>0</formula>
    </cfRule>
    <cfRule type="cellIs" dxfId="0" priority="34759" operator="equal">
      <formula>0</formula>
    </cfRule>
    <cfRule type="cellIs" dxfId="0" priority="34760" operator="equal">
      <formula>0</formula>
    </cfRule>
    <cfRule type="cellIs" dxfId="0" priority="34761" operator="equal">
      <formula>0</formula>
    </cfRule>
    <cfRule type="cellIs" dxfId="0" priority="34762" operator="equal">
      <formula>0</formula>
    </cfRule>
    <cfRule type="cellIs" dxfId="0" priority="34763" operator="equal">
      <formula>0</formula>
    </cfRule>
    <cfRule type="cellIs" dxfId="0" priority="34764" operator="equal">
      <formula>0</formula>
    </cfRule>
    <cfRule type="cellIs" dxfId="0" priority="34765" operator="equal">
      <formula>0</formula>
    </cfRule>
    <cfRule type="cellIs" dxfId="0" priority="34766" operator="equal">
      <formula>0</formula>
    </cfRule>
    <cfRule type="cellIs" dxfId="0" priority="34767" operator="equal">
      <formula>0</formula>
    </cfRule>
    <cfRule type="cellIs" dxfId="0" priority="34768" operator="equal">
      <formula>0</formula>
    </cfRule>
    <cfRule type="cellIs" dxfId="0" priority="34769" operator="equal">
      <formula>0</formula>
    </cfRule>
    <cfRule type="cellIs" dxfId="0" priority="34770" operator="equal">
      <formula>0</formula>
    </cfRule>
    <cfRule type="cellIs" dxfId="0" priority="34771" operator="equal">
      <formula>0</formula>
    </cfRule>
    <cfRule type="cellIs" dxfId="0" priority="34772" operator="equal">
      <formula>0</formula>
    </cfRule>
    <cfRule type="cellIs" dxfId="0" priority="34773" operator="equal">
      <formula>0</formula>
    </cfRule>
    <cfRule type="cellIs" dxfId="0" priority="34774" operator="equal">
      <formula>0</formula>
    </cfRule>
    <cfRule type="cellIs" dxfId="0" priority="34775" operator="equal">
      <formula>0</formula>
    </cfRule>
    <cfRule type="cellIs" dxfId="0" priority="34776" operator="equal">
      <formula>0</formula>
    </cfRule>
    <cfRule type="cellIs" dxfId="0" priority="34777" operator="equal">
      <formula>0</formula>
    </cfRule>
    <cfRule type="cellIs" dxfId="0" priority="34778" operator="equal">
      <formula>0</formula>
    </cfRule>
    <cfRule type="cellIs" dxfId="0" priority="34779" operator="equal">
      <formula>0</formula>
    </cfRule>
    <cfRule type="cellIs" dxfId="0" priority="34780" operator="equal">
      <formula>0</formula>
    </cfRule>
  </conditionalFormatting>
  <conditionalFormatting sqref="E434">
    <cfRule type="cellIs" dxfId="0" priority="34397" operator="equal">
      <formula>0</formula>
    </cfRule>
    <cfRule type="cellIs" dxfId="0" priority="34398" operator="equal">
      <formula>0</formula>
    </cfRule>
    <cfRule type="cellIs" dxfId="0" priority="34399" operator="equal">
      <formula>0</formula>
    </cfRule>
    <cfRule type="cellIs" dxfId="0" priority="34400" operator="equal">
      <formula>0</formula>
    </cfRule>
    <cfRule type="cellIs" dxfId="0" priority="34401" operator="equal">
      <formula>0</formula>
    </cfRule>
    <cfRule type="cellIs" dxfId="0" priority="34402" operator="equal">
      <formula>0</formula>
    </cfRule>
    <cfRule type="cellIs" dxfId="0" priority="34403" operator="equal">
      <formula>0</formula>
    </cfRule>
    <cfRule type="cellIs" dxfId="0" priority="34404" operator="equal">
      <formula>0</formula>
    </cfRule>
    <cfRule type="cellIs" dxfId="0" priority="34405" operator="equal">
      <formula>0</formula>
    </cfRule>
    <cfRule type="cellIs" dxfId="0" priority="34406" operator="equal">
      <formula>0</formula>
    </cfRule>
    <cfRule type="cellIs" dxfId="0" priority="34407" operator="equal">
      <formula>0</formula>
    </cfRule>
    <cfRule type="cellIs" dxfId="0" priority="34408" operator="equal">
      <formula>0</formula>
    </cfRule>
    <cfRule type="cellIs" dxfId="0" priority="34409" operator="equal">
      <formula>0</formula>
    </cfRule>
    <cfRule type="cellIs" dxfId="0" priority="34410" operator="equal">
      <formula>0</formula>
    </cfRule>
    <cfRule type="cellIs" dxfId="0" priority="34411" operator="equal">
      <formula>0</formula>
    </cfRule>
    <cfRule type="cellIs" dxfId="0" priority="34412" operator="equal">
      <formula>0</formula>
    </cfRule>
    <cfRule type="cellIs" dxfId="0" priority="34413" operator="equal">
      <formula>0</formula>
    </cfRule>
    <cfRule type="cellIs" dxfId="0" priority="34414" operator="equal">
      <formula>0</formula>
    </cfRule>
    <cfRule type="cellIs" dxfId="0" priority="34415" operator="equal">
      <formula>0</formula>
    </cfRule>
    <cfRule type="cellIs" dxfId="0" priority="34416" operator="equal">
      <formula>0</formula>
    </cfRule>
    <cfRule type="cellIs" dxfId="0" priority="34417" operator="equal">
      <formula>0</formula>
    </cfRule>
    <cfRule type="cellIs" dxfId="0" priority="34418" operator="equal">
      <formula>0</formula>
    </cfRule>
    <cfRule type="cellIs" dxfId="0" priority="34419" operator="equal">
      <formula>0</formula>
    </cfRule>
    <cfRule type="cellIs" dxfId="0" priority="34420" operator="equal">
      <formula>0</formula>
    </cfRule>
    <cfRule type="cellIs" dxfId="0" priority="34421" operator="equal">
      <formula>0</formula>
    </cfRule>
    <cfRule type="cellIs" dxfId="0" priority="34422" operator="equal">
      <formula>0</formula>
    </cfRule>
    <cfRule type="cellIs" dxfId="0" priority="34423" operator="equal">
      <formula>0</formula>
    </cfRule>
    <cfRule type="cellIs" dxfId="0" priority="34424" operator="equal">
      <formula>0</formula>
    </cfRule>
    <cfRule type="cellIs" dxfId="0" priority="34425" operator="equal">
      <formula>0</formula>
    </cfRule>
    <cfRule type="cellIs" dxfId="0" priority="34426" operator="equal">
      <formula>0</formula>
    </cfRule>
    <cfRule type="cellIs" dxfId="0" priority="34427" operator="equal">
      <formula>0</formula>
    </cfRule>
    <cfRule type="cellIs" dxfId="0" priority="34428" operator="equal">
      <formula>0</formula>
    </cfRule>
    <cfRule type="cellIs" dxfId="0" priority="34429" operator="equal">
      <formula>0</formula>
    </cfRule>
    <cfRule type="cellIs" dxfId="0" priority="34430" operator="equal">
      <formula>0</formula>
    </cfRule>
    <cfRule type="cellIs" dxfId="0" priority="34431" operator="equal">
      <formula>0</formula>
    </cfRule>
    <cfRule type="cellIs" dxfId="0" priority="34432" operator="equal">
      <formula>0</formula>
    </cfRule>
    <cfRule type="cellIs" dxfId="0" priority="34433" operator="equal">
      <formula>0</formula>
    </cfRule>
    <cfRule type="cellIs" dxfId="0" priority="34434" operator="equal">
      <formula>0</formula>
    </cfRule>
    <cfRule type="cellIs" dxfId="0" priority="34435" operator="equal">
      <formula>0</formula>
    </cfRule>
    <cfRule type="cellIs" dxfId="0" priority="34436" operator="equal">
      <formula>0</formula>
    </cfRule>
    <cfRule type="cellIs" dxfId="0" priority="34437" operator="equal">
      <formula>0</formula>
    </cfRule>
    <cfRule type="cellIs" dxfId="0" priority="34438" operator="equal">
      <formula>0</formula>
    </cfRule>
    <cfRule type="cellIs" dxfId="0" priority="34439" operator="equal">
      <formula>0</formula>
    </cfRule>
    <cfRule type="cellIs" dxfId="0" priority="34440" operator="equal">
      <formula>0</formula>
    </cfRule>
    <cfRule type="cellIs" dxfId="0" priority="34441" operator="equal">
      <formula>0</formula>
    </cfRule>
    <cfRule type="cellIs" dxfId="0" priority="34442" operator="equal">
      <formula>0</formula>
    </cfRule>
    <cfRule type="cellIs" dxfId="0" priority="34443" operator="equal">
      <formula>0</formula>
    </cfRule>
    <cfRule type="cellIs" dxfId="0" priority="34444" operator="equal">
      <formula>0</formula>
    </cfRule>
    <cfRule type="cellIs" dxfId="0" priority="34445" operator="equal">
      <formula>0</formula>
    </cfRule>
    <cfRule type="cellIs" dxfId="0" priority="34446" operator="equal">
      <formula>0</formula>
    </cfRule>
    <cfRule type="cellIs" dxfId="0" priority="34447" operator="equal">
      <formula>0</formula>
    </cfRule>
    <cfRule type="cellIs" dxfId="0" priority="34448" operator="equal">
      <formula>0</formula>
    </cfRule>
    <cfRule type="cellIs" dxfId="0" priority="34449" operator="equal">
      <formula>0</formula>
    </cfRule>
    <cfRule type="cellIs" dxfId="0" priority="34450" operator="equal">
      <formula>0</formula>
    </cfRule>
    <cfRule type="cellIs" dxfId="0" priority="34451" operator="equal">
      <formula>0</formula>
    </cfRule>
    <cfRule type="cellIs" dxfId="0" priority="34452" operator="equal">
      <formula>0</formula>
    </cfRule>
    <cfRule type="cellIs" dxfId="0" priority="34453" operator="equal">
      <formula>0</formula>
    </cfRule>
    <cfRule type="cellIs" dxfId="0" priority="34454" operator="equal">
      <formula>0</formula>
    </cfRule>
    <cfRule type="cellIs" dxfId="0" priority="34455" operator="equal">
      <formula>0</formula>
    </cfRule>
    <cfRule type="cellIs" dxfId="0" priority="34456" operator="equal">
      <formula>0</formula>
    </cfRule>
    <cfRule type="cellIs" dxfId="0" priority="34457" operator="equal">
      <formula>0</formula>
    </cfRule>
    <cfRule type="cellIs" dxfId="0" priority="34458" operator="equal">
      <formula>0</formula>
    </cfRule>
    <cfRule type="cellIs" dxfId="0" priority="34459" operator="equal">
      <formula>0</formula>
    </cfRule>
    <cfRule type="cellIs" dxfId="0" priority="34460" operator="equal">
      <formula>0</formula>
    </cfRule>
    <cfRule type="cellIs" dxfId="0" priority="34461" operator="equal">
      <formula>0</formula>
    </cfRule>
    <cfRule type="cellIs" dxfId="0" priority="34462" operator="equal">
      <formula>0</formula>
    </cfRule>
    <cfRule type="cellIs" dxfId="0" priority="34463" operator="equal">
      <formula>0</formula>
    </cfRule>
    <cfRule type="cellIs" dxfId="0" priority="34464" operator="equal">
      <formula>0</formula>
    </cfRule>
    <cfRule type="cellIs" dxfId="0" priority="34465" operator="equal">
      <formula>0</formula>
    </cfRule>
    <cfRule type="cellIs" dxfId="0" priority="34466" operator="equal">
      <formula>0</formula>
    </cfRule>
    <cfRule type="cellIs" dxfId="0" priority="34467" operator="equal">
      <formula>0</formula>
    </cfRule>
    <cfRule type="cellIs" dxfId="0" priority="34468" operator="equal">
      <formula>0</formula>
    </cfRule>
    <cfRule type="cellIs" dxfId="0" priority="34469" operator="equal">
      <formula>0</formula>
    </cfRule>
    <cfRule type="cellIs" dxfId="0" priority="34470" operator="equal">
      <formula>0</formula>
    </cfRule>
    <cfRule type="cellIs" dxfId="0" priority="34471" operator="equal">
      <formula>0</formula>
    </cfRule>
    <cfRule type="cellIs" dxfId="0" priority="34472" operator="equal">
      <formula>0</formula>
    </cfRule>
    <cfRule type="cellIs" dxfId="0" priority="34473" operator="equal">
      <formula>0</formula>
    </cfRule>
    <cfRule type="cellIs" dxfId="0" priority="34474" operator="equal">
      <formula>0</formula>
    </cfRule>
    <cfRule type="cellIs" dxfId="0" priority="34475" operator="equal">
      <formula>0</formula>
    </cfRule>
    <cfRule type="cellIs" dxfId="0" priority="34476" operator="equal">
      <formula>0</formula>
    </cfRule>
    <cfRule type="cellIs" dxfId="0" priority="34477" operator="equal">
      <formula>0</formula>
    </cfRule>
    <cfRule type="cellIs" dxfId="0" priority="34478" operator="equal">
      <formula>0</formula>
    </cfRule>
    <cfRule type="cellIs" dxfId="0" priority="34479" operator="equal">
      <formula>0</formula>
    </cfRule>
    <cfRule type="cellIs" dxfId="0" priority="34480" operator="equal">
      <formula>0</formula>
    </cfRule>
    <cfRule type="cellIs" dxfId="0" priority="34481" operator="equal">
      <formula>0</formula>
    </cfRule>
    <cfRule type="cellIs" dxfId="0" priority="34482" operator="equal">
      <formula>0</formula>
    </cfRule>
    <cfRule type="cellIs" dxfId="0" priority="34483" operator="equal">
      <formula>0</formula>
    </cfRule>
    <cfRule type="cellIs" dxfId="0" priority="34484" operator="equal">
      <formula>0</formula>
    </cfRule>
    <cfRule type="cellIs" dxfId="0" priority="34485" operator="equal">
      <formula>0</formula>
    </cfRule>
    <cfRule type="cellIs" dxfId="0" priority="34486" operator="equal">
      <formula>0</formula>
    </cfRule>
    <cfRule type="cellIs" dxfId="0" priority="34487" operator="equal">
      <formula>0</formula>
    </cfRule>
    <cfRule type="cellIs" dxfId="0" priority="34488" operator="equal">
      <formula>0</formula>
    </cfRule>
    <cfRule type="cellIs" dxfId="0" priority="34489" operator="equal">
      <formula>0</formula>
    </cfRule>
    <cfRule type="cellIs" dxfId="0" priority="34490" operator="equal">
      <formula>0</formula>
    </cfRule>
    <cfRule type="cellIs" dxfId="0" priority="34491" operator="equal">
      <formula>0</formula>
    </cfRule>
    <cfRule type="cellIs" dxfId="0" priority="34492" operator="equal">
      <formula>0</formula>
    </cfRule>
  </conditionalFormatting>
  <conditionalFormatting sqref="E441">
    <cfRule type="cellIs" dxfId="0" priority="34005" operator="equal">
      <formula>0</formula>
    </cfRule>
    <cfRule type="cellIs" dxfId="0" priority="34006" operator="equal">
      <formula>0</formula>
    </cfRule>
    <cfRule type="cellIs" dxfId="0" priority="34007" operator="equal">
      <formula>0</formula>
    </cfRule>
    <cfRule type="cellIs" dxfId="0" priority="34008" operator="equal">
      <formula>0</formula>
    </cfRule>
    <cfRule type="cellIs" dxfId="0" priority="34009" operator="equal">
      <formula>0</formula>
    </cfRule>
    <cfRule type="cellIs" dxfId="0" priority="34010" operator="equal">
      <formula>0</formula>
    </cfRule>
    <cfRule type="cellIs" dxfId="0" priority="34011" operator="equal">
      <formula>0</formula>
    </cfRule>
    <cfRule type="cellIs" dxfId="0" priority="34012" operator="equal">
      <formula>0</formula>
    </cfRule>
    <cfRule type="cellIs" dxfId="0" priority="34013" operator="equal">
      <formula>0</formula>
    </cfRule>
    <cfRule type="cellIs" dxfId="0" priority="34014" operator="equal">
      <formula>0</formula>
    </cfRule>
    <cfRule type="cellIs" dxfId="0" priority="34015" operator="equal">
      <formula>0</formula>
    </cfRule>
    <cfRule type="cellIs" dxfId="0" priority="34016" operator="equal">
      <formula>0</formula>
    </cfRule>
    <cfRule type="cellIs" dxfId="0" priority="34017" operator="equal">
      <formula>0</formula>
    </cfRule>
    <cfRule type="cellIs" dxfId="0" priority="34018" operator="equal">
      <formula>0</formula>
    </cfRule>
    <cfRule type="cellIs" dxfId="0" priority="34019" operator="equal">
      <formula>0</formula>
    </cfRule>
    <cfRule type="cellIs" dxfId="0" priority="34020" operator="equal">
      <formula>0</formula>
    </cfRule>
    <cfRule type="cellIs" dxfId="0" priority="34021" operator="equal">
      <formula>0</formula>
    </cfRule>
    <cfRule type="cellIs" dxfId="0" priority="34022" operator="equal">
      <formula>0</formula>
    </cfRule>
    <cfRule type="cellIs" dxfId="0" priority="34023" operator="equal">
      <formula>0</formula>
    </cfRule>
    <cfRule type="cellIs" dxfId="0" priority="34024" operator="equal">
      <formula>0</formula>
    </cfRule>
    <cfRule type="cellIs" dxfId="0" priority="34025" operator="equal">
      <formula>0</formula>
    </cfRule>
    <cfRule type="cellIs" dxfId="0" priority="34026" operator="equal">
      <formula>0</formula>
    </cfRule>
    <cfRule type="cellIs" dxfId="0" priority="34027" operator="equal">
      <formula>0</formula>
    </cfRule>
    <cfRule type="cellIs" dxfId="0" priority="34028" operator="equal">
      <formula>0</formula>
    </cfRule>
    <cfRule type="cellIs" dxfId="0" priority="34029" operator="equal">
      <formula>0</formula>
    </cfRule>
    <cfRule type="cellIs" dxfId="0" priority="34030" operator="equal">
      <formula>0</formula>
    </cfRule>
    <cfRule type="cellIs" dxfId="0" priority="34031" operator="equal">
      <formula>0</formula>
    </cfRule>
    <cfRule type="cellIs" dxfId="0" priority="34032" operator="equal">
      <formula>0</formula>
    </cfRule>
    <cfRule type="cellIs" dxfId="0" priority="34033" operator="equal">
      <formula>0</formula>
    </cfRule>
    <cfRule type="cellIs" dxfId="0" priority="34034" operator="equal">
      <formula>0</formula>
    </cfRule>
    <cfRule type="cellIs" dxfId="0" priority="34035" operator="equal">
      <formula>0</formula>
    </cfRule>
    <cfRule type="cellIs" dxfId="0" priority="34036" operator="equal">
      <formula>0</formula>
    </cfRule>
    <cfRule type="cellIs" dxfId="0" priority="34037" operator="equal">
      <formula>0</formula>
    </cfRule>
    <cfRule type="cellIs" dxfId="0" priority="34038" operator="equal">
      <formula>0</formula>
    </cfRule>
    <cfRule type="cellIs" dxfId="0" priority="34039" operator="equal">
      <formula>0</formula>
    </cfRule>
    <cfRule type="cellIs" dxfId="0" priority="34040" operator="equal">
      <formula>0</formula>
    </cfRule>
    <cfRule type="cellIs" dxfId="0" priority="34041" operator="equal">
      <formula>0</formula>
    </cfRule>
    <cfRule type="cellIs" dxfId="0" priority="34042" operator="equal">
      <formula>0</formula>
    </cfRule>
    <cfRule type="cellIs" dxfId="0" priority="34043" operator="equal">
      <formula>0</formula>
    </cfRule>
    <cfRule type="cellIs" dxfId="0" priority="34044" operator="equal">
      <formula>0</formula>
    </cfRule>
    <cfRule type="cellIs" dxfId="0" priority="34045" operator="equal">
      <formula>0</formula>
    </cfRule>
    <cfRule type="cellIs" dxfId="0" priority="34046" operator="equal">
      <formula>0</formula>
    </cfRule>
    <cfRule type="cellIs" dxfId="0" priority="34047" operator="equal">
      <formula>0</formula>
    </cfRule>
    <cfRule type="cellIs" dxfId="0" priority="34048" operator="equal">
      <formula>0</formula>
    </cfRule>
    <cfRule type="cellIs" dxfId="0" priority="34049" operator="equal">
      <formula>0</formula>
    </cfRule>
    <cfRule type="cellIs" dxfId="0" priority="34050" operator="equal">
      <formula>0</formula>
    </cfRule>
    <cfRule type="cellIs" dxfId="0" priority="34051" operator="equal">
      <formula>0</formula>
    </cfRule>
    <cfRule type="cellIs" dxfId="0" priority="34052" operator="equal">
      <formula>0</formula>
    </cfRule>
    <cfRule type="cellIs" dxfId="0" priority="34053" operator="equal">
      <formula>0</formula>
    </cfRule>
    <cfRule type="cellIs" dxfId="0" priority="34054" operator="equal">
      <formula>0</formula>
    </cfRule>
    <cfRule type="cellIs" dxfId="0" priority="34055" operator="equal">
      <formula>0</formula>
    </cfRule>
    <cfRule type="cellIs" dxfId="0" priority="34056" operator="equal">
      <formula>0</formula>
    </cfRule>
    <cfRule type="cellIs" dxfId="0" priority="34057" operator="equal">
      <formula>0</formula>
    </cfRule>
    <cfRule type="cellIs" dxfId="0" priority="34058" operator="equal">
      <formula>0</formula>
    </cfRule>
    <cfRule type="cellIs" dxfId="0" priority="34059" operator="equal">
      <formula>0</formula>
    </cfRule>
    <cfRule type="cellIs" dxfId="0" priority="34060" operator="equal">
      <formula>0</formula>
    </cfRule>
    <cfRule type="cellIs" dxfId="0" priority="34061" operator="equal">
      <formula>0</formula>
    </cfRule>
    <cfRule type="cellIs" dxfId="0" priority="34062" operator="equal">
      <formula>0</formula>
    </cfRule>
    <cfRule type="cellIs" dxfId="0" priority="34063" operator="equal">
      <formula>0</formula>
    </cfRule>
    <cfRule type="cellIs" dxfId="0" priority="34064" operator="equal">
      <formula>0</formula>
    </cfRule>
    <cfRule type="cellIs" dxfId="0" priority="34065" operator="equal">
      <formula>0</formula>
    </cfRule>
    <cfRule type="cellIs" dxfId="0" priority="34066" operator="equal">
      <formula>0</formula>
    </cfRule>
    <cfRule type="cellIs" dxfId="0" priority="34067" operator="equal">
      <formula>0</formula>
    </cfRule>
    <cfRule type="cellIs" dxfId="0" priority="34068" operator="equal">
      <formula>0</formula>
    </cfRule>
    <cfRule type="cellIs" dxfId="0" priority="34069" operator="equal">
      <formula>0</formula>
    </cfRule>
    <cfRule type="cellIs" dxfId="0" priority="34070" operator="equal">
      <formula>0</formula>
    </cfRule>
    <cfRule type="cellIs" dxfId="0" priority="34071" operator="equal">
      <formula>0</formula>
    </cfRule>
    <cfRule type="cellIs" dxfId="0" priority="34072" operator="equal">
      <formula>0</formula>
    </cfRule>
    <cfRule type="cellIs" dxfId="0" priority="34073" operator="equal">
      <formula>0</formula>
    </cfRule>
    <cfRule type="cellIs" dxfId="0" priority="34074" operator="equal">
      <formula>0</formula>
    </cfRule>
    <cfRule type="cellIs" dxfId="0" priority="34075" operator="equal">
      <formula>0</formula>
    </cfRule>
    <cfRule type="cellIs" dxfId="0" priority="34076" operator="equal">
      <formula>0</formula>
    </cfRule>
    <cfRule type="cellIs" dxfId="0" priority="34077" operator="equal">
      <formula>0</formula>
    </cfRule>
    <cfRule type="cellIs" dxfId="0" priority="34078" operator="equal">
      <formula>0</formula>
    </cfRule>
    <cfRule type="cellIs" dxfId="0" priority="34079" operator="equal">
      <formula>0</formula>
    </cfRule>
    <cfRule type="cellIs" dxfId="0" priority="34080" operator="equal">
      <formula>0</formula>
    </cfRule>
    <cfRule type="cellIs" dxfId="0" priority="34081" operator="equal">
      <formula>0</formula>
    </cfRule>
    <cfRule type="cellIs" dxfId="0" priority="34082" operator="equal">
      <formula>0</formula>
    </cfRule>
    <cfRule type="cellIs" dxfId="0" priority="34083" operator="equal">
      <formula>0</formula>
    </cfRule>
    <cfRule type="cellIs" dxfId="0" priority="34084" operator="equal">
      <formula>0</formula>
    </cfRule>
    <cfRule type="cellIs" dxfId="0" priority="34085" operator="equal">
      <formula>0</formula>
    </cfRule>
    <cfRule type="cellIs" dxfId="0" priority="34086" operator="equal">
      <formula>0</formula>
    </cfRule>
    <cfRule type="cellIs" dxfId="0" priority="34087" operator="equal">
      <formula>0</formula>
    </cfRule>
    <cfRule type="cellIs" dxfId="0" priority="34088" operator="equal">
      <formula>0</formula>
    </cfRule>
    <cfRule type="cellIs" dxfId="0" priority="34089" operator="equal">
      <formula>0</formula>
    </cfRule>
    <cfRule type="cellIs" dxfId="0" priority="34090" operator="equal">
      <formula>0</formula>
    </cfRule>
    <cfRule type="cellIs" dxfId="0" priority="34091" operator="equal">
      <formula>0</formula>
    </cfRule>
    <cfRule type="cellIs" dxfId="0" priority="34092" operator="equal">
      <formula>0</formula>
    </cfRule>
    <cfRule type="cellIs" dxfId="0" priority="34093" operator="equal">
      <formula>0</formula>
    </cfRule>
    <cfRule type="cellIs" dxfId="0" priority="34094" operator="equal">
      <formula>0</formula>
    </cfRule>
    <cfRule type="cellIs" dxfId="0" priority="34095" operator="equal">
      <formula>0</formula>
    </cfRule>
    <cfRule type="cellIs" dxfId="0" priority="34096" operator="equal">
      <formula>0</formula>
    </cfRule>
    <cfRule type="cellIs" dxfId="0" priority="34097" operator="equal">
      <formula>0</formula>
    </cfRule>
    <cfRule type="cellIs" dxfId="0" priority="34098" operator="equal">
      <formula>0</formula>
    </cfRule>
    <cfRule type="cellIs" dxfId="0" priority="34099" operator="equal">
      <formula>0</formula>
    </cfRule>
    <cfRule type="cellIs" dxfId="0" priority="34100" operator="equal">
      <formula>0</formula>
    </cfRule>
  </conditionalFormatting>
  <conditionalFormatting sqref="E444">
    <cfRule type="cellIs" dxfId="0" priority="33709" operator="equal">
      <formula>0</formula>
    </cfRule>
    <cfRule type="cellIs" dxfId="0" priority="33710" operator="equal">
      <formula>0</formula>
    </cfRule>
    <cfRule type="cellIs" dxfId="0" priority="33711" operator="equal">
      <formula>0</formula>
    </cfRule>
    <cfRule type="cellIs" dxfId="0" priority="33712" operator="equal">
      <formula>0</formula>
    </cfRule>
    <cfRule type="cellIs" dxfId="0" priority="33713" operator="equal">
      <formula>0</formula>
    </cfRule>
    <cfRule type="cellIs" dxfId="0" priority="33714" operator="equal">
      <formula>0</formula>
    </cfRule>
    <cfRule type="cellIs" dxfId="0" priority="33715" operator="equal">
      <formula>0</formula>
    </cfRule>
    <cfRule type="cellIs" dxfId="0" priority="33716" operator="equal">
      <formula>0</formula>
    </cfRule>
    <cfRule type="cellIs" dxfId="0" priority="33717" operator="equal">
      <formula>0</formula>
    </cfRule>
    <cfRule type="cellIs" dxfId="0" priority="33718" operator="equal">
      <formula>0</formula>
    </cfRule>
    <cfRule type="cellIs" dxfId="0" priority="33719" operator="equal">
      <formula>0</formula>
    </cfRule>
    <cfRule type="cellIs" dxfId="0" priority="33720" operator="equal">
      <formula>0</formula>
    </cfRule>
    <cfRule type="cellIs" dxfId="0" priority="33721" operator="equal">
      <formula>0</formula>
    </cfRule>
    <cfRule type="cellIs" dxfId="0" priority="33722" operator="equal">
      <formula>0</formula>
    </cfRule>
    <cfRule type="cellIs" dxfId="0" priority="33723" operator="equal">
      <formula>0</formula>
    </cfRule>
    <cfRule type="cellIs" dxfId="0" priority="33724" operator="equal">
      <formula>0</formula>
    </cfRule>
    <cfRule type="cellIs" dxfId="0" priority="33725" operator="equal">
      <formula>0</formula>
    </cfRule>
    <cfRule type="cellIs" dxfId="0" priority="33726" operator="equal">
      <formula>0</formula>
    </cfRule>
    <cfRule type="cellIs" dxfId="0" priority="33727" operator="equal">
      <formula>0</formula>
    </cfRule>
    <cfRule type="cellIs" dxfId="0" priority="33728" operator="equal">
      <formula>0</formula>
    </cfRule>
    <cfRule type="cellIs" dxfId="0" priority="33729" operator="equal">
      <formula>0</formula>
    </cfRule>
    <cfRule type="cellIs" dxfId="0" priority="33730" operator="equal">
      <formula>0</formula>
    </cfRule>
    <cfRule type="cellIs" dxfId="0" priority="33731" operator="equal">
      <formula>0</formula>
    </cfRule>
    <cfRule type="cellIs" dxfId="0" priority="33732" operator="equal">
      <formula>0</formula>
    </cfRule>
    <cfRule type="cellIs" dxfId="0" priority="33733" operator="equal">
      <formula>0</formula>
    </cfRule>
    <cfRule type="cellIs" dxfId="0" priority="33734" operator="equal">
      <formula>0</formula>
    </cfRule>
    <cfRule type="cellIs" dxfId="0" priority="33735" operator="equal">
      <formula>0</formula>
    </cfRule>
    <cfRule type="cellIs" dxfId="0" priority="33736" operator="equal">
      <formula>0</formula>
    </cfRule>
    <cfRule type="cellIs" dxfId="0" priority="33737" operator="equal">
      <formula>0</formula>
    </cfRule>
    <cfRule type="cellIs" dxfId="0" priority="33738" operator="equal">
      <formula>0</formula>
    </cfRule>
    <cfRule type="cellIs" dxfId="0" priority="33739" operator="equal">
      <formula>0</formula>
    </cfRule>
    <cfRule type="cellIs" dxfId="0" priority="33740" operator="equal">
      <formula>0</formula>
    </cfRule>
    <cfRule type="cellIs" dxfId="0" priority="33741" operator="equal">
      <formula>0</formula>
    </cfRule>
    <cfRule type="cellIs" dxfId="0" priority="33742" operator="equal">
      <formula>0</formula>
    </cfRule>
    <cfRule type="cellIs" dxfId="0" priority="33743" operator="equal">
      <formula>0</formula>
    </cfRule>
    <cfRule type="cellIs" dxfId="0" priority="33744" operator="equal">
      <formula>0</formula>
    </cfRule>
    <cfRule type="cellIs" dxfId="0" priority="33745" operator="equal">
      <formula>0</formula>
    </cfRule>
    <cfRule type="cellIs" dxfId="0" priority="33746" operator="equal">
      <formula>0</formula>
    </cfRule>
    <cfRule type="cellIs" dxfId="0" priority="33747" operator="equal">
      <formula>0</formula>
    </cfRule>
    <cfRule type="cellIs" dxfId="0" priority="33748" operator="equal">
      <formula>0</formula>
    </cfRule>
    <cfRule type="cellIs" dxfId="0" priority="33749" operator="equal">
      <formula>0</formula>
    </cfRule>
    <cfRule type="cellIs" dxfId="0" priority="33750" operator="equal">
      <formula>0</formula>
    </cfRule>
    <cfRule type="cellIs" dxfId="0" priority="33751" operator="equal">
      <formula>0</formula>
    </cfRule>
    <cfRule type="cellIs" dxfId="0" priority="33752" operator="equal">
      <formula>0</formula>
    </cfRule>
    <cfRule type="cellIs" dxfId="0" priority="33753" operator="equal">
      <formula>0</formula>
    </cfRule>
    <cfRule type="cellIs" dxfId="0" priority="33754" operator="equal">
      <formula>0</formula>
    </cfRule>
    <cfRule type="cellIs" dxfId="0" priority="33755" operator="equal">
      <formula>0</formula>
    </cfRule>
    <cfRule type="cellIs" dxfId="0" priority="33756" operator="equal">
      <formula>0</formula>
    </cfRule>
    <cfRule type="cellIs" dxfId="0" priority="33757" operator="equal">
      <formula>0</formula>
    </cfRule>
    <cfRule type="cellIs" dxfId="0" priority="33758" operator="equal">
      <formula>0</formula>
    </cfRule>
    <cfRule type="cellIs" dxfId="0" priority="33759" operator="equal">
      <formula>0</formula>
    </cfRule>
    <cfRule type="cellIs" dxfId="0" priority="33760" operator="equal">
      <formula>0</formula>
    </cfRule>
    <cfRule type="cellIs" dxfId="0" priority="33761" operator="equal">
      <formula>0</formula>
    </cfRule>
    <cfRule type="cellIs" dxfId="0" priority="33762" operator="equal">
      <formula>0</formula>
    </cfRule>
    <cfRule type="cellIs" dxfId="0" priority="33763" operator="equal">
      <formula>0</formula>
    </cfRule>
    <cfRule type="cellIs" dxfId="0" priority="33764" operator="equal">
      <formula>0</formula>
    </cfRule>
    <cfRule type="cellIs" dxfId="0" priority="33765" operator="equal">
      <formula>0</formula>
    </cfRule>
    <cfRule type="cellIs" dxfId="0" priority="33766" operator="equal">
      <formula>0</formula>
    </cfRule>
    <cfRule type="cellIs" dxfId="0" priority="33767" operator="equal">
      <formula>0</formula>
    </cfRule>
    <cfRule type="cellIs" dxfId="0" priority="33768" operator="equal">
      <formula>0</formula>
    </cfRule>
    <cfRule type="cellIs" dxfId="0" priority="33769" operator="equal">
      <formula>0</formula>
    </cfRule>
    <cfRule type="cellIs" dxfId="0" priority="33770" operator="equal">
      <formula>0</formula>
    </cfRule>
    <cfRule type="cellIs" dxfId="0" priority="33771" operator="equal">
      <formula>0</formula>
    </cfRule>
    <cfRule type="cellIs" dxfId="0" priority="33772" operator="equal">
      <formula>0</formula>
    </cfRule>
    <cfRule type="cellIs" dxfId="0" priority="33773" operator="equal">
      <formula>0</formula>
    </cfRule>
    <cfRule type="cellIs" dxfId="0" priority="33774" operator="equal">
      <formula>0</formula>
    </cfRule>
    <cfRule type="cellIs" dxfId="0" priority="33775" operator="equal">
      <formula>0</formula>
    </cfRule>
    <cfRule type="cellIs" dxfId="0" priority="33776" operator="equal">
      <formula>0</formula>
    </cfRule>
    <cfRule type="cellIs" dxfId="0" priority="33777" operator="equal">
      <formula>0</formula>
    </cfRule>
    <cfRule type="cellIs" dxfId="0" priority="33778" operator="equal">
      <formula>0</formula>
    </cfRule>
    <cfRule type="cellIs" dxfId="0" priority="33779" operator="equal">
      <formula>0</formula>
    </cfRule>
    <cfRule type="cellIs" dxfId="0" priority="33780" operator="equal">
      <formula>0</formula>
    </cfRule>
    <cfRule type="cellIs" dxfId="0" priority="33781" operator="equal">
      <formula>0</formula>
    </cfRule>
    <cfRule type="cellIs" dxfId="0" priority="33782" operator="equal">
      <formula>0</formula>
    </cfRule>
    <cfRule type="cellIs" dxfId="0" priority="33783" operator="equal">
      <formula>0</formula>
    </cfRule>
    <cfRule type="cellIs" dxfId="0" priority="33784" operator="equal">
      <formula>0</formula>
    </cfRule>
    <cfRule type="cellIs" dxfId="0" priority="33785" operator="equal">
      <formula>0</formula>
    </cfRule>
    <cfRule type="cellIs" dxfId="0" priority="33786" operator="equal">
      <formula>0</formula>
    </cfRule>
    <cfRule type="cellIs" dxfId="0" priority="33787" operator="equal">
      <formula>0</formula>
    </cfRule>
    <cfRule type="cellIs" dxfId="0" priority="33788" operator="equal">
      <formula>0</formula>
    </cfRule>
    <cfRule type="cellIs" dxfId="0" priority="33789" operator="equal">
      <formula>0</formula>
    </cfRule>
    <cfRule type="cellIs" dxfId="0" priority="33790" operator="equal">
      <formula>0</formula>
    </cfRule>
    <cfRule type="cellIs" dxfId="0" priority="33791" operator="equal">
      <formula>0</formula>
    </cfRule>
    <cfRule type="cellIs" dxfId="0" priority="33792" operator="equal">
      <formula>0</formula>
    </cfRule>
    <cfRule type="cellIs" dxfId="0" priority="33793" operator="equal">
      <formula>0</formula>
    </cfRule>
    <cfRule type="cellIs" dxfId="0" priority="33794" operator="equal">
      <formula>0</formula>
    </cfRule>
    <cfRule type="cellIs" dxfId="0" priority="33795" operator="equal">
      <formula>0</formula>
    </cfRule>
    <cfRule type="cellIs" dxfId="0" priority="33796" operator="equal">
      <formula>0</formula>
    </cfRule>
    <cfRule type="cellIs" dxfId="0" priority="33797" operator="equal">
      <formula>0</formula>
    </cfRule>
    <cfRule type="cellIs" dxfId="0" priority="33798" operator="equal">
      <formula>0</formula>
    </cfRule>
    <cfRule type="cellIs" dxfId="0" priority="33799" operator="equal">
      <formula>0</formula>
    </cfRule>
    <cfRule type="cellIs" dxfId="0" priority="33800" operator="equal">
      <formula>0</formula>
    </cfRule>
    <cfRule type="cellIs" dxfId="0" priority="33801" operator="equal">
      <formula>0</formula>
    </cfRule>
    <cfRule type="cellIs" dxfId="0" priority="33802" operator="equal">
      <formula>0</formula>
    </cfRule>
    <cfRule type="cellIs" dxfId="0" priority="33803" operator="equal">
      <formula>0</formula>
    </cfRule>
    <cfRule type="cellIs" dxfId="0" priority="33804" operator="equal">
      <formula>0</formula>
    </cfRule>
  </conditionalFormatting>
  <conditionalFormatting sqref="E447">
    <cfRule type="cellIs" dxfId="0" priority="33509" operator="equal">
      <formula>0</formula>
    </cfRule>
    <cfRule type="cellIs" dxfId="0" priority="33510" operator="equal">
      <formula>0</formula>
    </cfRule>
    <cfRule type="cellIs" dxfId="0" priority="33511" operator="equal">
      <formula>0</formula>
    </cfRule>
    <cfRule type="cellIs" dxfId="0" priority="33512" operator="equal">
      <formula>0</formula>
    </cfRule>
    <cfRule type="cellIs" dxfId="0" priority="33513" operator="equal">
      <formula>0</formula>
    </cfRule>
    <cfRule type="cellIs" dxfId="0" priority="33514" operator="equal">
      <formula>0</formula>
    </cfRule>
    <cfRule type="cellIs" dxfId="0" priority="33515" operator="equal">
      <formula>0</formula>
    </cfRule>
    <cfRule type="cellIs" dxfId="0" priority="33516" operator="equal">
      <formula>0</formula>
    </cfRule>
    <cfRule type="cellIs" dxfId="0" priority="33517" operator="equal">
      <formula>0</formula>
    </cfRule>
    <cfRule type="cellIs" dxfId="0" priority="33518" operator="equal">
      <formula>0</formula>
    </cfRule>
    <cfRule type="cellIs" dxfId="0" priority="33519" operator="equal">
      <formula>0</formula>
    </cfRule>
    <cfRule type="cellIs" dxfId="0" priority="33520" operator="equal">
      <formula>0</formula>
    </cfRule>
    <cfRule type="cellIs" dxfId="0" priority="33521" operator="equal">
      <formula>0</formula>
    </cfRule>
    <cfRule type="cellIs" dxfId="0" priority="33522" operator="equal">
      <formula>0</formula>
    </cfRule>
    <cfRule type="cellIs" dxfId="0" priority="33523" operator="equal">
      <formula>0</formula>
    </cfRule>
    <cfRule type="cellIs" dxfId="0" priority="33524" operator="equal">
      <formula>0</formula>
    </cfRule>
    <cfRule type="cellIs" dxfId="0" priority="33525" operator="equal">
      <formula>0</formula>
    </cfRule>
    <cfRule type="cellIs" dxfId="0" priority="33526" operator="equal">
      <formula>0</formula>
    </cfRule>
    <cfRule type="cellIs" dxfId="0" priority="33527" operator="equal">
      <formula>0</formula>
    </cfRule>
    <cfRule type="cellIs" dxfId="0" priority="33528" operator="equal">
      <formula>0</formula>
    </cfRule>
    <cfRule type="cellIs" dxfId="0" priority="33529" operator="equal">
      <formula>0</formula>
    </cfRule>
    <cfRule type="cellIs" dxfId="0" priority="33530" operator="equal">
      <formula>0</formula>
    </cfRule>
    <cfRule type="cellIs" dxfId="0" priority="33531" operator="equal">
      <formula>0</formula>
    </cfRule>
    <cfRule type="cellIs" dxfId="0" priority="33532" operator="equal">
      <formula>0</formula>
    </cfRule>
    <cfRule type="cellIs" dxfId="0" priority="33533" operator="equal">
      <formula>0</formula>
    </cfRule>
    <cfRule type="cellIs" dxfId="0" priority="33534" operator="equal">
      <formula>0</formula>
    </cfRule>
    <cfRule type="cellIs" dxfId="0" priority="33535" operator="equal">
      <formula>0</formula>
    </cfRule>
    <cfRule type="cellIs" dxfId="0" priority="33536" operator="equal">
      <formula>0</formula>
    </cfRule>
    <cfRule type="cellIs" dxfId="0" priority="33537" operator="equal">
      <formula>0</formula>
    </cfRule>
    <cfRule type="cellIs" dxfId="0" priority="33538" operator="equal">
      <formula>0</formula>
    </cfRule>
    <cfRule type="cellIs" dxfId="0" priority="33539" operator="equal">
      <formula>0</formula>
    </cfRule>
    <cfRule type="cellIs" dxfId="0" priority="33540" operator="equal">
      <formula>0</formula>
    </cfRule>
    <cfRule type="cellIs" dxfId="0" priority="33541" operator="equal">
      <formula>0</formula>
    </cfRule>
    <cfRule type="cellIs" dxfId="0" priority="33542" operator="equal">
      <formula>0</formula>
    </cfRule>
    <cfRule type="cellIs" dxfId="0" priority="33543" operator="equal">
      <formula>0</formula>
    </cfRule>
    <cfRule type="cellIs" dxfId="0" priority="33544" operator="equal">
      <formula>0</formula>
    </cfRule>
    <cfRule type="cellIs" dxfId="0" priority="33545" operator="equal">
      <formula>0</formula>
    </cfRule>
    <cfRule type="cellIs" dxfId="0" priority="33546" operator="equal">
      <formula>0</formula>
    </cfRule>
    <cfRule type="cellIs" dxfId="0" priority="33547" operator="equal">
      <formula>0</formula>
    </cfRule>
    <cfRule type="cellIs" dxfId="0" priority="33548" operator="equal">
      <formula>0</formula>
    </cfRule>
    <cfRule type="cellIs" dxfId="0" priority="33549" operator="equal">
      <formula>0</formula>
    </cfRule>
    <cfRule type="cellIs" dxfId="0" priority="33550" operator="equal">
      <formula>0</formula>
    </cfRule>
    <cfRule type="cellIs" dxfId="0" priority="33551" operator="equal">
      <formula>0</formula>
    </cfRule>
    <cfRule type="cellIs" dxfId="0" priority="33552" operator="equal">
      <formula>0</formula>
    </cfRule>
    <cfRule type="cellIs" dxfId="0" priority="33553" operator="equal">
      <formula>0</formula>
    </cfRule>
    <cfRule type="cellIs" dxfId="0" priority="33554" operator="equal">
      <formula>0</formula>
    </cfRule>
    <cfRule type="cellIs" dxfId="0" priority="33555" operator="equal">
      <formula>0</formula>
    </cfRule>
    <cfRule type="cellIs" dxfId="0" priority="33556" operator="equal">
      <formula>0</formula>
    </cfRule>
    <cfRule type="cellIs" dxfId="0" priority="33557" operator="equal">
      <formula>0</formula>
    </cfRule>
    <cfRule type="cellIs" dxfId="0" priority="33558" operator="equal">
      <formula>0</formula>
    </cfRule>
    <cfRule type="cellIs" dxfId="0" priority="33559" operator="equal">
      <formula>0</formula>
    </cfRule>
    <cfRule type="cellIs" dxfId="0" priority="33560" operator="equal">
      <formula>0</formula>
    </cfRule>
    <cfRule type="cellIs" dxfId="0" priority="33561" operator="equal">
      <formula>0</formula>
    </cfRule>
    <cfRule type="cellIs" dxfId="0" priority="33562" operator="equal">
      <formula>0</formula>
    </cfRule>
    <cfRule type="cellIs" dxfId="0" priority="33563" operator="equal">
      <formula>0</formula>
    </cfRule>
    <cfRule type="cellIs" dxfId="0" priority="33564" operator="equal">
      <formula>0</formula>
    </cfRule>
    <cfRule type="cellIs" dxfId="0" priority="33565" operator="equal">
      <formula>0</formula>
    </cfRule>
    <cfRule type="cellIs" dxfId="0" priority="33566" operator="equal">
      <formula>0</formula>
    </cfRule>
    <cfRule type="cellIs" dxfId="0" priority="33567" operator="equal">
      <formula>0</formula>
    </cfRule>
    <cfRule type="cellIs" dxfId="0" priority="33568" operator="equal">
      <formula>0</formula>
    </cfRule>
    <cfRule type="cellIs" dxfId="0" priority="33569" operator="equal">
      <formula>0</formula>
    </cfRule>
    <cfRule type="cellIs" dxfId="0" priority="33570" operator="equal">
      <formula>0</formula>
    </cfRule>
    <cfRule type="cellIs" dxfId="0" priority="33571" operator="equal">
      <formula>0</formula>
    </cfRule>
    <cfRule type="cellIs" dxfId="0" priority="33572" operator="equal">
      <formula>0</formula>
    </cfRule>
    <cfRule type="cellIs" dxfId="0" priority="33573" operator="equal">
      <formula>0</formula>
    </cfRule>
    <cfRule type="cellIs" dxfId="0" priority="33574" operator="equal">
      <formula>0</formula>
    </cfRule>
    <cfRule type="cellIs" dxfId="0" priority="33575" operator="equal">
      <formula>0</formula>
    </cfRule>
    <cfRule type="cellIs" dxfId="0" priority="33576" operator="equal">
      <formula>0</formula>
    </cfRule>
    <cfRule type="cellIs" dxfId="0" priority="33577" operator="equal">
      <formula>0</formula>
    </cfRule>
    <cfRule type="cellIs" dxfId="0" priority="33578" operator="equal">
      <formula>0</formula>
    </cfRule>
    <cfRule type="cellIs" dxfId="0" priority="33579" operator="equal">
      <formula>0</formula>
    </cfRule>
    <cfRule type="cellIs" dxfId="0" priority="33580" operator="equal">
      <formula>0</formula>
    </cfRule>
    <cfRule type="cellIs" dxfId="0" priority="33581" operator="equal">
      <formula>0</formula>
    </cfRule>
    <cfRule type="cellIs" dxfId="0" priority="33582" operator="equal">
      <formula>0</formula>
    </cfRule>
    <cfRule type="cellIs" dxfId="0" priority="33583" operator="equal">
      <formula>0</formula>
    </cfRule>
    <cfRule type="cellIs" dxfId="0" priority="33584" operator="equal">
      <formula>0</formula>
    </cfRule>
    <cfRule type="cellIs" dxfId="0" priority="33585" operator="equal">
      <formula>0</formula>
    </cfRule>
    <cfRule type="cellIs" dxfId="0" priority="33586" operator="equal">
      <formula>0</formula>
    </cfRule>
    <cfRule type="cellIs" dxfId="0" priority="33587" operator="equal">
      <formula>0</formula>
    </cfRule>
    <cfRule type="cellIs" dxfId="0" priority="33588" operator="equal">
      <formula>0</formula>
    </cfRule>
    <cfRule type="cellIs" dxfId="0" priority="33589" operator="equal">
      <formula>0</formula>
    </cfRule>
    <cfRule type="cellIs" dxfId="0" priority="33590" operator="equal">
      <formula>0</formula>
    </cfRule>
    <cfRule type="cellIs" dxfId="0" priority="33591" operator="equal">
      <formula>0</formula>
    </cfRule>
    <cfRule type="cellIs" dxfId="0" priority="33592" operator="equal">
      <formula>0</formula>
    </cfRule>
    <cfRule type="cellIs" dxfId="0" priority="33593" operator="equal">
      <formula>0</formula>
    </cfRule>
    <cfRule type="cellIs" dxfId="0" priority="33594" operator="equal">
      <formula>0</formula>
    </cfRule>
    <cfRule type="cellIs" dxfId="0" priority="33595" operator="equal">
      <formula>0</formula>
    </cfRule>
    <cfRule type="cellIs" dxfId="0" priority="33596" operator="equal">
      <formula>0</formula>
    </cfRule>
    <cfRule type="cellIs" dxfId="0" priority="33597" operator="equal">
      <formula>0</formula>
    </cfRule>
    <cfRule type="cellIs" dxfId="0" priority="33598" operator="equal">
      <formula>0</formula>
    </cfRule>
    <cfRule type="cellIs" dxfId="0" priority="33599" operator="equal">
      <formula>0</formula>
    </cfRule>
    <cfRule type="cellIs" dxfId="0" priority="33600" operator="equal">
      <formula>0</formula>
    </cfRule>
    <cfRule type="cellIs" dxfId="0" priority="33601" operator="equal">
      <formula>0</formula>
    </cfRule>
    <cfRule type="cellIs" dxfId="0" priority="33602" operator="equal">
      <formula>0</formula>
    </cfRule>
    <cfRule type="cellIs" dxfId="0" priority="33603" operator="equal">
      <formula>0</formula>
    </cfRule>
    <cfRule type="cellIs" dxfId="0" priority="33604" operator="equal">
      <formula>0</formula>
    </cfRule>
  </conditionalFormatting>
  <conditionalFormatting sqref="E455">
    <cfRule type="cellIs" dxfId="0" priority="33221" operator="equal">
      <formula>0</formula>
    </cfRule>
    <cfRule type="cellIs" dxfId="0" priority="33222" operator="equal">
      <formula>0</formula>
    </cfRule>
    <cfRule type="cellIs" dxfId="0" priority="33223" operator="equal">
      <formula>0</formula>
    </cfRule>
    <cfRule type="cellIs" dxfId="0" priority="33224" operator="equal">
      <formula>0</formula>
    </cfRule>
    <cfRule type="cellIs" dxfId="0" priority="33225" operator="equal">
      <formula>0</formula>
    </cfRule>
    <cfRule type="cellIs" dxfId="0" priority="33226" operator="equal">
      <formula>0</formula>
    </cfRule>
    <cfRule type="cellIs" dxfId="0" priority="33227" operator="equal">
      <formula>0</formula>
    </cfRule>
    <cfRule type="cellIs" dxfId="0" priority="33228" operator="equal">
      <formula>0</formula>
    </cfRule>
    <cfRule type="cellIs" dxfId="0" priority="33229" operator="equal">
      <formula>0</formula>
    </cfRule>
    <cfRule type="cellIs" dxfId="0" priority="33230" operator="equal">
      <formula>0</formula>
    </cfRule>
    <cfRule type="cellIs" dxfId="0" priority="33231" operator="equal">
      <formula>0</formula>
    </cfRule>
    <cfRule type="cellIs" dxfId="0" priority="33232" operator="equal">
      <formula>0</formula>
    </cfRule>
    <cfRule type="cellIs" dxfId="0" priority="33233" operator="equal">
      <formula>0</formula>
    </cfRule>
    <cfRule type="cellIs" dxfId="0" priority="33234" operator="equal">
      <formula>0</formula>
    </cfRule>
    <cfRule type="cellIs" dxfId="0" priority="33235" operator="equal">
      <formula>0</formula>
    </cfRule>
    <cfRule type="cellIs" dxfId="0" priority="33236" operator="equal">
      <formula>0</formula>
    </cfRule>
    <cfRule type="cellIs" dxfId="0" priority="33237" operator="equal">
      <formula>0</formula>
    </cfRule>
    <cfRule type="cellIs" dxfId="0" priority="33238" operator="equal">
      <formula>0</formula>
    </cfRule>
    <cfRule type="cellIs" dxfId="0" priority="33239" operator="equal">
      <formula>0</formula>
    </cfRule>
    <cfRule type="cellIs" dxfId="0" priority="33240" operator="equal">
      <formula>0</formula>
    </cfRule>
    <cfRule type="cellIs" dxfId="0" priority="33241" operator="equal">
      <formula>0</formula>
    </cfRule>
    <cfRule type="cellIs" dxfId="0" priority="33242" operator="equal">
      <formula>0</formula>
    </cfRule>
    <cfRule type="cellIs" dxfId="0" priority="33243" operator="equal">
      <formula>0</formula>
    </cfRule>
    <cfRule type="cellIs" dxfId="0" priority="33244" operator="equal">
      <formula>0</formula>
    </cfRule>
    <cfRule type="cellIs" dxfId="0" priority="33245" operator="equal">
      <formula>0</formula>
    </cfRule>
    <cfRule type="cellIs" dxfId="0" priority="33246" operator="equal">
      <formula>0</formula>
    </cfRule>
    <cfRule type="cellIs" dxfId="0" priority="33247" operator="equal">
      <formula>0</formula>
    </cfRule>
    <cfRule type="cellIs" dxfId="0" priority="33248" operator="equal">
      <formula>0</formula>
    </cfRule>
    <cfRule type="cellIs" dxfId="0" priority="33249" operator="equal">
      <formula>0</formula>
    </cfRule>
    <cfRule type="cellIs" dxfId="0" priority="33250" operator="equal">
      <formula>0</formula>
    </cfRule>
    <cfRule type="cellIs" dxfId="0" priority="33251" operator="equal">
      <formula>0</formula>
    </cfRule>
    <cfRule type="cellIs" dxfId="0" priority="33252" operator="equal">
      <formula>0</formula>
    </cfRule>
    <cfRule type="cellIs" dxfId="0" priority="33253" operator="equal">
      <formula>0</formula>
    </cfRule>
    <cfRule type="cellIs" dxfId="0" priority="33254" operator="equal">
      <formula>0</formula>
    </cfRule>
    <cfRule type="cellIs" dxfId="0" priority="33255" operator="equal">
      <formula>0</formula>
    </cfRule>
    <cfRule type="cellIs" dxfId="0" priority="33256" operator="equal">
      <formula>0</formula>
    </cfRule>
    <cfRule type="cellIs" dxfId="0" priority="33257" operator="equal">
      <formula>0</formula>
    </cfRule>
    <cfRule type="cellIs" dxfId="0" priority="33258" operator="equal">
      <formula>0</formula>
    </cfRule>
    <cfRule type="cellIs" dxfId="0" priority="33259" operator="equal">
      <formula>0</formula>
    </cfRule>
    <cfRule type="cellIs" dxfId="0" priority="33260" operator="equal">
      <formula>0</formula>
    </cfRule>
    <cfRule type="cellIs" dxfId="0" priority="33261" operator="equal">
      <formula>0</formula>
    </cfRule>
    <cfRule type="cellIs" dxfId="0" priority="33262" operator="equal">
      <formula>0</formula>
    </cfRule>
    <cfRule type="cellIs" dxfId="0" priority="33263" operator="equal">
      <formula>0</formula>
    </cfRule>
    <cfRule type="cellIs" dxfId="0" priority="33264" operator="equal">
      <formula>0</formula>
    </cfRule>
    <cfRule type="cellIs" dxfId="0" priority="33265" operator="equal">
      <formula>0</formula>
    </cfRule>
    <cfRule type="cellIs" dxfId="0" priority="33266" operator="equal">
      <formula>0</formula>
    </cfRule>
    <cfRule type="cellIs" dxfId="0" priority="33267" operator="equal">
      <formula>0</formula>
    </cfRule>
    <cfRule type="cellIs" dxfId="0" priority="33268" operator="equal">
      <formula>0</formula>
    </cfRule>
    <cfRule type="cellIs" dxfId="0" priority="33269" operator="equal">
      <formula>0</formula>
    </cfRule>
    <cfRule type="cellIs" dxfId="0" priority="33270" operator="equal">
      <formula>0</formula>
    </cfRule>
    <cfRule type="cellIs" dxfId="0" priority="33271" operator="equal">
      <formula>0</formula>
    </cfRule>
    <cfRule type="cellIs" dxfId="0" priority="33272" operator="equal">
      <formula>0</formula>
    </cfRule>
    <cfRule type="cellIs" dxfId="0" priority="33273" operator="equal">
      <formula>0</formula>
    </cfRule>
    <cfRule type="cellIs" dxfId="0" priority="33274" operator="equal">
      <formula>0</formula>
    </cfRule>
    <cfRule type="cellIs" dxfId="0" priority="33275" operator="equal">
      <formula>0</formula>
    </cfRule>
    <cfRule type="cellIs" dxfId="0" priority="33276" operator="equal">
      <formula>0</formula>
    </cfRule>
    <cfRule type="cellIs" dxfId="0" priority="33277" operator="equal">
      <formula>0</formula>
    </cfRule>
    <cfRule type="cellIs" dxfId="0" priority="33278" operator="equal">
      <formula>0</formula>
    </cfRule>
    <cfRule type="cellIs" dxfId="0" priority="33279" operator="equal">
      <formula>0</formula>
    </cfRule>
    <cfRule type="cellIs" dxfId="0" priority="33280" operator="equal">
      <formula>0</formula>
    </cfRule>
    <cfRule type="cellIs" dxfId="0" priority="33281" operator="equal">
      <formula>0</formula>
    </cfRule>
    <cfRule type="cellIs" dxfId="0" priority="33282" operator="equal">
      <formula>0</formula>
    </cfRule>
    <cfRule type="cellIs" dxfId="0" priority="33283" operator="equal">
      <formula>0</formula>
    </cfRule>
    <cfRule type="cellIs" dxfId="0" priority="33284" operator="equal">
      <formula>0</formula>
    </cfRule>
    <cfRule type="cellIs" dxfId="0" priority="33285" operator="equal">
      <formula>0</formula>
    </cfRule>
    <cfRule type="cellIs" dxfId="0" priority="33286" operator="equal">
      <formula>0</formula>
    </cfRule>
    <cfRule type="cellIs" dxfId="0" priority="33287" operator="equal">
      <formula>0</formula>
    </cfRule>
    <cfRule type="cellIs" dxfId="0" priority="33288" operator="equal">
      <formula>0</formula>
    </cfRule>
    <cfRule type="cellIs" dxfId="0" priority="33289" operator="equal">
      <formula>0</formula>
    </cfRule>
    <cfRule type="cellIs" dxfId="0" priority="33290" operator="equal">
      <formula>0</formula>
    </cfRule>
    <cfRule type="cellIs" dxfId="0" priority="33291" operator="equal">
      <formula>0</formula>
    </cfRule>
    <cfRule type="cellIs" dxfId="0" priority="33292" operator="equal">
      <formula>0</formula>
    </cfRule>
    <cfRule type="cellIs" dxfId="0" priority="33293" operator="equal">
      <formula>0</formula>
    </cfRule>
    <cfRule type="cellIs" dxfId="0" priority="33294" operator="equal">
      <formula>0</formula>
    </cfRule>
    <cfRule type="cellIs" dxfId="0" priority="33295" operator="equal">
      <formula>0</formula>
    </cfRule>
    <cfRule type="cellIs" dxfId="0" priority="33296" operator="equal">
      <formula>0</formula>
    </cfRule>
    <cfRule type="cellIs" dxfId="0" priority="33297" operator="equal">
      <formula>0</formula>
    </cfRule>
    <cfRule type="cellIs" dxfId="0" priority="33298" operator="equal">
      <formula>0</formula>
    </cfRule>
    <cfRule type="cellIs" dxfId="0" priority="33299" operator="equal">
      <formula>0</formula>
    </cfRule>
    <cfRule type="cellIs" dxfId="0" priority="33300" operator="equal">
      <formula>0</formula>
    </cfRule>
    <cfRule type="cellIs" dxfId="0" priority="33301" operator="equal">
      <formula>0</formula>
    </cfRule>
    <cfRule type="cellIs" dxfId="0" priority="33302" operator="equal">
      <formula>0</formula>
    </cfRule>
    <cfRule type="cellIs" dxfId="0" priority="33303" operator="equal">
      <formula>0</formula>
    </cfRule>
    <cfRule type="cellIs" dxfId="0" priority="33304" operator="equal">
      <formula>0</formula>
    </cfRule>
    <cfRule type="cellIs" dxfId="0" priority="33305" operator="equal">
      <formula>0</formula>
    </cfRule>
    <cfRule type="cellIs" dxfId="0" priority="33306" operator="equal">
      <formula>0</formula>
    </cfRule>
    <cfRule type="cellIs" dxfId="0" priority="33307" operator="equal">
      <formula>0</formula>
    </cfRule>
    <cfRule type="cellIs" dxfId="0" priority="33308" operator="equal">
      <formula>0</formula>
    </cfRule>
    <cfRule type="cellIs" dxfId="0" priority="33309" operator="equal">
      <formula>0</formula>
    </cfRule>
    <cfRule type="cellIs" dxfId="0" priority="33310" operator="equal">
      <formula>0</formula>
    </cfRule>
    <cfRule type="cellIs" dxfId="0" priority="33311" operator="equal">
      <formula>0</formula>
    </cfRule>
    <cfRule type="cellIs" dxfId="0" priority="33312" operator="equal">
      <formula>0</formula>
    </cfRule>
    <cfRule type="cellIs" dxfId="0" priority="33313" operator="equal">
      <formula>0</formula>
    </cfRule>
    <cfRule type="cellIs" dxfId="0" priority="33314" operator="equal">
      <formula>0</formula>
    </cfRule>
    <cfRule type="cellIs" dxfId="0" priority="33315" operator="equal">
      <formula>0</formula>
    </cfRule>
    <cfRule type="cellIs" dxfId="0" priority="33316" operator="equal">
      <formula>0</formula>
    </cfRule>
  </conditionalFormatting>
  <conditionalFormatting sqref="E456">
    <cfRule type="cellIs" dxfId="0" priority="33125" operator="equal">
      <formula>0</formula>
    </cfRule>
    <cfRule type="cellIs" dxfId="0" priority="33126" operator="equal">
      <formula>0</formula>
    </cfRule>
    <cfRule type="cellIs" dxfId="0" priority="33127" operator="equal">
      <formula>0</formula>
    </cfRule>
    <cfRule type="cellIs" dxfId="0" priority="33128" operator="equal">
      <formula>0</formula>
    </cfRule>
    <cfRule type="cellIs" dxfId="0" priority="33129" operator="equal">
      <formula>0</formula>
    </cfRule>
    <cfRule type="cellIs" dxfId="0" priority="33130" operator="equal">
      <formula>0</formula>
    </cfRule>
    <cfRule type="cellIs" dxfId="0" priority="33131" operator="equal">
      <formula>0</formula>
    </cfRule>
    <cfRule type="cellIs" dxfId="0" priority="33132" operator="equal">
      <formula>0</formula>
    </cfRule>
    <cfRule type="cellIs" dxfId="0" priority="33133" operator="equal">
      <formula>0</formula>
    </cfRule>
    <cfRule type="cellIs" dxfId="0" priority="33134" operator="equal">
      <formula>0</formula>
    </cfRule>
    <cfRule type="cellIs" dxfId="0" priority="33135" operator="equal">
      <formula>0</formula>
    </cfRule>
    <cfRule type="cellIs" dxfId="0" priority="33136" operator="equal">
      <formula>0</formula>
    </cfRule>
    <cfRule type="cellIs" dxfId="0" priority="33137" operator="equal">
      <formula>0</formula>
    </cfRule>
    <cfRule type="cellIs" dxfId="0" priority="33138" operator="equal">
      <formula>0</formula>
    </cfRule>
    <cfRule type="cellIs" dxfId="0" priority="33139" operator="equal">
      <formula>0</formula>
    </cfRule>
    <cfRule type="cellIs" dxfId="0" priority="33140" operator="equal">
      <formula>0</formula>
    </cfRule>
    <cfRule type="cellIs" dxfId="0" priority="33141" operator="equal">
      <formula>0</formula>
    </cfRule>
    <cfRule type="cellIs" dxfId="0" priority="33142" operator="equal">
      <formula>0</formula>
    </cfRule>
    <cfRule type="cellIs" dxfId="0" priority="33143" operator="equal">
      <formula>0</formula>
    </cfRule>
    <cfRule type="cellIs" dxfId="0" priority="33144" operator="equal">
      <formula>0</formula>
    </cfRule>
    <cfRule type="cellIs" dxfId="0" priority="33145" operator="equal">
      <formula>0</formula>
    </cfRule>
    <cfRule type="cellIs" dxfId="0" priority="33146" operator="equal">
      <formula>0</formula>
    </cfRule>
    <cfRule type="cellIs" dxfId="0" priority="33147" operator="equal">
      <formula>0</formula>
    </cfRule>
    <cfRule type="cellIs" dxfId="0" priority="33148" operator="equal">
      <formula>0</formula>
    </cfRule>
    <cfRule type="cellIs" dxfId="0" priority="33149" operator="equal">
      <formula>0</formula>
    </cfRule>
    <cfRule type="cellIs" dxfId="0" priority="33150" operator="equal">
      <formula>0</formula>
    </cfRule>
    <cfRule type="cellIs" dxfId="0" priority="33151" operator="equal">
      <formula>0</formula>
    </cfRule>
    <cfRule type="cellIs" dxfId="0" priority="33152" operator="equal">
      <formula>0</formula>
    </cfRule>
    <cfRule type="cellIs" dxfId="0" priority="33153" operator="equal">
      <formula>0</formula>
    </cfRule>
    <cfRule type="cellIs" dxfId="0" priority="33154" operator="equal">
      <formula>0</formula>
    </cfRule>
    <cfRule type="cellIs" dxfId="0" priority="33155" operator="equal">
      <formula>0</formula>
    </cfRule>
    <cfRule type="cellIs" dxfId="0" priority="33156" operator="equal">
      <formula>0</formula>
    </cfRule>
    <cfRule type="cellIs" dxfId="0" priority="33157" operator="equal">
      <formula>0</formula>
    </cfRule>
    <cfRule type="cellIs" dxfId="0" priority="33158" operator="equal">
      <formula>0</formula>
    </cfRule>
    <cfRule type="cellIs" dxfId="0" priority="33159" operator="equal">
      <formula>0</formula>
    </cfRule>
    <cfRule type="cellIs" dxfId="0" priority="33160" operator="equal">
      <formula>0</formula>
    </cfRule>
    <cfRule type="cellIs" dxfId="0" priority="33161" operator="equal">
      <formula>0</formula>
    </cfRule>
    <cfRule type="cellIs" dxfId="0" priority="33162" operator="equal">
      <formula>0</formula>
    </cfRule>
    <cfRule type="cellIs" dxfId="0" priority="33163" operator="equal">
      <formula>0</formula>
    </cfRule>
    <cfRule type="cellIs" dxfId="0" priority="33164" operator="equal">
      <formula>0</formula>
    </cfRule>
    <cfRule type="cellIs" dxfId="0" priority="33165" operator="equal">
      <formula>0</formula>
    </cfRule>
    <cfRule type="cellIs" dxfId="0" priority="33166" operator="equal">
      <formula>0</formula>
    </cfRule>
    <cfRule type="cellIs" dxfId="0" priority="33167" operator="equal">
      <formula>0</formula>
    </cfRule>
    <cfRule type="cellIs" dxfId="0" priority="33168" operator="equal">
      <formula>0</formula>
    </cfRule>
    <cfRule type="cellIs" dxfId="0" priority="33169" operator="equal">
      <formula>0</formula>
    </cfRule>
    <cfRule type="cellIs" dxfId="0" priority="33170" operator="equal">
      <formula>0</formula>
    </cfRule>
    <cfRule type="cellIs" dxfId="0" priority="33171" operator="equal">
      <formula>0</formula>
    </cfRule>
    <cfRule type="cellIs" dxfId="0" priority="33172" operator="equal">
      <formula>0</formula>
    </cfRule>
    <cfRule type="cellIs" dxfId="0" priority="33173" operator="equal">
      <formula>0</formula>
    </cfRule>
    <cfRule type="cellIs" dxfId="0" priority="33174" operator="equal">
      <formula>0</formula>
    </cfRule>
    <cfRule type="cellIs" dxfId="0" priority="33175" operator="equal">
      <formula>0</formula>
    </cfRule>
    <cfRule type="cellIs" dxfId="0" priority="33176" operator="equal">
      <formula>0</formula>
    </cfRule>
    <cfRule type="cellIs" dxfId="0" priority="33177" operator="equal">
      <formula>0</formula>
    </cfRule>
    <cfRule type="cellIs" dxfId="0" priority="33178" operator="equal">
      <formula>0</formula>
    </cfRule>
    <cfRule type="cellIs" dxfId="0" priority="33179" operator="equal">
      <formula>0</formula>
    </cfRule>
    <cfRule type="cellIs" dxfId="0" priority="33180" operator="equal">
      <formula>0</formula>
    </cfRule>
    <cfRule type="cellIs" dxfId="0" priority="33181" operator="equal">
      <formula>0</formula>
    </cfRule>
    <cfRule type="cellIs" dxfId="0" priority="33182" operator="equal">
      <formula>0</formula>
    </cfRule>
    <cfRule type="cellIs" dxfId="0" priority="33183" operator="equal">
      <formula>0</formula>
    </cfRule>
    <cfRule type="cellIs" dxfId="0" priority="33184" operator="equal">
      <formula>0</formula>
    </cfRule>
    <cfRule type="cellIs" dxfId="0" priority="33185" operator="equal">
      <formula>0</formula>
    </cfRule>
    <cfRule type="cellIs" dxfId="0" priority="33186" operator="equal">
      <formula>0</formula>
    </cfRule>
    <cfRule type="cellIs" dxfId="0" priority="33187" operator="equal">
      <formula>0</formula>
    </cfRule>
    <cfRule type="cellIs" dxfId="0" priority="33188" operator="equal">
      <formula>0</formula>
    </cfRule>
    <cfRule type="cellIs" dxfId="0" priority="33189" operator="equal">
      <formula>0</formula>
    </cfRule>
    <cfRule type="cellIs" dxfId="0" priority="33190" operator="equal">
      <formula>0</formula>
    </cfRule>
    <cfRule type="cellIs" dxfId="0" priority="33191" operator="equal">
      <formula>0</formula>
    </cfRule>
    <cfRule type="cellIs" dxfId="0" priority="33192" operator="equal">
      <formula>0</formula>
    </cfRule>
    <cfRule type="cellIs" dxfId="0" priority="33193" operator="equal">
      <formula>0</formula>
    </cfRule>
    <cfRule type="cellIs" dxfId="0" priority="33194" operator="equal">
      <formula>0</formula>
    </cfRule>
    <cfRule type="cellIs" dxfId="0" priority="33195" operator="equal">
      <formula>0</formula>
    </cfRule>
    <cfRule type="cellIs" dxfId="0" priority="33196" operator="equal">
      <formula>0</formula>
    </cfRule>
    <cfRule type="cellIs" dxfId="0" priority="33197" operator="equal">
      <formula>0</formula>
    </cfRule>
    <cfRule type="cellIs" dxfId="0" priority="33198" operator="equal">
      <formula>0</formula>
    </cfRule>
    <cfRule type="cellIs" dxfId="0" priority="33199" operator="equal">
      <formula>0</formula>
    </cfRule>
    <cfRule type="cellIs" dxfId="0" priority="33200" operator="equal">
      <formula>0</formula>
    </cfRule>
    <cfRule type="cellIs" dxfId="0" priority="33201" operator="equal">
      <formula>0</formula>
    </cfRule>
    <cfRule type="cellIs" dxfId="0" priority="33202" operator="equal">
      <formula>0</formula>
    </cfRule>
    <cfRule type="cellIs" dxfId="0" priority="33203" operator="equal">
      <formula>0</formula>
    </cfRule>
    <cfRule type="cellIs" dxfId="0" priority="33204" operator="equal">
      <formula>0</formula>
    </cfRule>
    <cfRule type="cellIs" dxfId="0" priority="33205" operator="equal">
      <formula>0</formula>
    </cfRule>
    <cfRule type="cellIs" dxfId="0" priority="33206" operator="equal">
      <formula>0</formula>
    </cfRule>
    <cfRule type="cellIs" dxfId="0" priority="33207" operator="equal">
      <formula>0</formula>
    </cfRule>
    <cfRule type="cellIs" dxfId="0" priority="33208" operator="equal">
      <formula>0</formula>
    </cfRule>
    <cfRule type="cellIs" dxfId="0" priority="33209" operator="equal">
      <formula>0</formula>
    </cfRule>
    <cfRule type="cellIs" dxfId="0" priority="33210" operator="equal">
      <formula>0</formula>
    </cfRule>
    <cfRule type="cellIs" dxfId="0" priority="33211" operator="equal">
      <formula>0</formula>
    </cfRule>
    <cfRule type="cellIs" dxfId="0" priority="33212" operator="equal">
      <formula>0</formula>
    </cfRule>
    <cfRule type="cellIs" dxfId="0" priority="33213" operator="equal">
      <formula>0</formula>
    </cfRule>
    <cfRule type="cellIs" dxfId="0" priority="33214" operator="equal">
      <formula>0</formula>
    </cfRule>
    <cfRule type="cellIs" dxfId="0" priority="33215" operator="equal">
      <formula>0</formula>
    </cfRule>
    <cfRule type="cellIs" dxfId="0" priority="33216" operator="equal">
      <formula>0</formula>
    </cfRule>
    <cfRule type="cellIs" dxfId="0" priority="33217" operator="equal">
      <formula>0</formula>
    </cfRule>
    <cfRule type="cellIs" dxfId="0" priority="33218" operator="equal">
      <formula>0</formula>
    </cfRule>
    <cfRule type="cellIs" dxfId="0" priority="33219" operator="equal">
      <formula>0</formula>
    </cfRule>
    <cfRule type="cellIs" dxfId="0" priority="33220" operator="equal">
      <formula>0</formula>
    </cfRule>
  </conditionalFormatting>
  <conditionalFormatting sqref="E458">
    <cfRule type="cellIs" dxfId="0" priority="32837" operator="equal">
      <formula>0</formula>
    </cfRule>
    <cfRule type="cellIs" dxfId="0" priority="32838" operator="equal">
      <formula>0</formula>
    </cfRule>
    <cfRule type="cellIs" dxfId="0" priority="32839" operator="equal">
      <formula>0</formula>
    </cfRule>
    <cfRule type="cellIs" dxfId="0" priority="32840" operator="equal">
      <formula>0</formula>
    </cfRule>
    <cfRule type="cellIs" dxfId="0" priority="32841" operator="equal">
      <formula>0</formula>
    </cfRule>
    <cfRule type="cellIs" dxfId="0" priority="32842" operator="equal">
      <formula>0</formula>
    </cfRule>
    <cfRule type="cellIs" dxfId="0" priority="32843" operator="equal">
      <formula>0</formula>
    </cfRule>
    <cfRule type="cellIs" dxfId="0" priority="32844" operator="equal">
      <formula>0</formula>
    </cfRule>
    <cfRule type="cellIs" dxfId="0" priority="32845" operator="equal">
      <formula>0</formula>
    </cfRule>
    <cfRule type="cellIs" dxfId="0" priority="32846" operator="equal">
      <formula>0</formula>
    </cfRule>
    <cfRule type="cellIs" dxfId="0" priority="32847" operator="equal">
      <formula>0</formula>
    </cfRule>
    <cfRule type="cellIs" dxfId="0" priority="32848" operator="equal">
      <formula>0</formula>
    </cfRule>
    <cfRule type="cellIs" dxfId="0" priority="32849" operator="equal">
      <formula>0</formula>
    </cfRule>
    <cfRule type="cellIs" dxfId="0" priority="32850" operator="equal">
      <formula>0</formula>
    </cfRule>
    <cfRule type="cellIs" dxfId="0" priority="32851" operator="equal">
      <formula>0</formula>
    </cfRule>
    <cfRule type="cellIs" dxfId="0" priority="32852" operator="equal">
      <formula>0</formula>
    </cfRule>
    <cfRule type="cellIs" dxfId="0" priority="32853" operator="equal">
      <formula>0</formula>
    </cfRule>
    <cfRule type="cellIs" dxfId="0" priority="32854" operator="equal">
      <formula>0</formula>
    </cfRule>
    <cfRule type="cellIs" dxfId="0" priority="32855" operator="equal">
      <formula>0</formula>
    </cfRule>
    <cfRule type="cellIs" dxfId="0" priority="32856" operator="equal">
      <formula>0</formula>
    </cfRule>
    <cfRule type="cellIs" dxfId="0" priority="32857" operator="equal">
      <formula>0</formula>
    </cfRule>
    <cfRule type="cellIs" dxfId="0" priority="32858" operator="equal">
      <formula>0</formula>
    </cfRule>
    <cfRule type="cellIs" dxfId="0" priority="32859" operator="equal">
      <formula>0</formula>
    </cfRule>
    <cfRule type="cellIs" dxfId="0" priority="32860" operator="equal">
      <formula>0</formula>
    </cfRule>
    <cfRule type="cellIs" dxfId="0" priority="32861" operator="equal">
      <formula>0</formula>
    </cfRule>
    <cfRule type="cellIs" dxfId="0" priority="32862" operator="equal">
      <formula>0</formula>
    </cfRule>
    <cfRule type="cellIs" dxfId="0" priority="32863" operator="equal">
      <formula>0</formula>
    </cfRule>
    <cfRule type="cellIs" dxfId="0" priority="32864" operator="equal">
      <formula>0</formula>
    </cfRule>
    <cfRule type="cellIs" dxfId="0" priority="32865" operator="equal">
      <formula>0</formula>
    </cfRule>
    <cfRule type="cellIs" dxfId="0" priority="32866" operator="equal">
      <formula>0</formula>
    </cfRule>
    <cfRule type="cellIs" dxfId="0" priority="32867" operator="equal">
      <formula>0</formula>
    </cfRule>
    <cfRule type="cellIs" dxfId="0" priority="32868" operator="equal">
      <formula>0</formula>
    </cfRule>
    <cfRule type="cellIs" dxfId="0" priority="32869" operator="equal">
      <formula>0</formula>
    </cfRule>
    <cfRule type="cellIs" dxfId="0" priority="32870" operator="equal">
      <formula>0</formula>
    </cfRule>
    <cfRule type="cellIs" dxfId="0" priority="32871" operator="equal">
      <formula>0</formula>
    </cfRule>
    <cfRule type="cellIs" dxfId="0" priority="32872" operator="equal">
      <formula>0</formula>
    </cfRule>
    <cfRule type="cellIs" dxfId="0" priority="32873" operator="equal">
      <formula>0</formula>
    </cfRule>
    <cfRule type="cellIs" dxfId="0" priority="32874" operator="equal">
      <formula>0</formula>
    </cfRule>
    <cfRule type="cellIs" dxfId="0" priority="32875" operator="equal">
      <formula>0</formula>
    </cfRule>
    <cfRule type="cellIs" dxfId="0" priority="32876" operator="equal">
      <formula>0</formula>
    </cfRule>
    <cfRule type="cellIs" dxfId="0" priority="32877" operator="equal">
      <formula>0</formula>
    </cfRule>
    <cfRule type="cellIs" dxfId="0" priority="32878" operator="equal">
      <formula>0</formula>
    </cfRule>
    <cfRule type="cellIs" dxfId="0" priority="32879" operator="equal">
      <formula>0</formula>
    </cfRule>
    <cfRule type="cellIs" dxfId="0" priority="32880" operator="equal">
      <formula>0</formula>
    </cfRule>
    <cfRule type="cellIs" dxfId="0" priority="32881" operator="equal">
      <formula>0</formula>
    </cfRule>
    <cfRule type="cellIs" dxfId="0" priority="32882" operator="equal">
      <formula>0</formula>
    </cfRule>
    <cfRule type="cellIs" dxfId="0" priority="32883" operator="equal">
      <formula>0</formula>
    </cfRule>
    <cfRule type="cellIs" dxfId="0" priority="32884" operator="equal">
      <formula>0</formula>
    </cfRule>
    <cfRule type="cellIs" dxfId="0" priority="32885" operator="equal">
      <formula>0</formula>
    </cfRule>
    <cfRule type="cellIs" dxfId="0" priority="32886" operator="equal">
      <formula>0</formula>
    </cfRule>
    <cfRule type="cellIs" dxfId="0" priority="32887" operator="equal">
      <formula>0</formula>
    </cfRule>
    <cfRule type="cellIs" dxfId="0" priority="32888" operator="equal">
      <formula>0</formula>
    </cfRule>
    <cfRule type="cellIs" dxfId="0" priority="32889" operator="equal">
      <formula>0</formula>
    </cfRule>
    <cfRule type="cellIs" dxfId="0" priority="32890" operator="equal">
      <formula>0</formula>
    </cfRule>
    <cfRule type="cellIs" dxfId="0" priority="32891" operator="equal">
      <formula>0</formula>
    </cfRule>
    <cfRule type="cellIs" dxfId="0" priority="32892" operator="equal">
      <formula>0</formula>
    </cfRule>
    <cfRule type="cellIs" dxfId="0" priority="32893" operator="equal">
      <formula>0</formula>
    </cfRule>
    <cfRule type="cellIs" dxfId="0" priority="32894" operator="equal">
      <formula>0</formula>
    </cfRule>
    <cfRule type="cellIs" dxfId="0" priority="32895" operator="equal">
      <formula>0</formula>
    </cfRule>
    <cfRule type="cellIs" dxfId="0" priority="32896" operator="equal">
      <formula>0</formula>
    </cfRule>
    <cfRule type="cellIs" dxfId="0" priority="32897" operator="equal">
      <formula>0</formula>
    </cfRule>
    <cfRule type="cellIs" dxfId="0" priority="32898" operator="equal">
      <formula>0</formula>
    </cfRule>
    <cfRule type="cellIs" dxfId="0" priority="32899" operator="equal">
      <formula>0</formula>
    </cfRule>
    <cfRule type="cellIs" dxfId="0" priority="32900" operator="equal">
      <formula>0</formula>
    </cfRule>
    <cfRule type="cellIs" dxfId="0" priority="32901" operator="equal">
      <formula>0</formula>
    </cfRule>
    <cfRule type="cellIs" dxfId="0" priority="32902" operator="equal">
      <formula>0</formula>
    </cfRule>
    <cfRule type="cellIs" dxfId="0" priority="32903" operator="equal">
      <formula>0</formula>
    </cfRule>
    <cfRule type="cellIs" dxfId="0" priority="32904" operator="equal">
      <formula>0</formula>
    </cfRule>
    <cfRule type="cellIs" dxfId="0" priority="32905" operator="equal">
      <formula>0</formula>
    </cfRule>
    <cfRule type="cellIs" dxfId="0" priority="32906" operator="equal">
      <formula>0</formula>
    </cfRule>
    <cfRule type="cellIs" dxfId="0" priority="32907" operator="equal">
      <formula>0</formula>
    </cfRule>
    <cfRule type="cellIs" dxfId="0" priority="32908" operator="equal">
      <formula>0</formula>
    </cfRule>
    <cfRule type="cellIs" dxfId="0" priority="32909" operator="equal">
      <formula>0</formula>
    </cfRule>
    <cfRule type="cellIs" dxfId="0" priority="32910" operator="equal">
      <formula>0</formula>
    </cfRule>
    <cfRule type="cellIs" dxfId="0" priority="32911" operator="equal">
      <formula>0</formula>
    </cfRule>
    <cfRule type="cellIs" dxfId="0" priority="32912" operator="equal">
      <formula>0</formula>
    </cfRule>
    <cfRule type="cellIs" dxfId="0" priority="32913" operator="equal">
      <formula>0</formula>
    </cfRule>
    <cfRule type="cellIs" dxfId="0" priority="32914" operator="equal">
      <formula>0</formula>
    </cfRule>
    <cfRule type="cellIs" dxfId="0" priority="32915" operator="equal">
      <formula>0</formula>
    </cfRule>
    <cfRule type="cellIs" dxfId="0" priority="32916" operator="equal">
      <formula>0</formula>
    </cfRule>
    <cfRule type="cellIs" dxfId="0" priority="32917" operator="equal">
      <formula>0</formula>
    </cfRule>
    <cfRule type="cellIs" dxfId="0" priority="32918" operator="equal">
      <formula>0</formula>
    </cfRule>
    <cfRule type="cellIs" dxfId="0" priority="32919" operator="equal">
      <formula>0</formula>
    </cfRule>
    <cfRule type="cellIs" dxfId="0" priority="32920" operator="equal">
      <formula>0</formula>
    </cfRule>
    <cfRule type="cellIs" dxfId="0" priority="32921" operator="equal">
      <formula>0</formula>
    </cfRule>
    <cfRule type="cellIs" dxfId="0" priority="32922" operator="equal">
      <formula>0</formula>
    </cfRule>
    <cfRule type="cellIs" dxfId="0" priority="32923" operator="equal">
      <formula>0</formula>
    </cfRule>
    <cfRule type="cellIs" dxfId="0" priority="32924" operator="equal">
      <formula>0</formula>
    </cfRule>
    <cfRule type="cellIs" dxfId="0" priority="32925" operator="equal">
      <formula>0</formula>
    </cfRule>
    <cfRule type="cellIs" dxfId="0" priority="32926" operator="equal">
      <formula>0</formula>
    </cfRule>
    <cfRule type="cellIs" dxfId="0" priority="32927" operator="equal">
      <formula>0</formula>
    </cfRule>
    <cfRule type="cellIs" dxfId="0" priority="32928" operator="equal">
      <formula>0</formula>
    </cfRule>
    <cfRule type="cellIs" dxfId="0" priority="32929" operator="equal">
      <formula>0</formula>
    </cfRule>
    <cfRule type="cellIs" dxfId="0" priority="32930" operator="equal">
      <formula>0</formula>
    </cfRule>
    <cfRule type="cellIs" dxfId="0" priority="32931" operator="equal">
      <formula>0</formula>
    </cfRule>
    <cfRule type="cellIs" dxfId="0" priority="32932" operator="equal">
      <formula>0</formula>
    </cfRule>
  </conditionalFormatting>
  <conditionalFormatting sqref="E460">
    <cfRule type="cellIs" dxfId="0" priority="32741" operator="equal">
      <formula>0</formula>
    </cfRule>
    <cfRule type="cellIs" dxfId="0" priority="32742" operator="equal">
      <formula>0</formula>
    </cfRule>
    <cfRule type="cellIs" dxfId="0" priority="32743" operator="equal">
      <formula>0</formula>
    </cfRule>
    <cfRule type="cellIs" dxfId="0" priority="32744" operator="equal">
      <formula>0</formula>
    </cfRule>
    <cfRule type="cellIs" dxfId="0" priority="32745" operator="equal">
      <formula>0</formula>
    </cfRule>
    <cfRule type="cellIs" dxfId="0" priority="32746" operator="equal">
      <formula>0</formula>
    </cfRule>
    <cfRule type="cellIs" dxfId="0" priority="32747" operator="equal">
      <formula>0</formula>
    </cfRule>
    <cfRule type="cellIs" dxfId="0" priority="32748" operator="equal">
      <formula>0</formula>
    </cfRule>
    <cfRule type="cellIs" dxfId="0" priority="32749" operator="equal">
      <formula>0</formula>
    </cfRule>
    <cfRule type="cellIs" dxfId="0" priority="32750" operator="equal">
      <formula>0</formula>
    </cfRule>
    <cfRule type="cellIs" dxfId="0" priority="32751" operator="equal">
      <formula>0</formula>
    </cfRule>
    <cfRule type="cellIs" dxfId="0" priority="32752" operator="equal">
      <formula>0</formula>
    </cfRule>
    <cfRule type="cellIs" dxfId="0" priority="32753" operator="equal">
      <formula>0</formula>
    </cfRule>
    <cfRule type="cellIs" dxfId="0" priority="32754" operator="equal">
      <formula>0</formula>
    </cfRule>
    <cfRule type="cellIs" dxfId="0" priority="32755" operator="equal">
      <formula>0</formula>
    </cfRule>
    <cfRule type="cellIs" dxfId="0" priority="32756" operator="equal">
      <formula>0</formula>
    </cfRule>
    <cfRule type="cellIs" dxfId="0" priority="32757" operator="equal">
      <formula>0</formula>
    </cfRule>
    <cfRule type="cellIs" dxfId="0" priority="32758" operator="equal">
      <formula>0</formula>
    </cfRule>
    <cfRule type="cellIs" dxfId="0" priority="32759" operator="equal">
      <formula>0</formula>
    </cfRule>
    <cfRule type="cellIs" dxfId="0" priority="32760" operator="equal">
      <formula>0</formula>
    </cfRule>
    <cfRule type="cellIs" dxfId="0" priority="32761" operator="equal">
      <formula>0</formula>
    </cfRule>
    <cfRule type="cellIs" dxfId="0" priority="32762" operator="equal">
      <formula>0</formula>
    </cfRule>
    <cfRule type="cellIs" dxfId="0" priority="32763" operator="equal">
      <formula>0</formula>
    </cfRule>
    <cfRule type="cellIs" dxfId="0" priority="32764" operator="equal">
      <formula>0</formula>
    </cfRule>
    <cfRule type="cellIs" dxfId="0" priority="32765" operator="equal">
      <formula>0</formula>
    </cfRule>
    <cfRule type="cellIs" dxfId="0" priority="32766" operator="equal">
      <formula>0</formula>
    </cfRule>
    <cfRule type="cellIs" dxfId="0" priority="32767" operator="equal">
      <formula>0</formula>
    </cfRule>
    <cfRule type="cellIs" dxfId="0" priority="32768" operator="equal">
      <formula>0</formula>
    </cfRule>
    <cfRule type="cellIs" dxfId="0" priority="32769" operator="equal">
      <formula>0</formula>
    </cfRule>
    <cfRule type="cellIs" dxfId="0" priority="32770" operator="equal">
      <formula>0</formula>
    </cfRule>
    <cfRule type="cellIs" dxfId="0" priority="32771" operator="equal">
      <formula>0</formula>
    </cfRule>
    <cfRule type="cellIs" dxfId="0" priority="32772" operator="equal">
      <formula>0</formula>
    </cfRule>
    <cfRule type="cellIs" dxfId="0" priority="32773" operator="equal">
      <formula>0</formula>
    </cfRule>
    <cfRule type="cellIs" dxfId="0" priority="32774" operator="equal">
      <formula>0</formula>
    </cfRule>
    <cfRule type="cellIs" dxfId="0" priority="32775" operator="equal">
      <formula>0</formula>
    </cfRule>
    <cfRule type="cellIs" dxfId="0" priority="32776" operator="equal">
      <formula>0</formula>
    </cfRule>
    <cfRule type="cellIs" dxfId="0" priority="32777" operator="equal">
      <formula>0</formula>
    </cfRule>
    <cfRule type="cellIs" dxfId="0" priority="32778" operator="equal">
      <formula>0</formula>
    </cfRule>
    <cfRule type="cellIs" dxfId="0" priority="32779" operator="equal">
      <formula>0</formula>
    </cfRule>
    <cfRule type="cellIs" dxfId="0" priority="32780" operator="equal">
      <formula>0</formula>
    </cfRule>
    <cfRule type="cellIs" dxfId="0" priority="32781" operator="equal">
      <formula>0</formula>
    </cfRule>
    <cfRule type="cellIs" dxfId="0" priority="32782" operator="equal">
      <formula>0</formula>
    </cfRule>
    <cfRule type="cellIs" dxfId="0" priority="32783" operator="equal">
      <formula>0</formula>
    </cfRule>
    <cfRule type="cellIs" dxfId="0" priority="32784" operator="equal">
      <formula>0</formula>
    </cfRule>
    <cfRule type="cellIs" dxfId="0" priority="32785" operator="equal">
      <formula>0</formula>
    </cfRule>
    <cfRule type="cellIs" dxfId="0" priority="32786" operator="equal">
      <formula>0</formula>
    </cfRule>
    <cfRule type="cellIs" dxfId="0" priority="32787" operator="equal">
      <formula>0</formula>
    </cfRule>
    <cfRule type="cellIs" dxfId="0" priority="32788" operator="equal">
      <formula>0</formula>
    </cfRule>
    <cfRule type="cellIs" dxfId="0" priority="32789" operator="equal">
      <formula>0</formula>
    </cfRule>
    <cfRule type="cellIs" dxfId="0" priority="32790" operator="equal">
      <formula>0</formula>
    </cfRule>
    <cfRule type="cellIs" dxfId="0" priority="32791" operator="equal">
      <formula>0</formula>
    </cfRule>
    <cfRule type="cellIs" dxfId="0" priority="32792" operator="equal">
      <formula>0</formula>
    </cfRule>
    <cfRule type="cellIs" dxfId="0" priority="32793" operator="equal">
      <formula>0</formula>
    </cfRule>
    <cfRule type="cellIs" dxfId="0" priority="32794" operator="equal">
      <formula>0</formula>
    </cfRule>
    <cfRule type="cellIs" dxfId="0" priority="32795" operator="equal">
      <formula>0</formula>
    </cfRule>
    <cfRule type="cellIs" dxfId="0" priority="32796" operator="equal">
      <formula>0</formula>
    </cfRule>
    <cfRule type="cellIs" dxfId="0" priority="32797" operator="equal">
      <formula>0</formula>
    </cfRule>
    <cfRule type="cellIs" dxfId="0" priority="32798" operator="equal">
      <formula>0</formula>
    </cfRule>
    <cfRule type="cellIs" dxfId="0" priority="32799" operator="equal">
      <formula>0</formula>
    </cfRule>
    <cfRule type="cellIs" dxfId="0" priority="32800" operator="equal">
      <formula>0</formula>
    </cfRule>
    <cfRule type="cellIs" dxfId="0" priority="32801" operator="equal">
      <formula>0</formula>
    </cfRule>
    <cfRule type="cellIs" dxfId="0" priority="32802" operator="equal">
      <formula>0</formula>
    </cfRule>
    <cfRule type="cellIs" dxfId="0" priority="32803" operator="equal">
      <formula>0</formula>
    </cfRule>
    <cfRule type="cellIs" dxfId="0" priority="32804" operator="equal">
      <formula>0</formula>
    </cfRule>
    <cfRule type="cellIs" dxfId="0" priority="32805" operator="equal">
      <formula>0</formula>
    </cfRule>
    <cfRule type="cellIs" dxfId="0" priority="32806" operator="equal">
      <formula>0</formula>
    </cfRule>
    <cfRule type="cellIs" dxfId="0" priority="32807" operator="equal">
      <formula>0</formula>
    </cfRule>
    <cfRule type="cellIs" dxfId="0" priority="32808" operator="equal">
      <formula>0</formula>
    </cfRule>
    <cfRule type="cellIs" dxfId="0" priority="32809" operator="equal">
      <formula>0</formula>
    </cfRule>
    <cfRule type="cellIs" dxfId="0" priority="32810" operator="equal">
      <formula>0</formula>
    </cfRule>
    <cfRule type="cellIs" dxfId="0" priority="32811" operator="equal">
      <formula>0</formula>
    </cfRule>
    <cfRule type="cellIs" dxfId="0" priority="32812" operator="equal">
      <formula>0</formula>
    </cfRule>
    <cfRule type="cellIs" dxfId="0" priority="32813" operator="equal">
      <formula>0</formula>
    </cfRule>
    <cfRule type="cellIs" dxfId="0" priority="32814" operator="equal">
      <formula>0</formula>
    </cfRule>
    <cfRule type="cellIs" dxfId="0" priority="32815" operator="equal">
      <formula>0</formula>
    </cfRule>
    <cfRule type="cellIs" dxfId="0" priority="32816" operator="equal">
      <formula>0</formula>
    </cfRule>
    <cfRule type="cellIs" dxfId="0" priority="32817" operator="equal">
      <formula>0</formula>
    </cfRule>
    <cfRule type="cellIs" dxfId="0" priority="32818" operator="equal">
      <formula>0</formula>
    </cfRule>
    <cfRule type="cellIs" dxfId="0" priority="32819" operator="equal">
      <formula>0</formula>
    </cfRule>
    <cfRule type="cellIs" dxfId="0" priority="32820" operator="equal">
      <formula>0</formula>
    </cfRule>
    <cfRule type="cellIs" dxfId="0" priority="32821" operator="equal">
      <formula>0</formula>
    </cfRule>
    <cfRule type="cellIs" dxfId="0" priority="32822" operator="equal">
      <formula>0</formula>
    </cfRule>
    <cfRule type="cellIs" dxfId="0" priority="32823" operator="equal">
      <formula>0</formula>
    </cfRule>
    <cfRule type="cellIs" dxfId="0" priority="32824" operator="equal">
      <formula>0</formula>
    </cfRule>
    <cfRule type="cellIs" dxfId="0" priority="32825" operator="equal">
      <formula>0</formula>
    </cfRule>
    <cfRule type="cellIs" dxfId="0" priority="32826" operator="equal">
      <formula>0</formula>
    </cfRule>
    <cfRule type="cellIs" dxfId="0" priority="32827" operator="equal">
      <formula>0</formula>
    </cfRule>
    <cfRule type="cellIs" dxfId="0" priority="32828" operator="equal">
      <formula>0</formula>
    </cfRule>
    <cfRule type="cellIs" dxfId="0" priority="32829" operator="equal">
      <formula>0</formula>
    </cfRule>
    <cfRule type="cellIs" dxfId="0" priority="32830" operator="equal">
      <formula>0</formula>
    </cfRule>
    <cfRule type="cellIs" dxfId="0" priority="32831" operator="equal">
      <formula>0</formula>
    </cfRule>
    <cfRule type="cellIs" dxfId="0" priority="32832" operator="equal">
      <formula>0</formula>
    </cfRule>
    <cfRule type="cellIs" dxfId="0" priority="32833" operator="equal">
      <formula>0</formula>
    </cfRule>
    <cfRule type="cellIs" dxfId="0" priority="32834" operator="equal">
      <formula>0</formula>
    </cfRule>
    <cfRule type="cellIs" dxfId="0" priority="32835" operator="equal">
      <formula>0</formula>
    </cfRule>
    <cfRule type="cellIs" dxfId="0" priority="32836" operator="equal">
      <formula>0</formula>
    </cfRule>
  </conditionalFormatting>
  <conditionalFormatting sqref="E461">
    <cfRule type="cellIs" dxfId="0" priority="32645" operator="equal">
      <formula>0</formula>
    </cfRule>
    <cfRule type="cellIs" dxfId="0" priority="32646" operator="equal">
      <formula>0</formula>
    </cfRule>
    <cfRule type="cellIs" dxfId="0" priority="32647" operator="equal">
      <formula>0</formula>
    </cfRule>
    <cfRule type="cellIs" dxfId="0" priority="32648" operator="equal">
      <formula>0</formula>
    </cfRule>
    <cfRule type="cellIs" dxfId="0" priority="32649" operator="equal">
      <formula>0</formula>
    </cfRule>
    <cfRule type="cellIs" dxfId="0" priority="32650" operator="equal">
      <formula>0</formula>
    </cfRule>
    <cfRule type="cellIs" dxfId="0" priority="32651" operator="equal">
      <formula>0</formula>
    </cfRule>
    <cfRule type="cellIs" dxfId="0" priority="32652" operator="equal">
      <formula>0</formula>
    </cfRule>
    <cfRule type="cellIs" dxfId="0" priority="32653" operator="equal">
      <formula>0</formula>
    </cfRule>
    <cfRule type="cellIs" dxfId="0" priority="32654" operator="equal">
      <formula>0</formula>
    </cfRule>
    <cfRule type="cellIs" dxfId="0" priority="32655" operator="equal">
      <formula>0</formula>
    </cfRule>
    <cfRule type="cellIs" dxfId="0" priority="32656" operator="equal">
      <formula>0</formula>
    </cfRule>
    <cfRule type="cellIs" dxfId="0" priority="32657" operator="equal">
      <formula>0</formula>
    </cfRule>
    <cfRule type="cellIs" dxfId="0" priority="32658" operator="equal">
      <formula>0</formula>
    </cfRule>
    <cfRule type="cellIs" dxfId="0" priority="32659" operator="equal">
      <formula>0</formula>
    </cfRule>
    <cfRule type="cellIs" dxfId="0" priority="32660" operator="equal">
      <formula>0</formula>
    </cfRule>
    <cfRule type="cellIs" dxfId="0" priority="32661" operator="equal">
      <formula>0</formula>
    </cfRule>
    <cfRule type="cellIs" dxfId="0" priority="32662" operator="equal">
      <formula>0</formula>
    </cfRule>
    <cfRule type="cellIs" dxfId="0" priority="32663" operator="equal">
      <formula>0</formula>
    </cfRule>
    <cfRule type="cellIs" dxfId="0" priority="32664" operator="equal">
      <formula>0</formula>
    </cfRule>
    <cfRule type="cellIs" dxfId="0" priority="32665" operator="equal">
      <formula>0</formula>
    </cfRule>
    <cfRule type="cellIs" dxfId="0" priority="32666" operator="equal">
      <formula>0</formula>
    </cfRule>
    <cfRule type="cellIs" dxfId="0" priority="32667" operator="equal">
      <formula>0</formula>
    </cfRule>
    <cfRule type="cellIs" dxfId="0" priority="32668" operator="equal">
      <formula>0</formula>
    </cfRule>
    <cfRule type="cellIs" dxfId="0" priority="32669" operator="equal">
      <formula>0</formula>
    </cfRule>
    <cfRule type="cellIs" dxfId="0" priority="32670" operator="equal">
      <formula>0</formula>
    </cfRule>
    <cfRule type="cellIs" dxfId="0" priority="32671" operator="equal">
      <formula>0</formula>
    </cfRule>
    <cfRule type="cellIs" dxfId="0" priority="32672" operator="equal">
      <formula>0</formula>
    </cfRule>
    <cfRule type="cellIs" dxfId="0" priority="32673" operator="equal">
      <formula>0</formula>
    </cfRule>
    <cfRule type="cellIs" dxfId="0" priority="32674" operator="equal">
      <formula>0</formula>
    </cfRule>
    <cfRule type="cellIs" dxfId="0" priority="32675" operator="equal">
      <formula>0</formula>
    </cfRule>
    <cfRule type="cellIs" dxfId="0" priority="32676" operator="equal">
      <formula>0</formula>
    </cfRule>
    <cfRule type="cellIs" dxfId="0" priority="32677" operator="equal">
      <formula>0</formula>
    </cfRule>
    <cfRule type="cellIs" dxfId="0" priority="32678" operator="equal">
      <formula>0</formula>
    </cfRule>
    <cfRule type="cellIs" dxfId="0" priority="32679" operator="equal">
      <formula>0</formula>
    </cfRule>
    <cfRule type="cellIs" dxfId="0" priority="32680" operator="equal">
      <formula>0</formula>
    </cfRule>
    <cfRule type="cellIs" dxfId="0" priority="32681" operator="equal">
      <formula>0</formula>
    </cfRule>
    <cfRule type="cellIs" dxfId="0" priority="32682" operator="equal">
      <formula>0</formula>
    </cfRule>
    <cfRule type="cellIs" dxfId="0" priority="32683" operator="equal">
      <formula>0</formula>
    </cfRule>
    <cfRule type="cellIs" dxfId="0" priority="32684" operator="equal">
      <formula>0</formula>
    </cfRule>
    <cfRule type="cellIs" dxfId="0" priority="32685" operator="equal">
      <formula>0</formula>
    </cfRule>
    <cfRule type="cellIs" dxfId="0" priority="32686" operator="equal">
      <formula>0</formula>
    </cfRule>
    <cfRule type="cellIs" dxfId="0" priority="32687" operator="equal">
      <formula>0</formula>
    </cfRule>
    <cfRule type="cellIs" dxfId="0" priority="32688" operator="equal">
      <formula>0</formula>
    </cfRule>
    <cfRule type="cellIs" dxfId="0" priority="32689" operator="equal">
      <formula>0</formula>
    </cfRule>
    <cfRule type="cellIs" dxfId="0" priority="32690" operator="equal">
      <formula>0</formula>
    </cfRule>
    <cfRule type="cellIs" dxfId="0" priority="32691" operator="equal">
      <formula>0</formula>
    </cfRule>
    <cfRule type="cellIs" dxfId="0" priority="32692" operator="equal">
      <formula>0</formula>
    </cfRule>
    <cfRule type="cellIs" dxfId="0" priority="32693" operator="equal">
      <formula>0</formula>
    </cfRule>
    <cfRule type="cellIs" dxfId="0" priority="32694" operator="equal">
      <formula>0</formula>
    </cfRule>
    <cfRule type="cellIs" dxfId="0" priority="32695" operator="equal">
      <formula>0</formula>
    </cfRule>
    <cfRule type="cellIs" dxfId="0" priority="32696" operator="equal">
      <formula>0</formula>
    </cfRule>
    <cfRule type="cellIs" dxfId="0" priority="32697" operator="equal">
      <formula>0</formula>
    </cfRule>
    <cfRule type="cellIs" dxfId="0" priority="32698" operator="equal">
      <formula>0</formula>
    </cfRule>
    <cfRule type="cellIs" dxfId="0" priority="32699" operator="equal">
      <formula>0</formula>
    </cfRule>
    <cfRule type="cellIs" dxfId="0" priority="32700" operator="equal">
      <formula>0</formula>
    </cfRule>
    <cfRule type="cellIs" dxfId="0" priority="32701" operator="equal">
      <formula>0</formula>
    </cfRule>
    <cfRule type="cellIs" dxfId="0" priority="32702" operator="equal">
      <formula>0</formula>
    </cfRule>
    <cfRule type="cellIs" dxfId="0" priority="32703" operator="equal">
      <formula>0</formula>
    </cfRule>
    <cfRule type="cellIs" dxfId="0" priority="32704" operator="equal">
      <formula>0</formula>
    </cfRule>
    <cfRule type="cellIs" dxfId="0" priority="32705" operator="equal">
      <formula>0</formula>
    </cfRule>
    <cfRule type="cellIs" dxfId="0" priority="32706" operator="equal">
      <formula>0</formula>
    </cfRule>
    <cfRule type="cellIs" dxfId="0" priority="32707" operator="equal">
      <formula>0</formula>
    </cfRule>
    <cfRule type="cellIs" dxfId="0" priority="32708" operator="equal">
      <formula>0</formula>
    </cfRule>
    <cfRule type="cellIs" dxfId="0" priority="32709" operator="equal">
      <formula>0</formula>
    </cfRule>
    <cfRule type="cellIs" dxfId="0" priority="32710" operator="equal">
      <formula>0</formula>
    </cfRule>
    <cfRule type="cellIs" dxfId="0" priority="32711" operator="equal">
      <formula>0</formula>
    </cfRule>
    <cfRule type="cellIs" dxfId="0" priority="32712" operator="equal">
      <formula>0</formula>
    </cfRule>
    <cfRule type="cellIs" dxfId="0" priority="32713" operator="equal">
      <formula>0</formula>
    </cfRule>
    <cfRule type="cellIs" dxfId="0" priority="32714" operator="equal">
      <formula>0</formula>
    </cfRule>
    <cfRule type="cellIs" dxfId="0" priority="32715" operator="equal">
      <formula>0</formula>
    </cfRule>
    <cfRule type="cellIs" dxfId="0" priority="32716" operator="equal">
      <formula>0</formula>
    </cfRule>
    <cfRule type="cellIs" dxfId="0" priority="32717" operator="equal">
      <formula>0</formula>
    </cfRule>
    <cfRule type="cellIs" dxfId="0" priority="32718" operator="equal">
      <formula>0</formula>
    </cfRule>
    <cfRule type="cellIs" dxfId="0" priority="32719" operator="equal">
      <formula>0</formula>
    </cfRule>
    <cfRule type="cellIs" dxfId="0" priority="32720" operator="equal">
      <formula>0</formula>
    </cfRule>
    <cfRule type="cellIs" dxfId="0" priority="32721" operator="equal">
      <formula>0</formula>
    </cfRule>
    <cfRule type="cellIs" dxfId="0" priority="32722" operator="equal">
      <formula>0</formula>
    </cfRule>
    <cfRule type="cellIs" dxfId="0" priority="32723" operator="equal">
      <formula>0</formula>
    </cfRule>
    <cfRule type="cellIs" dxfId="0" priority="32724" operator="equal">
      <formula>0</formula>
    </cfRule>
    <cfRule type="cellIs" dxfId="0" priority="32725" operator="equal">
      <formula>0</formula>
    </cfRule>
    <cfRule type="cellIs" dxfId="0" priority="32726" operator="equal">
      <formula>0</formula>
    </cfRule>
    <cfRule type="cellIs" dxfId="0" priority="32727" operator="equal">
      <formula>0</formula>
    </cfRule>
    <cfRule type="cellIs" dxfId="0" priority="32728" operator="equal">
      <formula>0</formula>
    </cfRule>
    <cfRule type="cellIs" dxfId="0" priority="32729" operator="equal">
      <formula>0</formula>
    </cfRule>
    <cfRule type="cellIs" dxfId="0" priority="32730" operator="equal">
      <formula>0</formula>
    </cfRule>
    <cfRule type="cellIs" dxfId="0" priority="32731" operator="equal">
      <formula>0</formula>
    </cfRule>
    <cfRule type="cellIs" dxfId="0" priority="32732" operator="equal">
      <formula>0</formula>
    </cfRule>
    <cfRule type="cellIs" dxfId="0" priority="32733" operator="equal">
      <formula>0</formula>
    </cfRule>
    <cfRule type="cellIs" dxfId="0" priority="32734" operator="equal">
      <formula>0</formula>
    </cfRule>
    <cfRule type="cellIs" dxfId="0" priority="32735" operator="equal">
      <formula>0</formula>
    </cfRule>
    <cfRule type="cellIs" dxfId="0" priority="32736" operator="equal">
      <formula>0</formula>
    </cfRule>
    <cfRule type="cellIs" dxfId="0" priority="32737" operator="equal">
      <formula>0</formula>
    </cfRule>
    <cfRule type="cellIs" dxfId="0" priority="32738" operator="equal">
      <formula>0</formula>
    </cfRule>
    <cfRule type="cellIs" dxfId="0" priority="32739" operator="equal">
      <formula>0</formula>
    </cfRule>
    <cfRule type="cellIs" dxfId="0" priority="32740" operator="equal">
      <formula>0</formula>
    </cfRule>
  </conditionalFormatting>
  <conditionalFormatting sqref="E477">
    <cfRule type="cellIs" dxfId="0" priority="32061" operator="equal">
      <formula>0</formula>
    </cfRule>
    <cfRule type="cellIs" dxfId="0" priority="32062" operator="equal">
      <formula>0</formula>
    </cfRule>
    <cfRule type="cellIs" dxfId="0" priority="32063" operator="equal">
      <formula>0</formula>
    </cfRule>
    <cfRule type="cellIs" dxfId="0" priority="32064" operator="equal">
      <formula>0</formula>
    </cfRule>
    <cfRule type="cellIs" dxfId="0" priority="32065" operator="equal">
      <formula>0</formula>
    </cfRule>
    <cfRule type="cellIs" dxfId="0" priority="32066" operator="equal">
      <formula>0</formula>
    </cfRule>
    <cfRule type="cellIs" dxfId="0" priority="32067" operator="equal">
      <formula>0</formula>
    </cfRule>
    <cfRule type="cellIs" dxfId="0" priority="32068" operator="equal">
      <formula>0</formula>
    </cfRule>
    <cfRule type="cellIs" dxfId="0" priority="32069" operator="equal">
      <formula>0</formula>
    </cfRule>
    <cfRule type="cellIs" dxfId="0" priority="32070" operator="equal">
      <formula>0</formula>
    </cfRule>
    <cfRule type="cellIs" dxfId="0" priority="32071" operator="equal">
      <formula>0</formula>
    </cfRule>
    <cfRule type="cellIs" dxfId="0" priority="32072" operator="equal">
      <formula>0</formula>
    </cfRule>
    <cfRule type="cellIs" dxfId="0" priority="32073" operator="equal">
      <formula>0</formula>
    </cfRule>
    <cfRule type="cellIs" dxfId="0" priority="32074" operator="equal">
      <formula>0</formula>
    </cfRule>
    <cfRule type="cellIs" dxfId="0" priority="32075" operator="equal">
      <formula>0</formula>
    </cfRule>
    <cfRule type="cellIs" dxfId="0" priority="32076" operator="equal">
      <formula>0</formula>
    </cfRule>
    <cfRule type="cellIs" dxfId="0" priority="32077" operator="equal">
      <formula>0</formula>
    </cfRule>
    <cfRule type="cellIs" dxfId="0" priority="32078" operator="equal">
      <formula>0</formula>
    </cfRule>
    <cfRule type="cellIs" dxfId="0" priority="32079" operator="equal">
      <formula>0</formula>
    </cfRule>
    <cfRule type="cellIs" dxfId="0" priority="32080" operator="equal">
      <formula>0</formula>
    </cfRule>
    <cfRule type="cellIs" dxfId="0" priority="32081" operator="equal">
      <formula>0</formula>
    </cfRule>
    <cfRule type="cellIs" dxfId="0" priority="32082" operator="equal">
      <formula>0</formula>
    </cfRule>
    <cfRule type="cellIs" dxfId="0" priority="32083" operator="equal">
      <formula>0</formula>
    </cfRule>
    <cfRule type="cellIs" dxfId="0" priority="32084" operator="equal">
      <formula>0</formula>
    </cfRule>
    <cfRule type="cellIs" dxfId="0" priority="32085" operator="equal">
      <formula>0</formula>
    </cfRule>
    <cfRule type="cellIs" dxfId="0" priority="32086" operator="equal">
      <formula>0</formula>
    </cfRule>
    <cfRule type="cellIs" dxfId="0" priority="32087" operator="equal">
      <formula>0</formula>
    </cfRule>
    <cfRule type="cellIs" dxfId="0" priority="32088" operator="equal">
      <formula>0</formula>
    </cfRule>
    <cfRule type="cellIs" dxfId="0" priority="32089" operator="equal">
      <formula>0</formula>
    </cfRule>
    <cfRule type="cellIs" dxfId="0" priority="32090" operator="equal">
      <formula>0</formula>
    </cfRule>
    <cfRule type="cellIs" dxfId="0" priority="32091" operator="equal">
      <formula>0</formula>
    </cfRule>
    <cfRule type="cellIs" dxfId="0" priority="32092" operator="equal">
      <formula>0</formula>
    </cfRule>
    <cfRule type="cellIs" dxfId="0" priority="32093" operator="equal">
      <formula>0</formula>
    </cfRule>
    <cfRule type="cellIs" dxfId="0" priority="32094" operator="equal">
      <formula>0</formula>
    </cfRule>
    <cfRule type="cellIs" dxfId="0" priority="32095" operator="equal">
      <formula>0</formula>
    </cfRule>
    <cfRule type="cellIs" dxfId="0" priority="32096" operator="equal">
      <formula>0</formula>
    </cfRule>
    <cfRule type="cellIs" dxfId="0" priority="32097" operator="equal">
      <formula>0</formula>
    </cfRule>
    <cfRule type="cellIs" dxfId="0" priority="32098" operator="equal">
      <formula>0</formula>
    </cfRule>
    <cfRule type="cellIs" dxfId="0" priority="32099" operator="equal">
      <formula>0</formula>
    </cfRule>
    <cfRule type="cellIs" dxfId="0" priority="32100" operator="equal">
      <formula>0</formula>
    </cfRule>
    <cfRule type="cellIs" dxfId="0" priority="32101" operator="equal">
      <formula>0</formula>
    </cfRule>
    <cfRule type="cellIs" dxfId="0" priority="32102" operator="equal">
      <formula>0</formula>
    </cfRule>
    <cfRule type="cellIs" dxfId="0" priority="32103" operator="equal">
      <formula>0</formula>
    </cfRule>
    <cfRule type="cellIs" dxfId="0" priority="32104" operator="equal">
      <formula>0</formula>
    </cfRule>
    <cfRule type="cellIs" dxfId="0" priority="32105" operator="equal">
      <formula>0</formula>
    </cfRule>
    <cfRule type="cellIs" dxfId="0" priority="32106" operator="equal">
      <formula>0</formula>
    </cfRule>
    <cfRule type="cellIs" dxfId="0" priority="32107" operator="equal">
      <formula>0</formula>
    </cfRule>
    <cfRule type="cellIs" dxfId="0" priority="32108" operator="equal">
      <formula>0</formula>
    </cfRule>
    <cfRule type="cellIs" dxfId="0" priority="32109" operator="equal">
      <formula>0</formula>
    </cfRule>
    <cfRule type="cellIs" dxfId="0" priority="32110" operator="equal">
      <formula>0</formula>
    </cfRule>
    <cfRule type="cellIs" dxfId="0" priority="32111" operator="equal">
      <formula>0</formula>
    </cfRule>
    <cfRule type="cellIs" dxfId="0" priority="32112" operator="equal">
      <formula>0</formula>
    </cfRule>
    <cfRule type="cellIs" dxfId="0" priority="32113" operator="equal">
      <formula>0</formula>
    </cfRule>
    <cfRule type="cellIs" dxfId="0" priority="32114" operator="equal">
      <formula>0</formula>
    </cfRule>
    <cfRule type="cellIs" dxfId="0" priority="32115" operator="equal">
      <formula>0</formula>
    </cfRule>
    <cfRule type="cellIs" dxfId="0" priority="32116" operator="equal">
      <formula>0</formula>
    </cfRule>
    <cfRule type="cellIs" dxfId="0" priority="32117" operator="equal">
      <formula>0</formula>
    </cfRule>
    <cfRule type="cellIs" dxfId="0" priority="32118" operator="equal">
      <formula>0</formula>
    </cfRule>
    <cfRule type="cellIs" dxfId="0" priority="32119" operator="equal">
      <formula>0</formula>
    </cfRule>
    <cfRule type="cellIs" dxfId="0" priority="32120" operator="equal">
      <formula>0</formula>
    </cfRule>
    <cfRule type="cellIs" dxfId="0" priority="32121" operator="equal">
      <formula>0</formula>
    </cfRule>
    <cfRule type="cellIs" dxfId="0" priority="32122" operator="equal">
      <formula>0</formula>
    </cfRule>
    <cfRule type="cellIs" dxfId="0" priority="32123" operator="equal">
      <formula>0</formula>
    </cfRule>
    <cfRule type="cellIs" dxfId="0" priority="32124" operator="equal">
      <formula>0</formula>
    </cfRule>
    <cfRule type="cellIs" dxfId="0" priority="32125" operator="equal">
      <formula>0</formula>
    </cfRule>
    <cfRule type="cellIs" dxfId="0" priority="32126" operator="equal">
      <formula>0</formula>
    </cfRule>
    <cfRule type="cellIs" dxfId="0" priority="32127" operator="equal">
      <formula>0</formula>
    </cfRule>
    <cfRule type="cellIs" dxfId="0" priority="32128" operator="equal">
      <formula>0</formula>
    </cfRule>
    <cfRule type="cellIs" dxfId="0" priority="32129" operator="equal">
      <formula>0</formula>
    </cfRule>
    <cfRule type="cellIs" dxfId="0" priority="32130" operator="equal">
      <formula>0</formula>
    </cfRule>
    <cfRule type="cellIs" dxfId="0" priority="32131" operator="equal">
      <formula>0</formula>
    </cfRule>
    <cfRule type="cellIs" dxfId="0" priority="32132" operator="equal">
      <formula>0</formula>
    </cfRule>
    <cfRule type="cellIs" dxfId="0" priority="32133" operator="equal">
      <formula>0</formula>
    </cfRule>
    <cfRule type="cellIs" dxfId="0" priority="32134" operator="equal">
      <formula>0</formula>
    </cfRule>
    <cfRule type="cellIs" dxfId="0" priority="32135" operator="equal">
      <formula>0</formula>
    </cfRule>
    <cfRule type="cellIs" dxfId="0" priority="32136" operator="equal">
      <formula>0</formula>
    </cfRule>
    <cfRule type="cellIs" dxfId="0" priority="32137" operator="equal">
      <formula>0</formula>
    </cfRule>
    <cfRule type="cellIs" dxfId="0" priority="32138" operator="equal">
      <formula>0</formula>
    </cfRule>
    <cfRule type="cellIs" dxfId="0" priority="32139" operator="equal">
      <formula>0</formula>
    </cfRule>
    <cfRule type="cellIs" dxfId="0" priority="32140" operator="equal">
      <formula>0</formula>
    </cfRule>
    <cfRule type="cellIs" dxfId="0" priority="32141" operator="equal">
      <formula>0</formula>
    </cfRule>
    <cfRule type="cellIs" dxfId="0" priority="32142" operator="equal">
      <formula>0</formula>
    </cfRule>
    <cfRule type="cellIs" dxfId="0" priority="32143" operator="equal">
      <formula>0</formula>
    </cfRule>
    <cfRule type="cellIs" dxfId="0" priority="32144" operator="equal">
      <formula>0</formula>
    </cfRule>
    <cfRule type="cellIs" dxfId="0" priority="32145" operator="equal">
      <formula>0</formula>
    </cfRule>
    <cfRule type="cellIs" dxfId="0" priority="32146" operator="equal">
      <formula>0</formula>
    </cfRule>
    <cfRule type="cellIs" dxfId="0" priority="32147" operator="equal">
      <formula>0</formula>
    </cfRule>
    <cfRule type="cellIs" dxfId="0" priority="32148" operator="equal">
      <formula>0</formula>
    </cfRule>
    <cfRule type="cellIs" dxfId="0" priority="32149" operator="equal">
      <formula>0</formula>
    </cfRule>
    <cfRule type="cellIs" dxfId="0" priority="32150" operator="equal">
      <formula>0</formula>
    </cfRule>
    <cfRule type="cellIs" dxfId="0" priority="32151" operator="equal">
      <formula>0</formula>
    </cfRule>
    <cfRule type="cellIs" dxfId="0" priority="32152" operator="equal">
      <formula>0</formula>
    </cfRule>
    <cfRule type="cellIs" dxfId="0" priority="32153" operator="equal">
      <formula>0</formula>
    </cfRule>
    <cfRule type="cellIs" dxfId="0" priority="32154" operator="equal">
      <formula>0</formula>
    </cfRule>
    <cfRule type="cellIs" dxfId="0" priority="32155" operator="equal">
      <formula>0</formula>
    </cfRule>
    <cfRule type="cellIs" dxfId="0" priority="32156" operator="equal">
      <formula>0</formula>
    </cfRule>
  </conditionalFormatting>
  <conditionalFormatting sqref="E479">
    <cfRule type="cellIs" dxfId="0" priority="31861" operator="equal">
      <formula>0</formula>
    </cfRule>
    <cfRule type="cellIs" dxfId="0" priority="31862" operator="equal">
      <formula>0</formula>
    </cfRule>
    <cfRule type="cellIs" dxfId="0" priority="31863" operator="equal">
      <formula>0</formula>
    </cfRule>
    <cfRule type="cellIs" dxfId="0" priority="31864" operator="equal">
      <formula>0</formula>
    </cfRule>
    <cfRule type="cellIs" dxfId="0" priority="31865" operator="equal">
      <formula>0</formula>
    </cfRule>
    <cfRule type="cellIs" dxfId="0" priority="31866" operator="equal">
      <formula>0</formula>
    </cfRule>
    <cfRule type="cellIs" dxfId="0" priority="31867" operator="equal">
      <formula>0</formula>
    </cfRule>
    <cfRule type="cellIs" dxfId="0" priority="31868" operator="equal">
      <formula>0</formula>
    </cfRule>
    <cfRule type="cellIs" dxfId="0" priority="31869" operator="equal">
      <formula>0</formula>
    </cfRule>
    <cfRule type="cellIs" dxfId="0" priority="31870" operator="equal">
      <formula>0</formula>
    </cfRule>
    <cfRule type="cellIs" dxfId="0" priority="31871" operator="equal">
      <formula>0</formula>
    </cfRule>
    <cfRule type="cellIs" dxfId="0" priority="31872" operator="equal">
      <formula>0</formula>
    </cfRule>
    <cfRule type="cellIs" dxfId="0" priority="31873" operator="equal">
      <formula>0</formula>
    </cfRule>
    <cfRule type="cellIs" dxfId="0" priority="31874" operator="equal">
      <formula>0</formula>
    </cfRule>
    <cfRule type="cellIs" dxfId="0" priority="31875" operator="equal">
      <formula>0</formula>
    </cfRule>
    <cfRule type="cellIs" dxfId="0" priority="31876" operator="equal">
      <formula>0</formula>
    </cfRule>
    <cfRule type="cellIs" dxfId="0" priority="31877" operator="equal">
      <formula>0</formula>
    </cfRule>
    <cfRule type="cellIs" dxfId="0" priority="31878" operator="equal">
      <formula>0</formula>
    </cfRule>
    <cfRule type="cellIs" dxfId="0" priority="31879" operator="equal">
      <formula>0</formula>
    </cfRule>
    <cfRule type="cellIs" dxfId="0" priority="31880" operator="equal">
      <formula>0</formula>
    </cfRule>
    <cfRule type="cellIs" dxfId="0" priority="31881" operator="equal">
      <formula>0</formula>
    </cfRule>
    <cfRule type="cellIs" dxfId="0" priority="31882" operator="equal">
      <formula>0</formula>
    </cfRule>
    <cfRule type="cellIs" dxfId="0" priority="31883" operator="equal">
      <formula>0</formula>
    </cfRule>
    <cfRule type="cellIs" dxfId="0" priority="31884" operator="equal">
      <formula>0</formula>
    </cfRule>
    <cfRule type="cellIs" dxfId="0" priority="31885" operator="equal">
      <formula>0</formula>
    </cfRule>
    <cfRule type="cellIs" dxfId="0" priority="31886" operator="equal">
      <formula>0</formula>
    </cfRule>
    <cfRule type="cellIs" dxfId="0" priority="31887" operator="equal">
      <formula>0</formula>
    </cfRule>
    <cfRule type="cellIs" dxfId="0" priority="31888" operator="equal">
      <formula>0</formula>
    </cfRule>
    <cfRule type="cellIs" dxfId="0" priority="31889" operator="equal">
      <formula>0</formula>
    </cfRule>
    <cfRule type="cellIs" dxfId="0" priority="31890" operator="equal">
      <formula>0</formula>
    </cfRule>
    <cfRule type="cellIs" dxfId="0" priority="31891" operator="equal">
      <formula>0</formula>
    </cfRule>
    <cfRule type="cellIs" dxfId="0" priority="31892" operator="equal">
      <formula>0</formula>
    </cfRule>
    <cfRule type="cellIs" dxfId="0" priority="31893" operator="equal">
      <formula>0</formula>
    </cfRule>
    <cfRule type="cellIs" dxfId="0" priority="31894" operator="equal">
      <formula>0</formula>
    </cfRule>
    <cfRule type="cellIs" dxfId="0" priority="31895" operator="equal">
      <formula>0</formula>
    </cfRule>
    <cfRule type="cellIs" dxfId="0" priority="31896" operator="equal">
      <formula>0</formula>
    </cfRule>
    <cfRule type="cellIs" dxfId="0" priority="31897" operator="equal">
      <formula>0</formula>
    </cfRule>
    <cfRule type="cellIs" dxfId="0" priority="31898" operator="equal">
      <formula>0</formula>
    </cfRule>
    <cfRule type="cellIs" dxfId="0" priority="31899" operator="equal">
      <formula>0</formula>
    </cfRule>
    <cfRule type="cellIs" dxfId="0" priority="31900" operator="equal">
      <formula>0</formula>
    </cfRule>
    <cfRule type="cellIs" dxfId="0" priority="31901" operator="equal">
      <formula>0</formula>
    </cfRule>
    <cfRule type="cellIs" dxfId="0" priority="31902" operator="equal">
      <formula>0</formula>
    </cfRule>
    <cfRule type="cellIs" dxfId="0" priority="31903" operator="equal">
      <formula>0</formula>
    </cfRule>
    <cfRule type="cellIs" dxfId="0" priority="31904" operator="equal">
      <formula>0</formula>
    </cfRule>
    <cfRule type="cellIs" dxfId="0" priority="31905" operator="equal">
      <formula>0</formula>
    </cfRule>
    <cfRule type="cellIs" dxfId="0" priority="31906" operator="equal">
      <formula>0</formula>
    </cfRule>
    <cfRule type="cellIs" dxfId="0" priority="31907" operator="equal">
      <formula>0</formula>
    </cfRule>
    <cfRule type="cellIs" dxfId="0" priority="31908" operator="equal">
      <formula>0</formula>
    </cfRule>
    <cfRule type="cellIs" dxfId="0" priority="31909" operator="equal">
      <formula>0</formula>
    </cfRule>
    <cfRule type="cellIs" dxfId="0" priority="31910" operator="equal">
      <formula>0</formula>
    </cfRule>
    <cfRule type="cellIs" dxfId="0" priority="31911" operator="equal">
      <formula>0</formula>
    </cfRule>
    <cfRule type="cellIs" dxfId="0" priority="31912" operator="equal">
      <formula>0</formula>
    </cfRule>
    <cfRule type="cellIs" dxfId="0" priority="31913" operator="equal">
      <formula>0</formula>
    </cfRule>
    <cfRule type="cellIs" dxfId="0" priority="31914" operator="equal">
      <formula>0</formula>
    </cfRule>
    <cfRule type="cellIs" dxfId="0" priority="31915" operator="equal">
      <formula>0</formula>
    </cfRule>
    <cfRule type="cellIs" dxfId="0" priority="31916" operator="equal">
      <formula>0</formula>
    </cfRule>
    <cfRule type="cellIs" dxfId="0" priority="31917" operator="equal">
      <formula>0</formula>
    </cfRule>
    <cfRule type="cellIs" dxfId="0" priority="31918" operator="equal">
      <formula>0</formula>
    </cfRule>
    <cfRule type="cellIs" dxfId="0" priority="31919" operator="equal">
      <formula>0</formula>
    </cfRule>
    <cfRule type="cellIs" dxfId="0" priority="31920" operator="equal">
      <formula>0</formula>
    </cfRule>
    <cfRule type="cellIs" dxfId="0" priority="31921" operator="equal">
      <formula>0</formula>
    </cfRule>
    <cfRule type="cellIs" dxfId="0" priority="31922" operator="equal">
      <formula>0</formula>
    </cfRule>
    <cfRule type="cellIs" dxfId="0" priority="31923" operator="equal">
      <formula>0</formula>
    </cfRule>
    <cfRule type="cellIs" dxfId="0" priority="31924" operator="equal">
      <formula>0</formula>
    </cfRule>
    <cfRule type="cellIs" dxfId="0" priority="31925" operator="equal">
      <formula>0</formula>
    </cfRule>
    <cfRule type="cellIs" dxfId="0" priority="31926" operator="equal">
      <formula>0</formula>
    </cfRule>
    <cfRule type="cellIs" dxfId="0" priority="31927" operator="equal">
      <formula>0</formula>
    </cfRule>
    <cfRule type="cellIs" dxfId="0" priority="31928" operator="equal">
      <formula>0</formula>
    </cfRule>
    <cfRule type="cellIs" dxfId="0" priority="31929" operator="equal">
      <formula>0</formula>
    </cfRule>
    <cfRule type="cellIs" dxfId="0" priority="31930" operator="equal">
      <formula>0</formula>
    </cfRule>
    <cfRule type="cellIs" dxfId="0" priority="31931" operator="equal">
      <formula>0</formula>
    </cfRule>
    <cfRule type="cellIs" dxfId="0" priority="31932" operator="equal">
      <formula>0</formula>
    </cfRule>
    <cfRule type="cellIs" dxfId="0" priority="31933" operator="equal">
      <formula>0</formula>
    </cfRule>
    <cfRule type="cellIs" dxfId="0" priority="31934" operator="equal">
      <formula>0</formula>
    </cfRule>
    <cfRule type="cellIs" dxfId="0" priority="31935" operator="equal">
      <formula>0</formula>
    </cfRule>
    <cfRule type="cellIs" dxfId="0" priority="31936" operator="equal">
      <formula>0</formula>
    </cfRule>
    <cfRule type="cellIs" dxfId="0" priority="31937" operator="equal">
      <formula>0</formula>
    </cfRule>
    <cfRule type="cellIs" dxfId="0" priority="31938" operator="equal">
      <formula>0</formula>
    </cfRule>
    <cfRule type="cellIs" dxfId="0" priority="31939" operator="equal">
      <formula>0</formula>
    </cfRule>
    <cfRule type="cellIs" dxfId="0" priority="31940" operator="equal">
      <formula>0</formula>
    </cfRule>
    <cfRule type="cellIs" dxfId="0" priority="31941" operator="equal">
      <formula>0</formula>
    </cfRule>
    <cfRule type="cellIs" dxfId="0" priority="31942" operator="equal">
      <formula>0</formula>
    </cfRule>
    <cfRule type="cellIs" dxfId="0" priority="31943" operator="equal">
      <formula>0</formula>
    </cfRule>
    <cfRule type="cellIs" dxfId="0" priority="31944" operator="equal">
      <formula>0</formula>
    </cfRule>
    <cfRule type="cellIs" dxfId="0" priority="31945" operator="equal">
      <formula>0</formula>
    </cfRule>
    <cfRule type="cellIs" dxfId="0" priority="31946" operator="equal">
      <formula>0</formula>
    </cfRule>
    <cfRule type="cellIs" dxfId="0" priority="31947" operator="equal">
      <formula>0</formula>
    </cfRule>
    <cfRule type="cellIs" dxfId="0" priority="31948" operator="equal">
      <formula>0</formula>
    </cfRule>
    <cfRule type="cellIs" dxfId="0" priority="31949" operator="equal">
      <formula>0</formula>
    </cfRule>
    <cfRule type="cellIs" dxfId="0" priority="31950" operator="equal">
      <formula>0</formula>
    </cfRule>
    <cfRule type="cellIs" dxfId="0" priority="31951" operator="equal">
      <formula>0</formula>
    </cfRule>
    <cfRule type="cellIs" dxfId="0" priority="31952" operator="equal">
      <formula>0</formula>
    </cfRule>
    <cfRule type="cellIs" dxfId="0" priority="31953" operator="equal">
      <formula>0</formula>
    </cfRule>
    <cfRule type="cellIs" dxfId="0" priority="31954" operator="equal">
      <formula>0</formula>
    </cfRule>
    <cfRule type="cellIs" dxfId="0" priority="31955" operator="equal">
      <formula>0</formula>
    </cfRule>
    <cfRule type="cellIs" dxfId="0" priority="31956" operator="equal">
      <formula>0</formula>
    </cfRule>
  </conditionalFormatting>
  <conditionalFormatting sqref="E480">
    <cfRule type="cellIs" dxfId="0" priority="31765" operator="equal">
      <formula>0</formula>
    </cfRule>
    <cfRule type="cellIs" dxfId="0" priority="31766" operator="equal">
      <formula>0</formula>
    </cfRule>
    <cfRule type="cellIs" dxfId="0" priority="31767" operator="equal">
      <formula>0</formula>
    </cfRule>
    <cfRule type="cellIs" dxfId="0" priority="31768" operator="equal">
      <formula>0</formula>
    </cfRule>
    <cfRule type="cellIs" dxfId="0" priority="31769" operator="equal">
      <formula>0</formula>
    </cfRule>
    <cfRule type="cellIs" dxfId="0" priority="31770" operator="equal">
      <formula>0</formula>
    </cfRule>
    <cfRule type="cellIs" dxfId="0" priority="31771" operator="equal">
      <formula>0</formula>
    </cfRule>
    <cfRule type="cellIs" dxfId="0" priority="31772" operator="equal">
      <formula>0</formula>
    </cfRule>
    <cfRule type="cellIs" dxfId="0" priority="31773" operator="equal">
      <formula>0</formula>
    </cfRule>
    <cfRule type="cellIs" dxfId="0" priority="31774" operator="equal">
      <formula>0</formula>
    </cfRule>
    <cfRule type="cellIs" dxfId="0" priority="31775" operator="equal">
      <formula>0</formula>
    </cfRule>
    <cfRule type="cellIs" dxfId="0" priority="31776" operator="equal">
      <formula>0</formula>
    </cfRule>
    <cfRule type="cellIs" dxfId="0" priority="31777" operator="equal">
      <formula>0</formula>
    </cfRule>
    <cfRule type="cellIs" dxfId="0" priority="31778" operator="equal">
      <formula>0</formula>
    </cfRule>
    <cfRule type="cellIs" dxfId="0" priority="31779" operator="equal">
      <formula>0</formula>
    </cfRule>
    <cfRule type="cellIs" dxfId="0" priority="31780" operator="equal">
      <formula>0</formula>
    </cfRule>
    <cfRule type="cellIs" dxfId="0" priority="31781" operator="equal">
      <formula>0</formula>
    </cfRule>
    <cfRule type="cellIs" dxfId="0" priority="31782" operator="equal">
      <formula>0</formula>
    </cfRule>
    <cfRule type="cellIs" dxfId="0" priority="31783" operator="equal">
      <formula>0</formula>
    </cfRule>
    <cfRule type="cellIs" dxfId="0" priority="31784" operator="equal">
      <formula>0</formula>
    </cfRule>
    <cfRule type="cellIs" dxfId="0" priority="31785" operator="equal">
      <formula>0</formula>
    </cfRule>
    <cfRule type="cellIs" dxfId="0" priority="31786" operator="equal">
      <formula>0</formula>
    </cfRule>
    <cfRule type="cellIs" dxfId="0" priority="31787" operator="equal">
      <formula>0</formula>
    </cfRule>
    <cfRule type="cellIs" dxfId="0" priority="31788" operator="equal">
      <formula>0</formula>
    </cfRule>
    <cfRule type="cellIs" dxfId="0" priority="31789" operator="equal">
      <formula>0</formula>
    </cfRule>
    <cfRule type="cellIs" dxfId="0" priority="31790" operator="equal">
      <formula>0</formula>
    </cfRule>
    <cfRule type="cellIs" dxfId="0" priority="31791" operator="equal">
      <formula>0</formula>
    </cfRule>
    <cfRule type="cellIs" dxfId="0" priority="31792" operator="equal">
      <formula>0</formula>
    </cfRule>
    <cfRule type="cellIs" dxfId="0" priority="31793" operator="equal">
      <formula>0</formula>
    </cfRule>
    <cfRule type="cellIs" dxfId="0" priority="31794" operator="equal">
      <formula>0</formula>
    </cfRule>
    <cfRule type="cellIs" dxfId="0" priority="31795" operator="equal">
      <formula>0</formula>
    </cfRule>
    <cfRule type="cellIs" dxfId="0" priority="31796" operator="equal">
      <formula>0</formula>
    </cfRule>
    <cfRule type="cellIs" dxfId="0" priority="31797" operator="equal">
      <formula>0</formula>
    </cfRule>
    <cfRule type="cellIs" dxfId="0" priority="31798" operator="equal">
      <formula>0</formula>
    </cfRule>
    <cfRule type="cellIs" dxfId="0" priority="31799" operator="equal">
      <formula>0</formula>
    </cfRule>
    <cfRule type="cellIs" dxfId="0" priority="31800" operator="equal">
      <formula>0</formula>
    </cfRule>
    <cfRule type="cellIs" dxfId="0" priority="31801" operator="equal">
      <formula>0</formula>
    </cfRule>
    <cfRule type="cellIs" dxfId="0" priority="31802" operator="equal">
      <formula>0</formula>
    </cfRule>
    <cfRule type="cellIs" dxfId="0" priority="31803" operator="equal">
      <formula>0</formula>
    </cfRule>
    <cfRule type="cellIs" dxfId="0" priority="31804" operator="equal">
      <formula>0</formula>
    </cfRule>
    <cfRule type="cellIs" dxfId="0" priority="31805" operator="equal">
      <formula>0</formula>
    </cfRule>
    <cfRule type="cellIs" dxfId="0" priority="31806" operator="equal">
      <formula>0</formula>
    </cfRule>
    <cfRule type="cellIs" dxfId="0" priority="31807" operator="equal">
      <formula>0</formula>
    </cfRule>
    <cfRule type="cellIs" dxfId="0" priority="31808" operator="equal">
      <formula>0</formula>
    </cfRule>
    <cfRule type="cellIs" dxfId="0" priority="31809" operator="equal">
      <formula>0</formula>
    </cfRule>
    <cfRule type="cellIs" dxfId="0" priority="31810" operator="equal">
      <formula>0</formula>
    </cfRule>
    <cfRule type="cellIs" dxfId="0" priority="31811" operator="equal">
      <formula>0</formula>
    </cfRule>
    <cfRule type="cellIs" dxfId="0" priority="31812" operator="equal">
      <formula>0</formula>
    </cfRule>
    <cfRule type="cellIs" dxfId="0" priority="31813" operator="equal">
      <formula>0</formula>
    </cfRule>
    <cfRule type="cellIs" dxfId="0" priority="31814" operator="equal">
      <formula>0</formula>
    </cfRule>
    <cfRule type="cellIs" dxfId="0" priority="31815" operator="equal">
      <formula>0</formula>
    </cfRule>
    <cfRule type="cellIs" dxfId="0" priority="31816" operator="equal">
      <formula>0</formula>
    </cfRule>
    <cfRule type="cellIs" dxfId="0" priority="31817" operator="equal">
      <formula>0</formula>
    </cfRule>
    <cfRule type="cellIs" dxfId="0" priority="31818" operator="equal">
      <formula>0</formula>
    </cfRule>
    <cfRule type="cellIs" dxfId="0" priority="31819" operator="equal">
      <formula>0</formula>
    </cfRule>
    <cfRule type="cellIs" dxfId="0" priority="31820" operator="equal">
      <formula>0</formula>
    </cfRule>
    <cfRule type="cellIs" dxfId="0" priority="31821" operator="equal">
      <formula>0</formula>
    </cfRule>
    <cfRule type="cellIs" dxfId="0" priority="31822" operator="equal">
      <formula>0</formula>
    </cfRule>
    <cfRule type="cellIs" dxfId="0" priority="31823" operator="equal">
      <formula>0</formula>
    </cfRule>
    <cfRule type="cellIs" dxfId="0" priority="31824" operator="equal">
      <formula>0</formula>
    </cfRule>
    <cfRule type="cellIs" dxfId="0" priority="31825" operator="equal">
      <formula>0</formula>
    </cfRule>
    <cfRule type="cellIs" dxfId="0" priority="31826" operator="equal">
      <formula>0</formula>
    </cfRule>
    <cfRule type="cellIs" dxfId="0" priority="31827" operator="equal">
      <formula>0</formula>
    </cfRule>
    <cfRule type="cellIs" dxfId="0" priority="31828" operator="equal">
      <formula>0</formula>
    </cfRule>
    <cfRule type="cellIs" dxfId="0" priority="31829" operator="equal">
      <formula>0</formula>
    </cfRule>
    <cfRule type="cellIs" dxfId="0" priority="31830" operator="equal">
      <formula>0</formula>
    </cfRule>
    <cfRule type="cellIs" dxfId="0" priority="31831" operator="equal">
      <formula>0</formula>
    </cfRule>
    <cfRule type="cellIs" dxfId="0" priority="31832" operator="equal">
      <formula>0</formula>
    </cfRule>
    <cfRule type="cellIs" dxfId="0" priority="31833" operator="equal">
      <formula>0</formula>
    </cfRule>
    <cfRule type="cellIs" dxfId="0" priority="31834" operator="equal">
      <formula>0</formula>
    </cfRule>
    <cfRule type="cellIs" dxfId="0" priority="31835" operator="equal">
      <formula>0</formula>
    </cfRule>
    <cfRule type="cellIs" dxfId="0" priority="31836" operator="equal">
      <formula>0</formula>
    </cfRule>
    <cfRule type="cellIs" dxfId="0" priority="31837" operator="equal">
      <formula>0</formula>
    </cfRule>
    <cfRule type="cellIs" dxfId="0" priority="31838" operator="equal">
      <formula>0</formula>
    </cfRule>
    <cfRule type="cellIs" dxfId="0" priority="31839" operator="equal">
      <formula>0</formula>
    </cfRule>
    <cfRule type="cellIs" dxfId="0" priority="31840" operator="equal">
      <formula>0</formula>
    </cfRule>
    <cfRule type="cellIs" dxfId="0" priority="31841" operator="equal">
      <formula>0</formula>
    </cfRule>
    <cfRule type="cellIs" dxfId="0" priority="31842" operator="equal">
      <formula>0</formula>
    </cfRule>
    <cfRule type="cellIs" dxfId="0" priority="31843" operator="equal">
      <formula>0</formula>
    </cfRule>
    <cfRule type="cellIs" dxfId="0" priority="31844" operator="equal">
      <formula>0</formula>
    </cfRule>
    <cfRule type="cellIs" dxfId="0" priority="31845" operator="equal">
      <formula>0</formula>
    </cfRule>
    <cfRule type="cellIs" dxfId="0" priority="31846" operator="equal">
      <formula>0</formula>
    </cfRule>
    <cfRule type="cellIs" dxfId="0" priority="31847" operator="equal">
      <formula>0</formula>
    </cfRule>
    <cfRule type="cellIs" dxfId="0" priority="31848" operator="equal">
      <formula>0</formula>
    </cfRule>
    <cfRule type="cellIs" dxfId="0" priority="31849" operator="equal">
      <formula>0</formula>
    </cfRule>
    <cfRule type="cellIs" dxfId="0" priority="31850" operator="equal">
      <formula>0</formula>
    </cfRule>
    <cfRule type="cellIs" dxfId="0" priority="31851" operator="equal">
      <formula>0</formula>
    </cfRule>
    <cfRule type="cellIs" dxfId="0" priority="31852" operator="equal">
      <formula>0</formula>
    </cfRule>
    <cfRule type="cellIs" dxfId="0" priority="31853" operator="equal">
      <formula>0</formula>
    </cfRule>
    <cfRule type="cellIs" dxfId="0" priority="31854" operator="equal">
      <formula>0</formula>
    </cfRule>
    <cfRule type="cellIs" dxfId="0" priority="31855" operator="equal">
      <formula>0</formula>
    </cfRule>
    <cfRule type="cellIs" dxfId="0" priority="31856" operator="equal">
      <formula>0</formula>
    </cfRule>
    <cfRule type="cellIs" dxfId="0" priority="31857" operator="equal">
      <formula>0</formula>
    </cfRule>
    <cfRule type="cellIs" dxfId="0" priority="31858" operator="equal">
      <formula>0</formula>
    </cfRule>
    <cfRule type="cellIs" dxfId="0" priority="31859" operator="equal">
      <formula>0</formula>
    </cfRule>
    <cfRule type="cellIs" dxfId="0" priority="31860" operator="equal">
      <formula>0</formula>
    </cfRule>
  </conditionalFormatting>
  <conditionalFormatting sqref="E483">
    <cfRule type="cellIs" dxfId="0" priority="31565" operator="equal">
      <formula>0</formula>
    </cfRule>
    <cfRule type="cellIs" dxfId="0" priority="31566" operator="equal">
      <formula>0</formula>
    </cfRule>
    <cfRule type="cellIs" dxfId="0" priority="31567" operator="equal">
      <formula>0</formula>
    </cfRule>
    <cfRule type="cellIs" dxfId="0" priority="31568" operator="equal">
      <formula>0</formula>
    </cfRule>
    <cfRule type="cellIs" dxfId="0" priority="31569" operator="equal">
      <formula>0</formula>
    </cfRule>
    <cfRule type="cellIs" dxfId="0" priority="31570" operator="equal">
      <formula>0</formula>
    </cfRule>
    <cfRule type="cellIs" dxfId="0" priority="31571" operator="equal">
      <formula>0</formula>
    </cfRule>
    <cfRule type="cellIs" dxfId="0" priority="31572" operator="equal">
      <formula>0</formula>
    </cfRule>
    <cfRule type="cellIs" dxfId="0" priority="31573" operator="equal">
      <formula>0</formula>
    </cfRule>
    <cfRule type="cellIs" dxfId="0" priority="31574" operator="equal">
      <formula>0</formula>
    </cfRule>
    <cfRule type="cellIs" dxfId="0" priority="31575" operator="equal">
      <formula>0</formula>
    </cfRule>
    <cfRule type="cellIs" dxfId="0" priority="31576" operator="equal">
      <formula>0</formula>
    </cfRule>
    <cfRule type="cellIs" dxfId="0" priority="31577" operator="equal">
      <formula>0</formula>
    </cfRule>
    <cfRule type="cellIs" dxfId="0" priority="31578" operator="equal">
      <formula>0</formula>
    </cfRule>
    <cfRule type="cellIs" dxfId="0" priority="31579" operator="equal">
      <formula>0</formula>
    </cfRule>
    <cfRule type="cellIs" dxfId="0" priority="31580" operator="equal">
      <formula>0</formula>
    </cfRule>
    <cfRule type="cellIs" dxfId="0" priority="31581" operator="equal">
      <formula>0</formula>
    </cfRule>
    <cfRule type="cellIs" dxfId="0" priority="31582" operator="equal">
      <formula>0</formula>
    </cfRule>
    <cfRule type="cellIs" dxfId="0" priority="31583" operator="equal">
      <formula>0</formula>
    </cfRule>
    <cfRule type="cellIs" dxfId="0" priority="31584" operator="equal">
      <formula>0</formula>
    </cfRule>
    <cfRule type="cellIs" dxfId="0" priority="31585" operator="equal">
      <formula>0</formula>
    </cfRule>
    <cfRule type="cellIs" dxfId="0" priority="31586" operator="equal">
      <formula>0</formula>
    </cfRule>
    <cfRule type="cellIs" dxfId="0" priority="31587" operator="equal">
      <formula>0</formula>
    </cfRule>
    <cfRule type="cellIs" dxfId="0" priority="31588" operator="equal">
      <formula>0</formula>
    </cfRule>
    <cfRule type="cellIs" dxfId="0" priority="31589" operator="equal">
      <formula>0</formula>
    </cfRule>
    <cfRule type="cellIs" dxfId="0" priority="31590" operator="equal">
      <formula>0</formula>
    </cfRule>
    <cfRule type="cellIs" dxfId="0" priority="31591" operator="equal">
      <formula>0</formula>
    </cfRule>
    <cfRule type="cellIs" dxfId="0" priority="31592" operator="equal">
      <formula>0</formula>
    </cfRule>
    <cfRule type="cellIs" dxfId="0" priority="31593" operator="equal">
      <formula>0</formula>
    </cfRule>
    <cfRule type="cellIs" dxfId="0" priority="31594" operator="equal">
      <formula>0</formula>
    </cfRule>
    <cfRule type="cellIs" dxfId="0" priority="31595" operator="equal">
      <formula>0</formula>
    </cfRule>
    <cfRule type="cellIs" dxfId="0" priority="31596" operator="equal">
      <formula>0</formula>
    </cfRule>
    <cfRule type="cellIs" dxfId="0" priority="31597" operator="equal">
      <formula>0</formula>
    </cfRule>
    <cfRule type="cellIs" dxfId="0" priority="31598" operator="equal">
      <formula>0</formula>
    </cfRule>
    <cfRule type="cellIs" dxfId="0" priority="31599" operator="equal">
      <formula>0</formula>
    </cfRule>
    <cfRule type="cellIs" dxfId="0" priority="31600" operator="equal">
      <formula>0</formula>
    </cfRule>
    <cfRule type="cellIs" dxfId="0" priority="31601" operator="equal">
      <formula>0</formula>
    </cfRule>
    <cfRule type="cellIs" dxfId="0" priority="31602" operator="equal">
      <formula>0</formula>
    </cfRule>
    <cfRule type="cellIs" dxfId="0" priority="31603" operator="equal">
      <formula>0</formula>
    </cfRule>
    <cfRule type="cellIs" dxfId="0" priority="31604" operator="equal">
      <formula>0</formula>
    </cfRule>
    <cfRule type="cellIs" dxfId="0" priority="31605" operator="equal">
      <formula>0</formula>
    </cfRule>
    <cfRule type="cellIs" dxfId="0" priority="31606" operator="equal">
      <formula>0</formula>
    </cfRule>
    <cfRule type="cellIs" dxfId="0" priority="31607" operator="equal">
      <formula>0</formula>
    </cfRule>
    <cfRule type="cellIs" dxfId="0" priority="31608" operator="equal">
      <formula>0</formula>
    </cfRule>
    <cfRule type="cellIs" dxfId="0" priority="31609" operator="equal">
      <formula>0</formula>
    </cfRule>
    <cfRule type="cellIs" dxfId="0" priority="31610" operator="equal">
      <formula>0</formula>
    </cfRule>
    <cfRule type="cellIs" dxfId="0" priority="31611" operator="equal">
      <formula>0</formula>
    </cfRule>
    <cfRule type="cellIs" dxfId="0" priority="31612" operator="equal">
      <formula>0</formula>
    </cfRule>
    <cfRule type="cellIs" dxfId="0" priority="31613" operator="equal">
      <formula>0</formula>
    </cfRule>
    <cfRule type="cellIs" dxfId="0" priority="31614" operator="equal">
      <formula>0</formula>
    </cfRule>
    <cfRule type="cellIs" dxfId="0" priority="31615" operator="equal">
      <formula>0</formula>
    </cfRule>
    <cfRule type="cellIs" dxfId="0" priority="31616" operator="equal">
      <formula>0</formula>
    </cfRule>
    <cfRule type="cellIs" dxfId="0" priority="31617" operator="equal">
      <formula>0</formula>
    </cfRule>
    <cfRule type="cellIs" dxfId="0" priority="31618" operator="equal">
      <formula>0</formula>
    </cfRule>
    <cfRule type="cellIs" dxfId="0" priority="31619" operator="equal">
      <formula>0</formula>
    </cfRule>
    <cfRule type="cellIs" dxfId="0" priority="31620" operator="equal">
      <formula>0</formula>
    </cfRule>
    <cfRule type="cellIs" dxfId="0" priority="31621" operator="equal">
      <formula>0</formula>
    </cfRule>
    <cfRule type="cellIs" dxfId="0" priority="31622" operator="equal">
      <formula>0</formula>
    </cfRule>
    <cfRule type="cellIs" dxfId="0" priority="31623" operator="equal">
      <formula>0</formula>
    </cfRule>
    <cfRule type="cellIs" dxfId="0" priority="31624" operator="equal">
      <formula>0</formula>
    </cfRule>
    <cfRule type="cellIs" dxfId="0" priority="31625" operator="equal">
      <formula>0</formula>
    </cfRule>
    <cfRule type="cellIs" dxfId="0" priority="31626" operator="equal">
      <formula>0</formula>
    </cfRule>
    <cfRule type="cellIs" dxfId="0" priority="31627" operator="equal">
      <formula>0</formula>
    </cfRule>
    <cfRule type="cellIs" dxfId="0" priority="31628" operator="equal">
      <formula>0</formula>
    </cfRule>
    <cfRule type="cellIs" dxfId="0" priority="31629" operator="equal">
      <formula>0</formula>
    </cfRule>
    <cfRule type="cellIs" dxfId="0" priority="31630" operator="equal">
      <formula>0</formula>
    </cfRule>
    <cfRule type="cellIs" dxfId="0" priority="31631" operator="equal">
      <formula>0</formula>
    </cfRule>
    <cfRule type="cellIs" dxfId="0" priority="31632" operator="equal">
      <formula>0</formula>
    </cfRule>
    <cfRule type="cellIs" dxfId="0" priority="31633" operator="equal">
      <formula>0</formula>
    </cfRule>
    <cfRule type="cellIs" dxfId="0" priority="31634" operator="equal">
      <formula>0</formula>
    </cfRule>
    <cfRule type="cellIs" dxfId="0" priority="31635" operator="equal">
      <formula>0</formula>
    </cfRule>
    <cfRule type="cellIs" dxfId="0" priority="31636" operator="equal">
      <formula>0</formula>
    </cfRule>
    <cfRule type="cellIs" dxfId="0" priority="31637" operator="equal">
      <formula>0</formula>
    </cfRule>
    <cfRule type="cellIs" dxfId="0" priority="31638" operator="equal">
      <formula>0</formula>
    </cfRule>
    <cfRule type="cellIs" dxfId="0" priority="31639" operator="equal">
      <formula>0</formula>
    </cfRule>
    <cfRule type="cellIs" dxfId="0" priority="31640" operator="equal">
      <formula>0</formula>
    </cfRule>
    <cfRule type="cellIs" dxfId="0" priority="31641" operator="equal">
      <formula>0</formula>
    </cfRule>
    <cfRule type="cellIs" dxfId="0" priority="31642" operator="equal">
      <formula>0</formula>
    </cfRule>
    <cfRule type="cellIs" dxfId="0" priority="31643" operator="equal">
      <formula>0</formula>
    </cfRule>
    <cfRule type="cellIs" dxfId="0" priority="31644" operator="equal">
      <formula>0</formula>
    </cfRule>
    <cfRule type="cellIs" dxfId="0" priority="31645" operator="equal">
      <formula>0</formula>
    </cfRule>
    <cfRule type="cellIs" dxfId="0" priority="31646" operator="equal">
      <formula>0</formula>
    </cfRule>
    <cfRule type="cellIs" dxfId="0" priority="31647" operator="equal">
      <formula>0</formula>
    </cfRule>
    <cfRule type="cellIs" dxfId="0" priority="31648" operator="equal">
      <formula>0</formula>
    </cfRule>
    <cfRule type="cellIs" dxfId="0" priority="31649" operator="equal">
      <formula>0</formula>
    </cfRule>
    <cfRule type="cellIs" dxfId="0" priority="31650" operator="equal">
      <formula>0</formula>
    </cfRule>
    <cfRule type="cellIs" dxfId="0" priority="31651" operator="equal">
      <formula>0</formula>
    </cfRule>
    <cfRule type="cellIs" dxfId="0" priority="31652" operator="equal">
      <formula>0</formula>
    </cfRule>
    <cfRule type="cellIs" dxfId="0" priority="31653" operator="equal">
      <formula>0</formula>
    </cfRule>
    <cfRule type="cellIs" dxfId="0" priority="31654" operator="equal">
      <formula>0</formula>
    </cfRule>
    <cfRule type="cellIs" dxfId="0" priority="31655" operator="equal">
      <formula>0</formula>
    </cfRule>
    <cfRule type="cellIs" dxfId="0" priority="31656" operator="equal">
      <formula>0</formula>
    </cfRule>
    <cfRule type="cellIs" dxfId="0" priority="31657" operator="equal">
      <formula>0</formula>
    </cfRule>
    <cfRule type="cellIs" dxfId="0" priority="31658" operator="equal">
      <formula>0</formula>
    </cfRule>
    <cfRule type="cellIs" dxfId="0" priority="31659" operator="equal">
      <formula>0</formula>
    </cfRule>
    <cfRule type="cellIs" dxfId="0" priority="31660" operator="equal">
      <formula>0</formula>
    </cfRule>
  </conditionalFormatting>
  <conditionalFormatting sqref="E491">
    <cfRule type="cellIs" dxfId="0" priority="31085" operator="equal">
      <formula>0</formula>
    </cfRule>
    <cfRule type="cellIs" dxfId="0" priority="31086" operator="equal">
      <formula>0</formula>
    </cfRule>
    <cfRule type="cellIs" dxfId="0" priority="31087" operator="equal">
      <formula>0</formula>
    </cfRule>
    <cfRule type="cellIs" dxfId="0" priority="31088" operator="equal">
      <formula>0</formula>
    </cfRule>
    <cfRule type="cellIs" dxfId="0" priority="31089" operator="equal">
      <formula>0</formula>
    </cfRule>
    <cfRule type="cellIs" dxfId="0" priority="31090" operator="equal">
      <formula>0</formula>
    </cfRule>
    <cfRule type="cellIs" dxfId="0" priority="31091" operator="equal">
      <formula>0</formula>
    </cfRule>
    <cfRule type="cellIs" dxfId="0" priority="31092" operator="equal">
      <formula>0</formula>
    </cfRule>
    <cfRule type="cellIs" dxfId="0" priority="31093" operator="equal">
      <formula>0</formula>
    </cfRule>
    <cfRule type="cellIs" dxfId="0" priority="31094" operator="equal">
      <formula>0</formula>
    </cfRule>
    <cfRule type="cellIs" dxfId="0" priority="31095" operator="equal">
      <formula>0</formula>
    </cfRule>
    <cfRule type="cellIs" dxfId="0" priority="31096" operator="equal">
      <formula>0</formula>
    </cfRule>
    <cfRule type="cellIs" dxfId="0" priority="31097" operator="equal">
      <formula>0</formula>
    </cfRule>
    <cfRule type="cellIs" dxfId="0" priority="31098" operator="equal">
      <formula>0</formula>
    </cfRule>
    <cfRule type="cellIs" dxfId="0" priority="31099" operator="equal">
      <formula>0</formula>
    </cfRule>
    <cfRule type="cellIs" dxfId="0" priority="31100" operator="equal">
      <formula>0</formula>
    </cfRule>
    <cfRule type="cellIs" dxfId="0" priority="31101" operator="equal">
      <formula>0</formula>
    </cfRule>
    <cfRule type="cellIs" dxfId="0" priority="31102" operator="equal">
      <formula>0</formula>
    </cfRule>
    <cfRule type="cellIs" dxfId="0" priority="31103" operator="equal">
      <formula>0</formula>
    </cfRule>
    <cfRule type="cellIs" dxfId="0" priority="31104" operator="equal">
      <formula>0</formula>
    </cfRule>
    <cfRule type="cellIs" dxfId="0" priority="31105" operator="equal">
      <formula>0</formula>
    </cfRule>
    <cfRule type="cellIs" dxfId="0" priority="31106" operator="equal">
      <formula>0</formula>
    </cfRule>
    <cfRule type="cellIs" dxfId="0" priority="31107" operator="equal">
      <formula>0</formula>
    </cfRule>
    <cfRule type="cellIs" dxfId="0" priority="31108" operator="equal">
      <formula>0</formula>
    </cfRule>
    <cfRule type="cellIs" dxfId="0" priority="31109" operator="equal">
      <formula>0</formula>
    </cfRule>
    <cfRule type="cellIs" dxfId="0" priority="31110" operator="equal">
      <formula>0</formula>
    </cfRule>
    <cfRule type="cellIs" dxfId="0" priority="31111" operator="equal">
      <formula>0</formula>
    </cfRule>
    <cfRule type="cellIs" dxfId="0" priority="31112" operator="equal">
      <formula>0</formula>
    </cfRule>
    <cfRule type="cellIs" dxfId="0" priority="31113" operator="equal">
      <formula>0</formula>
    </cfRule>
    <cfRule type="cellIs" dxfId="0" priority="31114" operator="equal">
      <formula>0</formula>
    </cfRule>
    <cfRule type="cellIs" dxfId="0" priority="31115" operator="equal">
      <formula>0</formula>
    </cfRule>
    <cfRule type="cellIs" dxfId="0" priority="31116" operator="equal">
      <formula>0</formula>
    </cfRule>
    <cfRule type="cellIs" dxfId="0" priority="31117" operator="equal">
      <formula>0</formula>
    </cfRule>
    <cfRule type="cellIs" dxfId="0" priority="31118" operator="equal">
      <formula>0</formula>
    </cfRule>
    <cfRule type="cellIs" dxfId="0" priority="31119" operator="equal">
      <formula>0</formula>
    </cfRule>
    <cfRule type="cellIs" dxfId="0" priority="31120" operator="equal">
      <formula>0</formula>
    </cfRule>
    <cfRule type="cellIs" dxfId="0" priority="31121" operator="equal">
      <formula>0</formula>
    </cfRule>
    <cfRule type="cellIs" dxfId="0" priority="31122" operator="equal">
      <formula>0</formula>
    </cfRule>
    <cfRule type="cellIs" dxfId="0" priority="31123" operator="equal">
      <formula>0</formula>
    </cfRule>
    <cfRule type="cellIs" dxfId="0" priority="31124" operator="equal">
      <formula>0</formula>
    </cfRule>
    <cfRule type="cellIs" dxfId="0" priority="31125" operator="equal">
      <formula>0</formula>
    </cfRule>
    <cfRule type="cellIs" dxfId="0" priority="31126" operator="equal">
      <formula>0</formula>
    </cfRule>
    <cfRule type="cellIs" dxfId="0" priority="31127" operator="equal">
      <formula>0</formula>
    </cfRule>
    <cfRule type="cellIs" dxfId="0" priority="31128" operator="equal">
      <formula>0</formula>
    </cfRule>
    <cfRule type="cellIs" dxfId="0" priority="31129" operator="equal">
      <formula>0</formula>
    </cfRule>
    <cfRule type="cellIs" dxfId="0" priority="31130" operator="equal">
      <formula>0</formula>
    </cfRule>
    <cfRule type="cellIs" dxfId="0" priority="31131" operator="equal">
      <formula>0</formula>
    </cfRule>
    <cfRule type="cellIs" dxfId="0" priority="31132" operator="equal">
      <formula>0</formula>
    </cfRule>
    <cfRule type="cellIs" dxfId="0" priority="31133" operator="equal">
      <formula>0</formula>
    </cfRule>
    <cfRule type="cellIs" dxfId="0" priority="31134" operator="equal">
      <formula>0</formula>
    </cfRule>
    <cfRule type="cellIs" dxfId="0" priority="31135" operator="equal">
      <formula>0</formula>
    </cfRule>
    <cfRule type="cellIs" dxfId="0" priority="31136" operator="equal">
      <formula>0</formula>
    </cfRule>
    <cfRule type="cellIs" dxfId="0" priority="31137" operator="equal">
      <formula>0</formula>
    </cfRule>
    <cfRule type="cellIs" dxfId="0" priority="31138" operator="equal">
      <formula>0</formula>
    </cfRule>
    <cfRule type="cellIs" dxfId="0" priority="31139" operator="equal">
      <formula>0</formula>
    </cfRule>
    <cfRule type="cellIs" dxfId="0" priority="31140" operator="equal">
      <formula>0</formula>
    </cfRule>
    <cfRule type="cellIs" dxfId="0" priority="31141" operator="equal">
      <formula>0</formula>
    </cfRule>
    <cfRule type="cellIs" dxfId="0" priority="31142" operator="equal">
      <formula>0</formula>
    </cfRule>
    <cfRule type="cellIs" dxfId="0" priority="31143" operator="equal">
      <formula>0</formula>
    </cfRule>
    <cfRule type="cellIs" dxfId="0" priority="31144" operator="equal">
      <formula>0</formula>
    </cfRule>
    <cfRule type="cellIs" dxfId="0" priority="31145" operator="equal">
      <formula>0</formula>
    </cfRule>
    <cfRule type="cellIs" dxfId="0" priority="31146" operator="equal">
      <formula>0</formula>
    </cfRule>
    <cfRule type="cellIs" dxfId="0" priority="31147" operator="equal">
      <formula>0</formula>
    </cfRule>
    <cfRule type="cellIs" dxfId="0" priority="31148" operator="equal">
      <formula>0</formula>
    </cfRule>
    <cfRule type="cellIs" dxfId="0" priority="31149" operator="equal">
      <formula>0</formula>
    </cfRule>
    <cfRule type="cellIs" dxfId="0" priority="31150" operator="equal">
      <formula>0</formula>
    </cfRule>
    <cfRule type="cellIs" dxfId="0" priority="31151" operator="equal">
      <formula>0</formula>
    </cfRule>
    <cfRule type="cellIs" dxfId="0" priority="31152" operator="equal">
      <formula>0</formula>
    </cfRule>
    <cfRule type="cellIs" dxfId="0" priority="31153" operator="equal">
      <formula>0</formula>
    </cfRule>
    <cfRule type="cellIs" dxfId="0" priority="31154" operator="equal">
      <formula>0</formula>
    </cfRule>
    <cfRule type="cellIs" dxfId="0" priority="31155" operator="equal">
      <formula>0</formula>
    </cfRule>
    <cfRule type="cellIs" dxfId="0" priority="31156" operator="equal">
      <formula>0</formula>
    </cfRule>
    <cfRule type="cellIs" dxfId="0" priority="31157" operator="equal">
      <formula>0</formula>
    </cfRule>
    <cfRule type="cellIs" dxfId="0" priority="31158" operator="equal">
      <formula>0</formula>
    </cfRule>
    <cfRule type="cellIs" dxfId="0" priority="31159" operator="equal">
      <formula>0</formula>
    </cfRule>
    <cfRule type="cellIs" dxfId="0" priority="31160" operator="equal">
      <formula>0</formula>
    </cfRule>
    <cfRule type="cellIs" dxfId="0" priority="31161" operator="equal">
      <formula>0</formula>
    </cfRule>
    <cfRule type="cellIs" dxfId="0" priority="31162" operator="equal">
      <formula>0</formula>
    </cfRule>
    <cfRule type="cellIs" dxfId="0" priority="31163" operator="equal">
      <formula>0</formula>
    </cfRule>
    <cfRule type="cellIs" dxfId="0" priority="31164" operator="equal">
      <formula>0</formula>
    </cfRule>
    <cfRule type="cellIs" dxfId="0" priority="31165" operator="equal">
      <formula>0</formula>
    </cfRule>
    <cfRule type="cellIs" dxfId="0" priority="31166" operator="equal">
      <formula>0</formula>
    </cfRule>
    <cfRule type="cellIs" dxfId="0" priority="31167" operator="equal">
      <formula>0</formula>
    </cfRule>
    <cfRule type="cellIs" dxfId="0" priority="31168" operator="equal">
      <formula>0</formula>
    </cfRule>
    <cfRule type="cellIs" dxfId="0" priority="31169" operator="equal">
      <formula>0</formula>
    </cfRule>
    <cfRule type="cellIs" dxfId="0" priority="31170" operator="equal">
      <formula>0</formula>
    </cfRule>
    <cfRule type="cellIs" dxfId="0" priority="31171" operator="equal">
      <formula>0</formula>
    </cfRule>
    <cfRule type="cellIs" dxfId="0" priority="31172" operator="equal">
      <formula>0</formula>
    </cfRule>
    <cfRule type="cellIs" dxfId="0" priority="31173" operator="equal">
      <formula>0</formula>
    </cfRule>
    <cfRule type="cellIs" dxfId="0" priority="31174" operator="equal">
      <formula>0</formula>
    </cfRule>
    <cfRule type="cellIs" dxfId="0" priority="31175" operator="equal">
      <formula>0</formula>
    </cfRule>
    <cfRule type="cellIs" dxfId="0" priority="31176" operator="equal">
      <formula>0</formula>
    </cfRule>
    <cfRule type="cellIs" dxfId="0" priority="31177" operator="equal">
      <formula>0</formula>
    </cfRule>
    <cfRule type="cellIs" dxfId="0" priority="31178" operator="equal">
      <formula>0</formula>
    </cfRule>
    <cfRule type="cellIs" dxfId="0" priority="31179" operator="equal">
      <formula>0</formula>
    </cfRule>
    <cfRule type="cellIs" dxfId="0" priority="31180" operator="equal">
      <formula>0</formula>
    </cfRule>
  </conditionalFormatting>
  <conditionalFormatting sqref="E492">
    <cfRule type="cellIs" dxfId="0" priority="30893" operator="equal">
      <formula>0</formula>
    </cfRule>
    <cfRule type="cellIs" dxfId="0" priority="30894" operator="equal">
      <formula>0</formula>
    </cfRule>
    <cfRule type="cellIs" dxfId="0" priority="30895" operator="equal">
      <formula>0</formula>
    </cfRule>
    <cfRule type="cellIs" dxfId="0" priority="30896" operator="equal">
      <formula>0</formula>
    </cfRule>
    <cfRule type="cellIs" dxfId="0" priority="30897" operator="equal">
      <formula>0</formula>
    </cfRule>
    <cfRule type="cellIs" dxfId="0" priority="30898" operator="equal">
      <formula>0</formula>
    </cfRule>
    <cfRule type="cellIs" dxfId="0" priority="30899" operator="equal">
      <formula>0</formula>
    </cfRule>
    <cfRule type="cellIs" dxfId="0" priority="30900" operator="equal">
      <formula>0</formula>
    </cfRule>
    <cfRule type="cellIs" dxfId="0" priority="30901" operator="equal">
      <formula>0</formula>
    </cfRule>
    <cfRule type="cellIs" dxfId="0" priority="30902" operator="equal">
      <formula>0</formula>
    </cfRule>
    <cfRule type="cellIs" dxfId="0" priority="30903" operator="equal">
      <formula>0</formula>
    </cfRule>
    <cfRule type="cellIs" dxfId="0" priority="30904" operator="equal">
      <formula>0</formula>
    </cfRule>
    <cfRule type="cellIs" dxfId="0" priority="30905" operator="equal">
      <formula>0</formula>
    </cfRule>
    <cfRule type="cellIs" dxfId="0" priority="30906" operator="equal">
      <formula>0</formula>
    </cfRule>
    <cfRule type="cellIs" dxfId="0" priority="30907" operator="equal">
      <formula>0</formula>
    </cfRule>
    <cfRule type="cellIs" dxfId="0" priority="30908" operator="equal">
      <formula>0</formula>
    </cfRule>
    <cfRule type="cellIs" dxfId="0" priority="30909" operator="equal">
      <formula>0</formula>
    </cfRule>
    <cfRule type="cellIs" dxfId="0" priority="30910" operator="equal">
      <formula>0</formula>
    </cfRule>
    <cfRule type="cellIs" dxfId="0" priority="30911" operator="equal">
      <formula>0</formula>
    </cfRule>
    <cfRule type="cellIs" dxfId="0" priority="30912" operator="equal">
      <formula>0</formula>
    </cfRule>
    <cfRule type="cellIs" dxfId="0" priority="30913" operator="equal">
      <formula>0</formula>
    </cfRule>
    <cfRule type="cellIs" dxfId="0" priority="30914" operator="equal">
      <formula>0</formula>
    </cfRule>
    <cfRule type="cellIs" dxfId="0" priority="30915" operator="equal">
      <formula>0</formula>
    </cfRule>
    <cfRule type="cellIs" dxfId="0" priority="30916" operator="equal">
      <formula>0</formula>
    </cfRule>
    <cfRule type="cellIs" dxfId="0" priority="30917" operator="equal">
      <formula>0</formula>
    </cfRule>
    <cfRule type="cellIs" dxfId="0" priority="30918" operator="equal">
      <formula>0</formula>
    </cfRule>
    <cfRule type="cellIs" dxfId="0" priority="30919" operator="equal">
      <formula>0</formula>
    </cfRule>
    <cfRule type="cellIs" dxfId="0" priority="30920" operator="equal">
      <formula>0</formula>
    </cfRule>
    <cfRule type="cellIs" dxfId="0" priority="30921" operator="equal">
      <formula>0</formula>
    </cfRule>
    <cfRule type="cellIs" dxfId="0" priority="30922" operator="equal">
      <formula>0</formula>
    </cfRule>
    <cfRule type="cellIs" dxfId="0" priority="30923" operator="equal">
      <formula>0</formula>
    </cfRule>
    <cfRule type="cellIs" dxfId="0" priority="30924" operator="equal">
      <formula>0</formula>
    </cfRule>
    <cfRule type="cellIs" dxfId="0" priority="30925" operator="equal">
      <formula>0</formula>
    </cfRule>
    <cfRule type="cellIs" dxfId="0" priority="30926" operator="equal">
      <formula>0</formula>
    </cfRule>
    <cfRule type="cellIs" dxfId="0" priority="30927" operator="equal">
      <formula>0</formula>
    </cfRule>
    <cfRule type="cellIs" dxfId="0" priority="30928" operator="equal">
      <formula>0</formula>
    </cfRule>
    <cfRule type="cellIs" dxfId="0" priority="30929" operator="equal">
      <formula>0</formula>
    </cfRule>
    <cfRule type="cellIs" dxfId="0" priority="30930" operator="equal">
      <formula>0</formula>
    </cfRule>
    <cfRule type="cellIs" dxfId="0" priority="30931" operator="equal">
      <formula>0</formula>
    </cfRule>
    <cfRule type="cellIs" dxfId="0" priority="30932" operator="equal">
      <formula>0</formula>
    </cfRule>
    <cfRule type="cellIs" dxfId="0" priority="30933" operator="equal">
      <formula>0</formula>
    </cfRule>
    <cfRule type="cellIs" dxfId="0" priority="30934" operator="equal">
      <formula>0</formula>
    </cfRule>
    <cfRule type="cellIs" dxfId="0" priority="30935" operator="equal">
      <formula>0</formula>
    </cfRule>
    <cfRule type="cellIs" dxfId="0" priority="30936" operator="equal">
      <formula>0</formula>
    </cfRule>
    <cfRule type="cellIs" dxfId="0" priority="30937" operator="equal">
      <formula>0</formula>
    </cfRule>
    <cfRule type="cellIs" dxfId="0" priority="30938" operator="equal">
      <formula>0</formula>
    </cfRule>
    <cfRule type="cellIs" dxfId="0" priority="30939" operator="equal">
      <formula>0</formula>
    </cfRule>
    <cfRule type="cellIs" dxfId="0" priority="30940" operator="equal">
      <formula>0</formula>
    </cfRule>
    <cfRule type="cellIs" dxfId="0" priority="30941" operator="equal">
      <formula>0</formula>
    </cfRule>
    <cfRule type="cellIs" dxfId="0" priority="30942" operator="equal">
      <formula>0</formula>
    </cfRule>
    <cfRule type="cellIs" dxfId="0" priority="30943" operator="equal">
      <formula>0</formula>
    </cfRule>
    <cfRule type="cellIs" dxfId="0" priority="30944" operator="equal">
      <formula>0</formula>
    </cfRule>
    <cfRule type="cellIs" dxfId="0" priority="30945" operator="equal">
      <formula>0</formula>
    </cfRule>
    <cfRule type="cellIs" dxfId="0" priority="30946" operator="equal">
      <formula>0</formula>
    </cfRule>
    <cfRule type="cellIs" dxfId="0" priority="30947" operator="equal">
      <formula>0</formula>
    </cfRule>
    <cfRule type="cellIs" dxfId="0" priority="30948" operator="equal">
      <formula>0</formula>
    </cfRule>
    <cfRule type="cellIs" dxfId="0" priority="30949" operator="equal">
      <formula>0</formula>
    </cfRule>
    <cfRule type="cellIs" dxfId="0" priority="30950" operator="equal">
      <formula>0</formula>
    </cfRule>
    <cfRule type="cellIs" dxfId="0" priority="30951" operator="equal">
      <formula>0</formula>
    </cfRule>
    <cfRule type="cellIs" dxfId="0" priority="30952" operator="equal">
      <formula>0</formula>
    </cfRule>
    <cfRule type="cellIs" dxfId="0" priority="30953" operator="equal">
      <formula>0</formula>
    </cfRule>
    <cfRule type="cellIs" dxfId="0" priority="30954" operator="equal">
      <formula>0</formula>
    </cfRule>
    <cfRule type="cellIs" dxfId="0" priority="30955" operator="equal">
      <formula>0</formula>
    </cfRule>
    <cfRule type="cellIs" dxfId="0" priority="30956" operator="equal">
      <formula>0</formula>
    </cfRule>
    <cfRule type="cellIs" dxfId="0" priority="30957" operator="equal">
      <formula>0</formula>
    </cfRule>
    <cfRule type="cellIs" dxfId="0" priority="30958" operator="equal">
      <formula>0</formula>
    </cfRule>
    <cfRule type="cellIs" dxfId="0" priority="30959" operator="equal">
      <formula>0</formula>
    </cfRule>
    <cfRule type="cellIs" dxfId="0" priority="30960" operator="equal">
      <formula>0</formula>
    </cfRule>
    <cfRule type="cellIs" dxfId="0" priority="30961" operator="equal">
      <formula>0</formula>
    </cfRule>
    <cfRule type="cellIs" dxfId="0" priority="30962" operator="equal">
      <formula>0</formula>
    </cfRule>
    <cfRule type="cellIs" dxfId="0" priority="30963" operator="equal">
      <formula>0</formula>
    </cfRule>
    <cfRule type="cellIs" dxfId="0" priority="30964" operator="equal">
      <formula>0</formula>
    </cfRule>
    <cfRule type="cellIs" dxfId="0" priority="30965" operator="equal">
      <formula>0</formula>
    </cfRule>
    <cfRule type="cellIs" dxfId="0" priority="30966" operator="equal">
      <formula>0</formula>
    </cfRule>
    <cfRule type="cellIs" dxfId="0" priority="30967" operator="equal">
      <formula>0</formula>
    </cfRule>
    <cfRule type="cellIs" dxfId="0" priority="30968" operator="equal">
      <formula>0</formula>
    </cfRule>
    <cfRule type="cellIs" dxfId="0" priority="30969" operator="equal">
      <formula>0</formula>
    </cfRule>
    <cfRule type="cellIs" dxfId="0" priority="30970" operator="equal">
      <formula>0</formula>
    </cfRule>
    <cfRule type="cellIs" dxfId="0" priority="30971" operator="equal">
      <formula>0</formula>
    </cfRule>
    <cfRule type="cellIs" dxfId="0" priority="30972" operator="equal">
      <formula>0</formula>
    </cfRule>
    <cfRule type="cellIs" dxfId="0" priority="30973" operator="equal">
      <formula>0</formula>
    </cfRule>
    <cfRule type="cellIs" dxfId="0" priority="30974" operator="equal">
      <formula>0</formula>
    </cfRule>
    <cfRule type="cellIs" dxfId="0" priority="30975" operator="equal">
      <formula>0</formula>
    </cfRule>
    <cfRule type="cellIs" dxfId="0" priority="30976" operator="equal">
      <formula>0</formula>
    </cfRule>
    <cfRule type="cellIs" dxfId="0" priority="30977" operator="equal">
      <formula>0</formula>
    </cfRule>
    <cfRule type="cellIs" dxfId="0" priority="30978" operator="equal">
      <formula>0</formula>
    </cfRule>
    <cfRule type="cellIs" dxfId="0" priority="30979" operator="equal">
      <formula>0</formula>
    </cfRule>
    <cfRule type="cellIs" dxfId="0" priority="30980" operator="equal">
      <formula>0</formula>
    </cfRule>
    <cfRule type="cellIs" dxfId="0" priority="30981" operator="equal">
      <formula>0</formula>
    </cfRule>
    <cfRule type="cellIs" dxfId="0" priority="30982" operator="equal">
      <formula>0</formula>
    </cfRule>
    <cfRule type="cellIs" dxfId="0" priority="30983" operator="equal">
      <formula>0</formula>
    </cfRule>
    <cfRule type="cellIs" dxfId="0" priority="30984" operator="equal">
      <formula>0</formula>
    </cfRule>
    <cfRule type="cellIs" dxfId="0" priority="30985" operator="equal">
      <formula>0</formula>
    </cfRule>
    <cfRule type="cellIs" dxfId="0" priority="30986" operator="equal">
      <formula>0</formula>
    </cfRule>
    <cfRule type="cellIs" dxfId="0" priority="30987" operator="equal">
      <formula>0</formula>
    </cfRule>
    <cfRule type="cellIs" dxfId="0" priority="30988" operator="equal">
      <formula>0</formula>
    </cfRule>
  </conditionalFormatting>
  <conditionalFormatting sqref="E494">
    <cfRule type="cellIs" dxfId="0" priority="30797" operator="equal">
      <formula>0</formula>
    </cfRule>
    <cfRule type="cellIs" dxfId="0" priority="30798" operator="equal">
      <formula>0</formula>
    </cfRule>
    <cfRule type="cellIs" dxfId="0" priority="30799" operator="equal">
      <formula>0</formula>
    </cfRule>
    <cfRule type="cellIs" dxfId="0" priority="30800" operator="equal">
      <formula>0</formula>
    </cfRule>
    <cfRule type="cellIs" dxfId="0" priority="30801" operator="equal">
      <formula>0</formula>
    </cfRule>
    <cfRule type="cellIs" dxfId="0" priority="30802" operator="equal">
      <formula>0</formula>
    </cfRule>
    <cfRule type="cellIs" dxfId="0" priority="30803" operator="equal">
      <formula>0</formula>
    </cfRule>
    <cfRule type="cellIs" dxfId="0" priority="30804" operator="equal">
      <formula>0</formula>
    </cfRule>
    <cfRule type="cellIs" dxfId="0" priority="30805" operator="equal">
      <formula>0</formula>
    </cfRule>
    <cfRule type="cellIs" dxfId="0" priority="30806" operator="equal">
      <formula>0</formula>
    </cfRule>
    <cfRule type="cellIs" dxfId="0" priority="30807" operator="equal">
      <formula>0</formula>
    </cfRule>
    <cfRule type="cellIs" dxfId="0" priority="30808" operator="equal">
      <formula>0</formula>
    </cfRule>
    <cfRule type="cellIs" dxfId="0" priority="30809" operator="equal">
      <formula>0</formula>
    </cfRule>
    <cfRule type="cellIs" dxfId="0" priority="30810" operator="equal">
      <formula>0</formula>
    </cfRule>
    <cfRule type="cellIs" dxfId="0" priority="30811" operator="equal">
      <formula>0</formula>
    </cfRule>
    <cfRule type="cellIs" dxfId="0" priority="30812" operator="equal">
      <formula>0</formula>
    </cfRule>
    <cfRule type="cellIs" dxfId="0" priority="30813" operator="equal">
      <formula>0</formula>
    </cfRule>
    <cfRule type="cellIs" dxfId="0" priority="30814" operator="equal">
      <formula>0</formula>
    </cfRule>
    <cfRule type="cellIs" dxfId="0" priority="30815" operator="equal">
      <formula>0</formula>
    </cfRule>
    <cfRule type="cellIs" dxfId="0" priority="30816" operator="equal">
      <formula>0</formula>
    </cfRule>
    <cfRule type="cellIs" dxfId="0" priority="30817" operator="equal">
      <formula>0</formula>
    </cfRule>
    <cfRule type="cellIs" dxfId="0" priority="30818" operator="equal">
      <formula>0</formula>
    </cfRule>
    <cfRule type="cellIs" dxfId="0" priority="30819" operator="equal">
      <formula>0</formula>
    </cfRule>
    <cfRule type="cellIs" dxfId="0" priority="30820" operator="equal">
      <formula>0</formula>
    </cfRule>
    <cfRule type="cellIs" dxfId="0" priority="30821" operator="equal">
      <formula>0</formula>
    </cfRule>
    <cfRule type="cellIs" dxfId="0" priority="30822" operator="equal">
      <formula>0</formula>
    </cfRule>
    <cfRule type="cellIs" dxfId="0" priority="30823" operator="equal">
      <formula>0</formula>
    </cfRule>
    <cfRule type="cellIs" dxfId="0" priority="30824" operator="equal">
      <formula>0</formula>
    </cfRule>
    <cfRule type="cellIs" dxfId="0" priority="30825" operator="equal">
      <formula>0</formula>
    </cfRule>
    <cfRule type="cellIs" dxfId="0" priority="30826" operator="equal">
      <formula>0</formula>
    </cfRule>
    <cfRule type="cellIs" dxfId="0" priority="30827" operator="equal">
      <formula>0</formula>
    </cfRule>
    <cfRule type="cellIs" dxfId="0" priority="30828" operator="equal">
      <formula>0</formula>
    </cfRule>
    <cfRule type="cellIs" dxfId="0" priority="30829" operator="equal">
      <formula>0</formula>
    </cfRule>
    <cfRule type="cellIs" dxfId="0" priority="30830" operator="equal">
      <formula>0</formula>
    </cfRule>
    <cfRule type="cellIs" dxfId="0" priority="30831" operator="equal">
      <formula>0</formula>
    </cfRule>
    <cfRule type="cellIs" dxfId="0" priority="30832" operator="equal">
      <formula>0</formula>
    </cfRule>
    <cfRule type="cellIs" dxfId="0" priority="30833" operator="equal">
      <formula>0</formula>
    </cfRule>
    <cfRule type="cellIs" dxfId="0" priority="30834" operator="equal">
      <formula>0</formula>
    </cfRule>
    <cfRule type="cellIs" dxfId="0" priority="30835" operator="equal">
      <formula>0</formula>
    </cfRule>
    <cfRule type="cellIs" dxfId="0" priority="30836" operator="equal">
      <formula>0</formula>
    </cfRule>
    <cfRule type="cellIs" dxfId="0" priority="30837" operator="equal">
      <formula>0</formula>
    </cfRule>
    <cfRule type="cellIs" dxfId="0" priority="30838" operator="equal">
      <formula>0</formula>
    </cfRule>
    <cfRule type="cellIs" dxfId="0" priority="30839" operator="equal">
      <formula>0</formula>
    </cfRule>
    <cfRule type="cellIs" dxfId="0" priority="30840" operator="equal">
      <formula>0</formula>
    </cfRule>
    <cfRule type="cellIs" dxfId="0" priority="30841" operator="equal">
      <formula>0</formula>
    </cfRule>
    <cfRule type="cellIs" dxfId="0" priority="30842" operator="equal">
      <formula>0</formula>
    </cfRule>
    <cfRule type="cellIs" dxfId="0" priority="30843" operator="equal">
      <formula>0</formula>
    </cfRule>
    <cfRule type="cellIs" dxfId="0" priority="30844" operator="equal">
      <formula>0</formula>
    </cfRule>
    <cfRule type="cellIs" dxfId="0" priority="30845" operator="equal">
      <formula>0</formula>
    </cfRule>
    <cfRule type="cellIs" dxfId="0" priority="30846" operator="equal">
      <formula>0</formula>
    </cfRule>
    <cfRule type="cellIs" dxfId="0" priority="30847" operator="equal">
      <formula>0</formula>
    </cfRule>
    <cfRule type="cellIs" dxfId="0" priority="30848" operator="equal">
      <formula>0</formula>
    </cfRule>
    <cfRule type="cellIs" dxfId="0" priority="30849" operator="equal">
      <formula>0</formula>
    </cfRule>
    <cfRule type="cellIs" dxfId="0" priority="30850" operator="equal">
      <formula>0</formula>
    </cfRule>
    <cfRule type="cellIs" dxfId="0" priority="30851" operator="equal">
      <formula>0</formula>
    </cfRule>
    <cfRule type="cellIs" dxfId="0" priority="30852" operator="equal">
      <formula>0</formula>
    </cfRule>
    <cfRule type="cellIs" dxfId="0" priority="30853" operator="equal">
      <formula>0</formula>
    </cfRule>
    <cfRule type="cellIs" dxfId="0" priority="30854" operator="equal">
      <formula>0</formula>
    </cfRule>
    <cfRule type="cellIs" dxfId="0" priority="30855" operator="equal">
      <formula>0</formula>
    </cfRule>
    <cfRule type="cellIs" dxfId="0" priority="30856" operator="equal">
      <formula>0</formula>
    </cfRule>
    <cfRule type="cellIs" dxfId="0" priority="30857" operator="equal">
      <formula>0</formula>
    </cfRule>
    <cfRule type="cellIs" dxfId="0" priority="30858" operator="equal">
      <formula>0</formula>
    </cfRule>
    <cfRule type="cellIs" dxfId="0" priority="30859" operator="equal">
      <formula>0</formula>
    </cfRule>
    <cfRule type="cellIs" dxfId="0" priority="30860" operator="equal">
      <formula>0</formula>
    </cfRule>
    <cfRule type="cellIs" dxfId="0" priority="30861" operator="equal">
      <formula>0</formula>
    </cfRule>
    <cfRule type="cellIs" dxfId="0" priority="30862" operator="equal">
      <formula>0</formula>
    </cfRule>
    <cfRule type="cellIs" dxfId="0" priority="30863" operator="equal">
      <formula>0</formula>
    </cfRule>
    <cfRule type="cellIs" dxfId="0" priority="30864" operator="equal">
      <formula>0</formula>
    </cfRule>
    <cfRule type="cellIs" dxfId="0" priority="30865" operator="equal">
      <formula>0</formula>
    </cfRule>
    <cfRule type="cellIs" dxfId="0" priority="30866" operator="equal">
      <formula>0</formula>
    </cfRule>
    <cfRule type="cellIs" dxfId="0" priority="30867" operator="equal">
      <formula>0</formula>
    </cfRule>
    <cfRule type="cellIs" dxfId="0" priority="30868" operator="equal">
      <formula>0</formula>
    </cfRule>
    <cfRule type="cellIs" dxfId="0" priority="30869" operator="equal">
      <formula>0</formula>
    </cfRule>
    <cfRule type="cellIs" dxfId="0" priority="30870" operator="equal">
      <formula>0</formula>
    </cfRule>
    <cfRule type="cellIs" dxfId="0" priority="30871" operator="equal">
      <formula>0</formula>
    </cfRule>
    <cfRule type="cellIs" dxfId="0" priority="30872" operator="equal">
      <formula>0</formula>
    </cfRule>
    <cfRule type="cellIs" dxfId="0" priority="30873" operator="equal">
      <formula>0</formula>
    </cfRule>
    <cfRule type="cellIs" dxfId="0" priority="30874" operator="equal">
      <formula>0</formula>
    </cfRule>
    <cfRule type="cellIs" dxfId="0" priority="30875" operator="equal">
      <formula>0</formula>
    </cfRule>
    <cfRule type="cellIs" dxfId="0" priority="30876" operator="equal">
      <formula>0</formula>
    </cfRule>
    <cfRule type="cellIs" dxfId="0" priority="30877" operator="equal">
      <formula>0</formula>
    </cfRule>
    <cfRule type="cellIs" dxfId="0" priority="30878" operator="equal">
      <formula>0</formula>
    </cfRule>
    <cfRule type="cellIs" dxfId="0" priority="30879" operator="equal">
      <formula>0</formula>
    </cfRule>
    <cfRule type="cellIs" dxfId="0" priority="30880" operator="equal">
      <formula>0</formula>
    </cfRule>
    <cfRule type="cellIs" dxfId="0" priority="30881" operator="equal">
      <formula>0</formula>
    </cfRule>
    <cfRule type="cellIs" dxfId="0" priority="30882" operator="equal">
      <formula>0</formula>
    </cfRule>
    <cfRule type="cellIs" dxfId="0" priority="30883" operator="equal">
      <formula>0</formula>
    </cfRule>
    <cfRule type="cellIs" dxfId="0" priority="30884" operator="equal">
      <formula>0</formula>
    </cfRule>
    <cfRule type="cellIs" dxfId="0" priority="30885" operator="equal">
      <formula>0</formula>
    </cfRule>
    <cfRule type="cellIs" dxfId="0" priority="30886" operator="equal">
      <formula>0</formula>
    </cfRule>
    <cfRule type="cellIs" dxfId="0" priority="30887" operator="equal">
      <formula>0</formula>
    </cfRule>
    <cfRule type="cellIs" dxfId="0" priority="30888" operator="equal">
      <formula>0</formula>
    </cfRule>
    <cfRule type="cellIs" dxfId="0" priority="30889" operator="equal">
      <formula>0</formula>
    </cfRule>
    <cfRule type="cellIs" dxfId="0" priority="30890" operator="equal">
      <formula>0</formula>
    </cfRule>
    <cfRule type="cellIs" dxfId="0" priority="30891" operator="equal">
      <formula>0</formula>
    </cfRule>
    <cfRule type="cellIs" dxfId="0" priority="30892" operator="equal">
      <formula>0</formula>
    </cfRule>
  </conditionalFormatting>
  <conditionalFormatting sqref="E496">
    <cfRule type="cellIs" dxfId="0" priority="30509" operator="equal">
      <formula>0</formula>
    </cfRule>
    <cfRule type="cellIs" dxfId="0" priority="30510" operator="equal">
      <formula>0</formula>
    </cfRule>
    <cfRule type="cellIs" dxfId="0" priority="30511" operator="equal">
      <formula>0</formula>
    </cfRule>
    <cfRule type="cellIs" dxfId="0" priority="30512" operator="equal">
      <formula>0</formula>
    </cfRule>
    <cfRule type="cellIs" dxfId="0" priority="30513" operator="equal">
      <formula>0</formula>
    </cfRule>
    <cfRule type="cellIs" dxfId="0" priority="30514" operator="equal">
      <formula>0</formula>
    </cfRule>
    <cfRule type="cellIs" dxfId="0" priority="30515" operator="equal">
      <formula>0</formula>
    </cfRule>
    <cfRule type="cellIs" dxfId="0" priority="30516" operator="equal">
      <formula>0</formula>
    </cfRule>
    <cfRule type="cellIs" dxfId="0" priority="30517" operator="equal">
      <formula>0</formula>
    </cfRule>
    <cfRule type="cellIs" dxfId="0" priority="30518" operator="equal">
      <formula>0</formula>
    </cfRule>
    <cfRule type="cellIs" dxfId="0" priority="30519" operator="equal">
      <formula>0</formula>
    </cfRule>
    <cfRule type="cellIs" dxfId="0" priority="30520" operator="equal">
      <formula>0</formula>
    </cfRule>
    <cfRule type="cellIs" dxfId="0" priority="30521" operator="equal">
      <formula>0</formula>
    </cfRule>
    <cfRule type="cellIs" dxfId="0" priority="30522" operator="equal">
      <formula>0</formula>
    </cfRule>
    <cfRule type="cellIs" dxfId="0" priority="30523" operator="equal">
      <formula>0</formula>
    </cfRule>
    <cfRule type="cellIs" dxfId="0" priority="30524" operator="equal">
      <formula>0</formula>
    </cfRule>
    <cfRule type="cellIs" dxfId="0" priority="30525" operator="equal">
      <formula>0</formula>
    </cfRule>
    <cfRule type="cellIs" dxfId="0" priority="30526" operator="equal">
      <formula>0</formula>
    </cfRule>
    <cfRule type="cellIs" dxfId="0" priority="30527" operator="equal">
      <formula>0</formula>
    </cfRule>
    <cfRule type="cellIs" dxfId="0" priority="30528" operator="equal">
      <formula>0</formula>
    </cfRule>
    <cfRule type="cellIs" dxfId="0" priority="30529" operator="equal">
      <formula>0</formula>
    </cfRule>
    <cfRule type="cellIs" dxfId="0" priority="30530" operator="equal">
      <formula>0</formula>
    </cfRule>
    <cfRule type="cellIs" dxfId="0" priority="30531" operator="equal">
      <formula>0</formula>
    </cfRule>
    <cfRule type="cellIs" dxfId="0" priority="30532" operator="equal">
      <formula>0</formula>
    </cfRule>
    <cfRule type="cellIs" dxfId="0" priority="30533" operator="equal">
      <formula>0</formula>
    </cfRule>
    <cfRule type="cellIs" dxfId="0" priority="30534" operator="equal">
      <formula>0</formula>
    </cfRule>
    <cfRule type="cellIs" dxfId="0" priority="30535" operator="equal">
      <formula>0</formula>
    </cfRule>
    <cfRule type="cellIs" dxfId="0" priority="30536" operator="equal">
      <formula>0</formula>
    </cfRule>
    <cfRule type="cellIs" dxfId="0" priority="30537" operator="equal">
      <formula>0</formula>
    </cfRule>
    <cfRule type="cellIs" dxfId="0" priority="30538" operator="equal">
      <formula>0</formula>
    </cfRule>
    <cfRule type="cellIs" dxfId="0" priority="30539" operator="equal">
      <formula>0</formula>
    </cfRule>
    <cfRule type="cellIs" dxfId="0" priority="30540" operator="equal">
      <formula>0</formula>
    </cfRule>
    <cfRule type="cellIs" dxfId="0" priority="30541" operator="equal">
      <formula>0</formula>
    </cfRule>
    <cfRule type="cellIs" dxfId="0" priority="30542" operator="equal">
      <formula>0</formula>
    </cfRule>
    <cfRule type="cellIs" dxfId="0" priority="30543" operator="equal">
      <formula>0</formula>
    </cfRule>
    <cfRule type="cellIs" dxfId="0" priority="30544" operator="equal">
      <formula>0</formula>
    </cfRule>
    <cfRule type="cellIs" dxfId="0" priority="30545" operator="equal">
      <formula>0</formula>
    </cfRule>
    <cfRule type="cellIs" dxfId="0" priority="30546" operator="equal">
      <formula>0</formula>
    </cfRule>
    <cfRule type="cellIs" dxfId="0" priority="30547" operator="equal">
      <formula>0</formula>
    </cfRule>
    <cfRule type="cellIs" dxfId="0" priority="30548" operator="equal">
      <formula>0</formula>
    </cfRule>
    <cfRule type="cellIs" dxfId="0" priority="30549" operator="equal">
      <formula>0</formula>
    </cfRule>
    <cfRule type="cellIs" dxfId="0" priority="30550" operator="equal">
      <formula>0</formula>
    </cfRule>
    <cfRule type="cellIs" dxfId="0" priority="30551" operator="equal">
      <formula>0</formula>
    </cfRule>
    <cfRule type="cellIs" dxfId="0" priority="30552" operator="equal">
      <formula>0</formula>
    </cfRule>
    <cfRule type="cellIs" dxfId="0" priority="30553" operator="equal">
      <formula>0</formula>
    </cfRule>
    <cfRule type="cellIs" dxfId="0" priority="30554" operator="equal">
      <formula>0</formula>
    </cfRule>
    <cfRule type="cellIs" dxfId="0" priority="30555" operator="equal">
      <formula>0</formula>
    </cfRule>
    <cfRule type="cellIs" dxfId="0" priority="30556" operator="equal">
      <formula>0</formula>
    </cfRule>
    <cfRule type="cellIs" dxfId="0" priority="30557" operator="equal">
      <formula>0</formula>
    </cfRule>
    <cfRule type="cellIs" dxfId="0" priority="30558" operator="equal">
      <formula>0</formula>
    </cfRule>
    <cfRule type="cellIs" dxfId="0" priority="30559" operator="equal">
      <formula>0</formula>
    </cfRule>
    <cfRule type="cellIs" dxfId="0" priority="30560" operator="equal">
      <formula>0</formula>
    </cfRule>
    <cfRule type="cellIs" dxfId="0" priority="30561" operator="equal">
      <formula>0</formula>
    </cfRule>
    <cfRule type="cellIs" dxfId="0" priority="30562" operator="equal">
      <formula>0</formula>
    </cfRule>
    <cfRule type="cellIs" dxfId="0" priority="30563" operator="equal">
      <formula>0</formula>
    </cfRule>
    <cfRule type="cellIs" dxfId="0" priority="30564" operator="equal">
      <formula>0</formula>
    </cfRule>
    <cfRule type="cellIs" dxfId="0" priority="30565" operator="equal">
      <formula>0</formula>
    </cfRule>
    <cfRule type="cellIs" dxfId="0" priority="30566" operator="equal">
      <formula>0</formula>
    </cfRule>
    <cfRule type="cellIs" dxfId="0" priority="30567" operator="equal">
      <formula>0</formula>
    </cfRule>
    <cfRule type="cellIs" dxfId="0" priority="30568" operator="equal">
      <formula>0</formula>
    </cfRule>
    <cfRule type="cellIs" dxfId="0" priority="30569" operator="equal">
      <formula>0</formula>
    </cfRule>
    <cfRule type="cellIs" dxfId="0" priority="30570" operator="equal">
      <formula>0</formula>
    </cfRule>
    <cfRule type="cellIs" dxfId="0" priority="30571" operator="equal">
      <formula>0</formula>
    </cfRule>
    <cfRule type="cellIs" dxfId="0" priority="30572" operator="equal">
      <formula>0</formula>
    </cfRule>
    <cfRule type="cellIs" dxfId="0" priority="30573" operator="equal">
      <formula>0</formula>
    </cfRule>
    <cfRule type="cellIs" dxfId="0" priority="30574" operator="equal">
      <formula>0</formula>
    </cfRule>
    <cfRule type="cellIs" dxfId="0" priority="30575" operator="equal">
      <formula>0</formula>
    </cfRule>
    <cfRule type="cellIs" dxfId="0" priority="30576" operator="equal">
      <formula>0</formula>
    </cfRule>
    <cfRule type="cellIs" dxfId="0" priority="30577" operator="equal">
      <formula>0</formula>
    </cfRule>
    <cfRule type="cellIs" dxfId="0" priority="30578" operator="equal">
      <formula>0</formula>
    </cfRule>
    <cfRule type="cellIs" dxfId="0" priority="30579" operator="equal">
      <formula>0</formula>
    </cfRule>
    <cfRule type="cellIs" dxfId="0" priority="30580" operator="equal">
      <formula>0</formula>
    </cfRule>
    <cfRule type="cellIs" dxfId="0" priority="30581" operator="equal">
      <formula>0</formula>
    </cfRule>
    <cfRule type="cellIs" dxfId="0" priority="30582" operator="equal">
      <formula>0</formula>
    </cfRule>
    <cfRule type="cellIs" dxfId="0" priority="30583" operator="equal">
      <formula>0</formula>
    </cfRule>
    <cfRule type="cellIs" dxfId="0" priority="30584" operator="equal">
      <formula>0</formula>
    </cfRule>
    <cfRule type="cellIs" dxfId="0" priority="30585" operator="equal">
      <formula>0</formula>
    </cfRule>
    <cfRule type="cellIs" dxfId="0" priority="30586" operator="equal">
      <formula>0</formula>
    </cfRule>
    <cfRule type="cellIs" dxfId="0" priority="30587" operator="equal">
      <formula>0</formula>
    </cfRule>
    <cfRule type="cellIs" dxfId="0" priority="30588" operator="equal">
      <formula>0</formula>
    </cfRule>
    <cfRule type="cellIs" dxfId="0" priority="30589" operator="equal">
      <formula>0</formula>
    </cfRule>
    <cfRule type="cellIs" dxfId="0" priority="30590" operator="equal">
      <formula>0</formula>
    </cfRule>
    <cfRule type="cellIs" dxfId="0" priority="30591" operator="equal">
      <formula>0</formula>
    </cfRule>
    <cfRule type="cellIs" dxfId="0" priority="30592" operator="equal">
      <formula>0</formula>
    </cfRule>
    <cfRule type="cellIs" dxfId="0" priority="30593" operator="equal">
      <formula>0</formula>
    </cfRule>
    <cfRule type="cellIs" dxfId="0" priority="30594" operator="equal">
      <formula>0</formula>
    </cfRule>
    <cfRule type="cellIs" dxfId="0" priority="30595" operator="equal">
      <formula>0</formula>
    </cfRule>
    <cfRule type="cellIs" dxfId="0" priority="30596" operator="equal">
      <formula>0</formula>
    </cfRule>
    <cfRule type="cellIs" dxfId="0" priority="30597" operator="equal">
      <formula>0</formula>
    </cfRule>
    <cfRule type="cellIs" dxfId="0" priority="30598" operator="equal">
      <formula>0</formula>
    </cfRule>
    <cfRule type="cellIs" dxfId="0" priority="30599" operator="equal">
      <formula>0</formula>
    </cfRule>
    <cfRule type="cellIs" dxfId="0" priority="30600" operator="equal">
      <formula>0</formula>
    </cfRule>
    <cfRule type="cellIs" dxfId="0" priority="30601" operator="equal">
      <formula>0</formula>
    </cfRule>
    <cfRule type="cellIs" dxfId="0" priority="30602" operator="equal">
      <formula>0</formula>
    </cfRule>
    <cfRule type="cellIs" dxfId="0" priority="30603" operator="equal">
      <formula>0</formula>
    </cfRule>
    <cfRule type="cellIs" dxfId="0" priority="30604" operator="equal">
      <formula>0</formula>
    </cfRule>
  </conditionalFormatting>
  <conditionalFormatting sqref="E498">
    <cfRule type="cellIs" dxfId="0" priority="30309" operator="equal">
      <formula>0</formula>
    </cfRule>
    <cfRule type="cellIs" dxfId="0" priority="30310" operator="equal">
      <formula>0</formula>
    </cfRule>
    <cfRule type="cellIs" dxfId="0" priority="30311" operator="equal">
      <formula>0</formula>
    </cfRule>
    <cfRule type="cellIs" dxfId="0" priority="30312" operator="equal">
      <formula>0</formula>
    </cfRule>
    <cfRule type="cellIs" dxfId="0" priority="30313" operator="equal">
      <formula>0</formula>
    </cfRule>
    <cfRule type="cellIs" dxfId="0" priority="30314" operator="equal">
      <formula>0</formula>
    </cfRule>
    <cfRule type="cellIs" dxfId="0" priority="30315" operator="equal">
      <formula>0</formula>
    </cfRule>
    <cfRule type="cellIs" dxfId="0" priority="30316" operator="equal">
      <formula>0</formula>
    </cfRule>
    <cfRule type="cellIs" dxfId="0" priority="30317" operator="equal">
      <formula>0</formula>
    </cfRule>
    <cfRule type="cellIs" dxfId="0" priority="30318" operator="equal">
      <formula>0</formula>
    </cfRule>
    <cfRule type="cellIs" dxfId="0" priority="30319" operator="equal">
      <formula>0</formula>
    </cfRule>
    <cfRule type="cellIs" dxfId="0" priority="30320" operator="equal">
      <formula>0</formula>
    </cfRule>
    <cfRule type="cellIs" dxfId="0" priority="30321" operator="equal">
      <formula>0</formula>
    </cfRule>
    <cfRule type="cellIs" dxfId="0" priority="30322" operator="equal">
      <formula>0</formula>
    </cfRule>
    <cfRule type="cellIs" dxfId="0" priority="30323" operator="equal">
      <formula>0</formula>
    </cfRule>
    <cfRule type="cellIs" dxfId="0" priority="30324" operator="equal">
      <formula>0</formula>
    </cfRule>
    <cfRule type="cellIs" dxfId="0" priority="30325" operator="equal">
      <formula>0</formula>
    </cfRule>
    <cfRule type="cellIs" dxfId="0" priority="30326" operator="equal">
      <formula>0</formula>
    </cfRule>
    <cfRule type="cellIs" dxfId="0" priority="30327" operator="equal">
      <formula>0</formula>
    </cfRule>
    <cfRule type="cellIs" dxfId="0" priority="30328" operator="equal">
      <formula>0</formula>
    </cfRule>
    <cfRule type="cellIs" dxfId="0" priority="30329" operator="equal">
      <formula>0</formula>
    </cfRule>
    <cfRule type="cellIs" dxfId="0" priority="30330" operator="equal">
      <formula>0</formula>
    </cfRule>
    <cfRule type="cellIs" dxfId="0" priority="30331" operator="equal">
      <formula>0</formula>
    </cfRule>
    <cfRule type="cellIs" dxfId="0" priority="30332" operator="equal">
      <formula>0</formula>
    </cfRule>
    <cfRule type="cellIs" dxfId="0" priority="30333" operator="equal">
      <formula>0</formula>
    </cfRule>
    <cfRule type="cellIs" dxfId="0" priority="30334" operator="equal">
      <formula>0</formula>
    </cfRule>
    <cfRule type="cellIs" dxfId="0" priority="30335" operator="equal">
      <formula>0</formula>
    </cfRule>
    <cfRule type="cellIs" dxfId="0" priority="30336" operator="equal">
      <formula>0</formula>
    </cfRule>
    <cfRule type="cellIs" dxfId="0" priority="30337" operator="equal">
      <formula>0</formula>
    </cfRule>
    <cfRule type="cellIs" dxfId="0" priority="30338" operator="equal">
      <formula>0</formula>
    </cfRule>
    <cfRule type="cellIs" dxfId="0" priority="30339" operator="equal">
      <formula>0</formula>
    </cfRule>
    <cfRule type="cellIs" dxfId="0" priority="30340" operator="equal">
      <formula>0</formula>
    </cfRule>
    <cfRule type="cellIs" dxfId="0" priority="30341" operator="equal">
      <formula>0</formula>
    </cfRule>
    <cfRule type="cellIs" dxfId="0" priority="30342" operator="equal">
      <formula>0</formula>
    </cfRule>
    <cfRule type="cellIs" dxfId="0" priority="30343" operator="equal">
      <formula>0</formula>
    </cfRule>
    <cfRule type="cellIs" dxfId="0" priority="30344" operator="equal">
      <formula>0</formula>
    </cfRule>
    <cfRule type="cellIs" dxfId="0" priority="30345" operator="equal">
      <formula>0</formula>
    </cfRule>
    <cfRule type="cellIs" dxfId="0" priority="30346" operator="equal">
      <formula>0</formula>
    </cfRule>
    <cfRule type="cellIs" dxfId="0" priority="30347" operator="equal">
      <formula>0</formula>
    </cfRule>
    <cfRule type="cellIs" dxfId="0" priority="30348" operator="equal">
      <formula>0</formula>
    </cfRule>
    <cfRule type="cellIs" dxfId="0" priority="30349" operator="equal">
      <formula>0</formula>
    </cfRule>
    <cfRule type="cellIs" dxfId="0" priority="30350" operator="equal">
      <formula>0</formula>
    </cfRule>
    <cfRule type="cellIs" dxfId="0" priority="30351" operator="equal">
      <formula>0</formula>
    </cfRule>
    <cfRule type="cellIs" dxfId="0" priority="30352" operator="equal">
      <formula>0</formula>
    </cfRule>
    <cfRule type="cellIs" dxfId="0" priority="30353" operator="equal">
      <formula>0</formula>
    </cfRule>
    <cfRule type="cellIs" dxfId="0" priority="30354" operator="equal">
      <formula>0</formula>
    </cfRule>
    <cfRule type="cellIs" dxfId="0" priority="30355" operator="equal">
      <formula>0</formula>
    </cfRule>
    <cfRule type="cellIs" dxfId="0" priority="30356" operator="equal">
      <formula>0</formula>
    </cfRule>
    <cfRule type="cellIs" dxfId="0" priority="30357" operator="equal">
      <formula>0</formula>
    </cfRule>
    <cfRule type="cellIs" dxfId="0" priority="30358" operator="equal">
      <formula>0</formula>
    </cfRule>
    <cfRule type="cellIs" dxfId="0" priority="30359" operator="equal">
      <formula>0</formula>
    </cfRule>
    <cfRule type="cellIs" dxfId="0" priority="30360" operator="equal">
      <formula>0</formula>
    </cfRule>
    <cfRule type="cellIs" dxfId="0" priority="30361" operator="equal">
      <formula>0</formula>
    </cfRule>
    <cfRule type="cellIs" dxfId="0" priority="30362" operator="equal">
      <formula>0</formula>
    </cfRule>
    <cfRule type="cellIs" dxfId="0" priority="30363" operator="equal">
      <formula>0</formula>
    </cfRule>
    <cfRule type="cellIs" dxfId="0" priority="30364" operator="equal">
      <formula>0</formula>
    </cfRule>
    <cfRule type="cellIs" dxfId="0" priority="30365" operator="equal">
      <formula>0</formula>
    </cfRule>
    <cfRule type="cellIs" dxfId="0" priority="30366" operator="equal">
      <formula>0</formula>
    </cfRule>
    <cfRule type="cellIs" dxfId="0" priority="30367" operator="equal">
      <formula>0</formula>
    </cfRule>
    <cfRule type="cellIs" dxfId="0" priority="30368" operator="equal">
      <formula>0</formula>
    </cfRule>
    <cfRule type="cellIs" dxfId="0" priority="30369" operator="equal">
      <formula>0</formula>
    </cfRule>
    <cfRule type="cellIs" dxfId="0" priority="30370" operator="equal">
      <formula>0</formula>
    </cfRule>
    <cfRule type="cellIs" dxfId="0" priority="30371" operator="equal">
      <formula>0</formula>
    </cfRule>
    <cfRule type="cellIs" dxfId="0" priority="30372" operator="equal">
      <formula>0</formula>
    </cfRule>
    <cfRule type="cellIs" dxfId="0" priority="30373" operator="equal">
      <formula>0</formula>
    </cfRule>
    <cfRule type="cellIs" dxfId="0" priority="30374" operator="equal">
      <formula>0</formula>
    </cfRule>
    <cfRule type="cellIs" dxfId="0" priority="30375" operator="equal">
      <formula>0</formula>
    </cfRule>
    <cfRule type="cellIs" dxfId="0" priority="30376" operator="equal">
      <formula>0</formula>
    </cfRule>
    <cfRule type="cellIs" dxfId="0" priority="30377" operator="equal">
      <formula>0</formula>
    </cfRule>
    <cfRule type="cellIs" dxfId="0" priority="30378" operator="equal">
      <formula>0</formula>
    </cfRule>
    <cfRule type="cellIs" dxfId="0" priority="30379" operator="equal">
      <formula>0</formula>
    </cfRule>
    <cfRule type="cellIs" dxfId="0" priority="30380" operator="equal">
      <formula>0</formula>
    </cfRule>
    <cfRule type="cellIs" dxfId="0" priority="30381" operator="equal">
      <formula>0</formula>
    </cfRule>
    <cfRule type="cellIs" dxfId="0" priority="30382" operator="equal">
      <formula>0</formula>
    </cfRule>
    <cfRule type="cellIs" dxfId="0" priority="30383" operator="equal">
      <formula>0</formula>
    </cfRule>
    <cfRule type="cellIs" dxfId="0" priority="30384" operator="equal">
      <formula>0</formula>
    </cfRule>
    <cfRule type="cellIs" dxfId="0" priority="30385" operator="equal">
      <formula>0</formula>
    </cfRule>
    <cfRule type="cellIs" dxfId="0" priority="30386" operator="equal">
      <formula>0</formula>
    </cfRule>
    <cfRule type="cellIs" dxfId="0" priority="30387" operator="equal">
      <formula>0</formula>
    </cfRule>
    <cfRule type="cellIs" dxfId="0" priority="30388" operator="equal">
      <formula>0</formula>
    </cfRule>
    <cfRule type="cellIs" dxfId="0" priority="30389" operator="equal">
      <formula>0</formula>
    </cfRule>
    <cfRule type="cellIs" dxfId="0" priority="30390" operator="equal">
      <formula>0</formula>
    </cfRule>
    <cfRule type="cellIs" dxfId="0" priority="30391" operator="equal">
      <formula>0</formula>
    </cfRule>
    <cfRule type="cellIs" dxfId="0" priority="30392" operator="equal">
      <formula>0</formula>
    </cfRule>
    <cfRule type="cellIs" dxfId="0" priority="30393" operator="equal">
      <formula>0</formula>
    </cfRule>
    <cfRule type="cellIs" dxfId="0" priority="30394" operator="equal">
      <formula>0</formula>
    </cfRule>
    <cfRule type="cellIs" dxfId="0" priority="30395" operator="equal">
      <formula>0</formula>
    </cfRule>
    <cfRule type="cellIs" dxfId="0" priority="30396" operator="equal">
      <formula>0</formula>
    </cfRule>
    <cfRule type="cellIs" dxfId="0" priority="30397" operator="equal">
      <formula>0</formula>
    </cfRule>
    <cfRule type="cellIs" dxfId="0" priority="30398" operator="equal">
      <formula>0</formula>
    </cfRule>
    <cfRule type="cellIs" dxfId="0" priority="30399" operator="equal">
      <formula>0</formula>
    </cfRule>
    <cfRule type="cellIs" dxfId="0" priority="30400" operator="equal">
      <formula>0</formula>
    </cfRule>
    <cfRule type="cellIs" dxfId="0" priority="30401" operator="equal">
      <formula>0</formula>
    </cfRule>
    <cfRule type="cellIs" dxfId="0" priority="30402" operator="equal">
      <formula>0</formula>
    </cfRule>
    <cfRule type="cellIs" dxfId="0" priority="30403" operator="equal">
      <formula>0</formula>
    </cfRule>
    <cfRule type="cellIs" dxfId="0" priority="30404" operator="equal">
      <formula>0</formula>
    </cfRule>
  </conditionalFormatting>
  <conditionalFormatting sqref="E500">
    <cfRule type="cellIs" dxfId="0" priority="30213" operator="equal">
      <formula>0</formula>
    </cfRule>
    <cfRule type="cellIs" dxfId="0" priority="30214" operator="equal">
      <formula>0</formula>
    </cfRule>
    <cfRule type="cellIs" dxfId="0" priority="30215" operator="equal">
      <formula>0</formula>
    </cfRule>
    <cfRule type="cellIs" dxfId="0" priority="30216" operator="equal">
      <formula>0</formula>
    </cfRule>
    <cfRule type="cellIs" dxfId="0" priority="30217" operator="equal">
      <formula>0</formula>
    </cfRule>
    <cfRule type="cellIs" dxfId="0" priority="30218" operator="equal">
      <formula>0</formula>
    </cfRule>
    <cfRule type="cellIs" dxfId="0" priority="30219" operator="equal">
      <formula>0</formula>
    </cfRule>
    <cfRule type="cellIs" dxfId="0" priority="30220" operator="equal">
      <formula>0</formula>
    </cfRule>
    <cfRule type="cellIs" dxfId="0" priority="30221" operator="equal">
      <formula>0</formula>
    </cfRule>
    <cfRule type="cellIs" dxfId="0" priority="30222" operator="equal">
      <formula>0</formula>
    </cfRule>
    <cfRule type="cellIs" dxfId="0" priority="30223" operator="equal">
      <formula>0</formula>
    </cfRule>
    <cfRule type="cellIs" dxfId="0" priority="30224" operator="equal">
      <formula>0</formula>
    </cfRule>
    <cfRule type="cellIs" dxfId="0" priority="30225" operator="equal">
      <formula>0</formula>
    </cfRule>
    <cfRule type="cellIs" dxfId="0" priority="30226" operator="equal">
      <formula>0</formula>
    </cfRule>
    <cfRule type="cellIs" dxfId="0" priority="30227" operator="equal">
      <formula>0</formula>
    </cfRule>
    <cfRule type="cellIs" dxfId="0" priority="30228" operator="equal">
      <formula>0</formula>
    </cfRule>
    <cfRule type="cellIs" dxfId="0" priority="30229" operator="equal">
      <formula>0</formula>
    </cfRule>
    <cfRule type="cellIs" dxfId="0" priority="30230" operator="equal">
      <formula>0</formula>
    </cfRule>
    <cfRule type="cellIs" dxfId="0" priority="30231" operator="equal">
      <formula>0</formula>
    </cfRule>
    <cfRule type="cellIs" dxfId="0" priority="30232" operator="equal">
      <formula>0</formula>
    </cfRule>
    <cfRule type="cellIs" dxfId="0" priority="30233" operator="equal">
      <formula>0</formula>
    </cfRule>
    <cfRule type="cellIs" dxfId="0" priority="30234" operator="equal">
      <formula>0</formula>
    </cfRule>
    <cfRule type="cellIs" dxfId="0" priority="30235" operator="equal">
      <formula>0</formula>
    </cfRule>
    <cfRule type="cellIs" dxfId="0" priority="30236" operator="equal">
      <formula>0</formula>
    </cfRule>
    <cfRule type="cellIs" dxfId="0" priority="30237" operator="equal">
      <formula>0</formula>
    </cfRule>
    <cfRule type="cellIs" dxfId="0" priority="30238" operator="equal">
      <formula>0</formula>
    </cfRule>
    <cfRule type="cellIs" dxfId="0" priority="30239" operator="equal">
      <formula>0</formula>
    </cfRule>
    <cfRule type="cellIs" dxfId="0" priority="30240" operator="equal">
      <formula>0</formula>
    </cfRule>
    <cfRule type="cellIs" dxfId="0" priority="30241" operator="equal">
      <formula>0</formula>
    </cfRule>
    <cfRule type="cellIs" dxfId="0" priority="30242" operator="equal">
      <formula>0</formula>
    </cfRule>
    <cfRule type="cellIs" dxfId="0" priority="30243" operator="equal">
      <formula>0</formula>
    </cfRule>
    <cfRule type="cellIs" dxfId="0" priority="30244" operator="equal">
      <formula>0</formula>
    </cfRule>
    <cfRule type="cellIs" dxfId="0" priority="30245" operator="equal">
      <formula>0</formula>
    </cfRule>
    <cfRule type="cellIs" dxfId="0" priority="30246" operator="equal">
      <formula>0</formula>
    </cfRule>
    <cfRule type="cellIs" dxfId="0" priority="30247" operator="equal">
      <formula>0</formula>
    </cfRule>
    <cfRule type="cellIs" dxfId="0" priority="30248" operator="equal">
      <formula>0</formula>
    </cfRule>
    <cfRule type="cellIs" dxfId="0" priority="30249" operator="equal">
      <formula>0</formula>
    </cfRule>
    <cfRule type="cellIs" dxfId="0" priority="30250" operator="equal">
      <formula>0</formula>
    </cfRule>
    <cfRule type="cellIs" dxfId="0" priority="30251" operator="equal">
      <formula>0</formula>
    </cfRule>
    <cfRule type="cellIs" dxfId="0" priority="30252" operator="equal">
      <formula>0</formula>
    </cfRule>
    <cfRule type="cellIs" dxfId="0" priority="30253" operator="equal">
      <formula>0</formula>
    </cfRule>
    <cfRule type="cellIs" dxfId="0" priority="30254" operator="equal">
      <formula>0</formula>
    </cfRule>
    <cfRule type="cellIs" dxfId="0" priority="30255" operator="equal">
      <formula>0</formula>
    </cfRule>
    <cfRule type="cellIs" dxfId="0" priority="30256" operator="equal">
      <formula>0</formula>
    </cfRule>
    <cfRule type="cellIs" dxfId="0" priority="30257" operator="equal">
      <formula>0</formula>
    </cfRule>
    <cfRule type="cellIs" dxfId="0" priority="30258" operator="equal">
      <formula>0</formula>
    </cfRule>
    <cfRule type="cellIs" dxfId="0" priority="30259" operator="equal">
      <formula>0</formula>
    </cfRule>
    <cfRule type="cellIs" dxfId="0" priority="30260" operator="equal">
      <formula>0</formula>
    </cfRule>
    <cfRule type="cellIs" dxfId="0" priority="30261" operator="equal">
      <formula>0</formula>
    </cfRule>
    <cfRule type="cellIs" dxfId="0" priority="30262" operator="equal">
      <formula>0</formula>
    </cfRule>
    <cfRule type="cellIs" dxfId="0" priority="30263" operator="equal">
      <formula>0</formula>
    </cfRule>
    <cfRule type="cellIs" dxfId="0" priority="30264" operator="equal">
      <formula>0</formula>
    </cfRule>
    <cfRule type="cellIs" dxfId="0" priority="30265" operator="equal">
      <formula>0</formula>
    </cfRule>
    <cfRule type="cellIs" dxfId="0" priority="30266" operator="equal">
      <formula>0</formula>
    </cfRule>
    <cfRule type="cellIs" dxfId="0" priority="30267" operator="equal">
      <formula>0</formula>
    </cfRule>
    <cfRule type="cellIs" dxfId="0" priority="30268" operator="equal">
      <formula>0</formula>
    </cfRule>
    <cfRule type="cellIs" dxfId="0" priority="30269" operator="equal">
      <formula>0</formula>
    </cfRule>
    <cfRule type="cellIs" dxfId="0" priority="30270" operator="equal">
      <formula>0</formula>
    </cfRule>
    <cfRule type="cellIs" dxfId="0" priority="30271" operator="equal">
      <formula>0</formula>
    </cfRule>
    <cfRule type="cellIs" dxfId="0" priority="30272" operator="equal">
      <formula>0</formula>
    </cfRule>
    <cfRule type="cellIs" dxfId="0" priority="30273" operator="equal">
      <formula>0</formula>
    </cfRule>
    <cfRule type="cellIs" dxfId="0" priority="30274" operator="equal">
      <formula>0</formula>
    </cfRule>
    <cfRule type="cellIs" dxfId="0" priority="30275" operator="equal">
      <formula>0</formula>
    </cfRule>
    <cfRule type="cellIs" dxfId="0" priority="30276" operator="equal">
      <formula>0</formula>
    </cfRule>
    <cfRule type="cellIs" dxfId="0" priority="30277" operator="equal">
      <formula>0</formula>
    </cfRule>
    <cfRule type="cellIs" dxfId="0" priority="30278" operator="equal">
      <formula>0</formula>
    </cfRule>
    <cfRule type="cellIs" dxfId="0" priority="30279" operator="equal">
      <formula>0</formula>
    </cfRule>
    <cfRule type="cellIs" dxfId="0" priority="30280" operator="equal">
      <formula>0</formula>
    </cfRule>
    <cfRule type="cellIs" dxfId="0" priority="30281" operator="equal">
      <formula>0</formula>
    </cfRule>
    <cfRule type="cellIs" dxfId="0" priority="30282" operator="equal">
      <formula>0</formula>
    </cfRule>
    <cfRule type="cellIs" dxfId="0" priority="30283" operator="equal">
      <formula>0</formula>
    </cfRule>
    <cfRule type="cellIs" dxfId="0" priority="30284" operator="equal">
      <formula>0</formula>
    </cfRule>
    <cfRule type="cellIs" dxfId="0" priority="30285" operator="equal">
      <formula>0</formula>
    </cfRule>
    <cfRule type="cellIs" dxfId="0" priority="30286" operator="equal">
      <formula>0</formula>
    </cfRule>
    <cfRule type="cellIs" dxfId="0" priority="30287" operator="equal">
      <formula>0</formula>
    </cfRule>
    <cfRule type="cellIs" dxfId="0" priority="30288" operator="equal">
      <formula>0</formula>
    </cfRule>
    <cfRule type="cellIs" dxfId="0" priority="30289" operator="equal">
      <formula>0</formula>
    </cfRule>
    <cfRule type="cellIs" dxfId="0" priority="30290" operator="equal">
      <formula>0</formula>
    </cfRule>
    <cfRule type="cellIs" dxfId="0" priority="30291" operator="equal">
      <formula>0</formula>
    </cfRule>
    <cfRule type="cellIs" dxfId="0" priority="30292" operator="equal">
      <formula>0</formula>
    </cfRule>
    <cfRule type="cellIs" dxfId="0" priority="30293" operator="equal">
      <formula>0</formula>
    </cfRule>
    <cfRule type="cellIs" dxfId="0" priority="30294" operator="equal">
      <formula>0</formula>
    </cfRule>
    <cfRule type="cellIs" dxfId="0" priority="30295" operator="equal">
      <formula>0</formula>
    </cfRule>
    <cfRule type="cellIs" dxfId="0" priority="30296" operator="equal">
      <formula>0</formula>
    </cfRule>
    <cfRule type="cellIs" dxfId="0" priority="30297" operator="equal">
      <formula>0</formula>
    </cfRule>
    <cfRule type="cellIs" dxfId="0" priority="30298" operator="equal">
      <formula>0</formula>
    </cfRule>
    <cfRule type="cellIs" dxfId="0" priority="30299" operator="equal">
      <formula>0</formula>
    </cfRule>
    <cfRule type="cellIs" dxfId="0" priority="30300" operator="equal">
      <formula>0</formula>
    </cfRule>
    <cfRule type="cellIs" dxfId="0" priority="30301" operator="equal">
      <formula>0</formula>
    </cfRule>
    <cfRule type="cellIs" dxfId="0" priority="30302" operator="equal">
      <formula>0</formula>
    </cfRule>
    <cfRule type="cellIs" dxfId="0" priority="30303" operator="equal">
      <formula>0</formula>
    </cfRule>
    <cfRule type="cellIs" dxfId="0" priority="30304" operator="equal">
      <formula>0</formula>
    </cfRule>
    <cfRule type="cellIs" dxfId="0" priority="30305" operator="equal">
      <formula>0</formula>
    </cfRule>
    <cfRule type="cellIs" dxfId="0" priority="30306" operator="equal">
      <formula>0</formula>
    </cfRule>
    <cfRule type="cellIs" dxfId="0" priority="30307" operator="equal">
      <formula>0</formula>
    </cfRule>
    <cfRule type="cellIs" dxfId="0" priority="30308" operator="equal">
      <formula>0</formula>
    </cfRule>
  </conditionalFormatting>
  <conditionalFormatting sqref="E501">
    <cfRule type="cellIs" dxfId="0" priority="30013" operator="equal">
      <formula>0</formula>
    </cfRule>
    <cfRule type="cellIs" dxfId="0" priority="30014" operator="equal">
      <formula>0</formula>
    </cfRule>
    <cfRule type="cellIs" dxfId="0" priority="30015" operator="equal">
      <formula>0</formula>
    </cfRule>
    <cfRule type="cellIs" dxfId="0" priority="30016" operator="equal">
      <formula>0</formula>
    </cfRule>
    <cfRule type="cellIs" dxfId="0" priority="30017" operator="equal">
      <formula>0</formula>
    </cfRule>
    <cfRule type="cellIs" dxfId="0" priority="30018" operator="equal">
      <formula>0</formula>
    </cfRule>
    <cfRule type="cellIs" dxfId="0" priority="30019" operator="equal">
      <formula>0</formula>
    </cfRule>
    <cfRule type="cellIs" dxfId="0" priority="30020" operator="equal">
      <formula>0</formula>
    </cfRule>
    <cfRule type="cellIs" dxfId="0" priority="30021" operator="equal">
      <formula>0</formula>
    </cfRule>
    <cfRule type="cellIs" dxfId="0" priority="30022" operator="equal">
      <formula>0</formula>
    </cfRule>
    <cfRule type="cellIs" dxfId="0" priority="30023" operator="equal">
      <formula>0</formula>
    </cfRule>
    <cfRule type="cellIs" dxfId="0" priority="30024" operator="equal">
      <formula>0</formula>
    </cfRule>
    <cfRule type="cellIs" dxfId="0" priority="30025" operator="equal">
      <formula>0</formula>
    </cfRule>
    <cfRule type="cellIs" dxfId="0" priority="30026" operator="equal">
      <formula>0</formula>
    </cfRule>
    <cfRule type="cellIs" dxfId="0" priority="30027" operator="equal">
      <formula>0</formula>
    </cfRule>
    <cfRule type="cellIs" dxfId="0" priority="30028" operator="equal">
      <formula>0</formula>
    </cfRule>
    <cfRule type="cellIs" dxfId="0" priority="30029" operator="equal">
      <formula>0</formula>
    </cfRule>
    <cfRule type="cellIs" dxfId="0" priority="30030" operator="equal">
      <formula>0</formula>
    </cfRule>
    <cfRule type="cellIs" dxfId="0" priority="30031" operator="equal">
      <formula>0</formula>
    </cfRule>
    <cfRule type="cellIs" dxfId="0" priority="30032" operator="equal">
      <formula>0</formula>
    </cfRule>
    <cfRule type="cellIs" dxfId="0" priority="30033" operator="equal">
      <formula>0</formula>
    </cfRule>
    <cfRule type="cellIs" dxfId="0" priority="30034" operator="equal">
      <formula>0</formula>
    </cfRule>
    <cfRule type="cellIs" dxfId="0" priority="30035" operator="equal">
      <formula>0</formula>
    </cfRule>
    <cfRule type="cellIs" dxfId="0" priority="30036" operator="equal">
      <formula>0</formula>
    </cfRule>
    <cfRule type="cellIs" dxfId="0" priority="30037" operator="equal">
      <formula>0</formula>
    </cfRule>
    <cfRule type="cellIs" dxfId="0" priority="30038" operator="equal">
      <formula>0</formula>
    </cfRule>
    <cfRule type="cellIs" dxfId="0" priority="30039" operator="equal">
      <formula>0</formula>
    </cfRule>
    <cfRule type="cellIs" dxfId="0" priority="30040" operator="equal">
      <formula>0</formula>
    </cfRule>
    <cfRule type="cellIs" dxfId="0" priority="30041" operator="equal">
      <formula>0</formula>
    </cfRule>
    <cfRule type="cellIs" dxfId="0" priority="30042" operator="equal">
      <formula>0</formula>
    </cfRule>
    <cfRule type="cellIs" dxfId="0" priority="30043" operator="equal">
      <formula>0</formula>
    </cfRule>
    <cfRule type="cellIs" dxfId="0" priority="30044" operator="equal">
      <formula>0</formula>
    </cfRule>
    <cfRule type="cellIs" dxfId="0" priority="30045" operator="equal">
      <formula>0</formula>
    </cfRule>
    <cfRule type="cellIs" dxfId="0" priority="30046" operator="equal">
      <formula>0</formula>
    </cfRule>
    <cfRule type="cellIs" dxfId="0" priority="30047" operator="equal">
      <formula>0</formula>
    </cfRule>
    <cfRule type="cellIs" dxfId="0" priority="30048" operator="equal">
      <formula>0</formula>
    </cfRule>
    <cfRule type="cellIs" dxfId="0" priority="30049" operator="equal">
      <formula>0</formula>
    </cfRule>
    <cfRule type="cellIs" dxfId="0" priority="30050" operator="equal">
      <formula>0</formula>
    </cfRule>
    <cfRule type="cellIs" dxfId="0" priority="30051" operator="equal">
      <formula>0</formula>
    </cfRule>
    <cfRule type="cellIs" dxfId="0" priority="30052" operator="equal">
      <formula>0</formula>
    </cfRule>
    <cfRule type="cellIs" dxfId="0" priority="30053" operator="equal">
      <formula>0</formula>
    </cfRule>
    <cfRule type="cellIs" dxfId="0" priority="30054" operator="equal">
      <formula>0</formula>
    </cfRule>
    <cfRule type="cellIs" dxfId="0" priority="30055" operator="equal">
      <formula>0</formula>
    </cfRule>
    <cfRule type="cellIs" dxfId="0" priority="30056" operator="equal">
      <formula>0</formula>
    </cfRule>
    <cfRule type="cellIs" dxfId="0" priority="30057" operator="equal">
      <formula>0</formula>
    </cfRule>
    <cfRule type="cellIs" dxfId="0" priority="30058" operator="equal">
      <formula>0</formula>
    </cfRule>
    <cfRule type="cellIs" dxfId="0" priority="30059" operator="equal">
      <formula>0</formula>
    </cfRule>
    <cfRule type="cellIs" dxfId="0" priority="30060" operator="equal">
      <formula>0</formula>
    </cfRule>
    <cfRule type="cellIs" dxfId="0" priority="30061" operator="equal">
      <formula>0</formula>
    </cfRule>
    <cfRule type="cellIs" dxfId="0" priority="30062" operator="equal">
      <formula>0</formula>
    </cfRule>
    <cfRule type="cellIs" dxfId="0" priority="30063" operator="equal">
      <formula>0</formula>
    </cfRule>
    <cfRule type="cellIs" dxfId="0" priority="30064" operator="equal">
      <formula>0</formula>
    </cfRule>
    <cfRule type="cellIs" dxfId="0" priority="30065" operator="equal">
      <formula>0</formula>
    </cfRule>
    <cfRule type="cellIs" dxfId="0" priority="30066" operator="equal">
      <formula>0</formula>
    </cfRule>
    <cfRule type="cellIs" dxfId="0" priority="30067" operator="equal">
      <formula>0</formula>
    </cfRule>
    <cfRule type="cellIs" dxfId="0" priority="30068" operator="equal">
      <formula>0</formula>
    </cfRule>
    <cfRule type="cellIs" dxfId="0" priority="30069" operator="equal">
      <formula>0</formula>
    </cfRule>
    <cfRule type="cellIs" dxfId="0" priority="30070" operator="equal">
      <formula>0</formula>
    </cfRule>
    <cfRule type="cellIs" dxfId="0" priority="30071" operator="equal">
      <formula>0</formula>
    </cfRule>
    <cfRule type="cellIs" dxfId="0" priority="30072" operator="equal">
      <formula>0</formula>
    </cfRule>
    <cfRule type="cellIs" dxfId="0" priority="30073" operator="equal">
      <formula>0</formula>
    </cfRule>
    <cfRule type="cellIs" dxfId="0" priority="30074" operator="equal">
      <formula>0</formula>
    </cfRule>
    <cfRule type="cellIs" dxfId="0" priority="30075" operator="equal">
      <formula>0</formula>
    </cfRule>
    <cfRule type="cellIs" dxfId="0" priority="30076" operator="equal">
      <formula>0</formula>
    </cfRule>
    <cfRule type="cellIs" dxfId="0" priority="30077" operator="equal">
      <formula>0</formula>
    </cfRule>
    <cfRule type="cellIs" dxfId="0" priority="30078" operator="equal">
      <formula>0</formula>
    </cfRule>
    <cfRule type="cellIs" dxfId="0" priority="30079" operator="equal">
      <formula>0</formula>
    </cfRule>
    <cfRule type="cellIs" dxfId="0" priority="30080" operator="equal">
      <formula>0</formula>
    </cfRule>
    <cfRule type="cellIs" dxfId="0" priority="30081" operator="equal">
      <formula>0</formula>
    </cfRule>
    <cfRule type="cellIs" dxfId="0" priority="30082" operator="equal">
      <formula>0</formula>
    </cfRule>
    <cfRule type="cellIs" dxfId="0" priority="30083" operator="equal">
      <formula>0</formula>
    </cfRule>
    <cfRule type="cellIs" dxfId="0" priority="30084" operator="equal">
      <formula>0</formula>
    </cfRule>
    <cfRule type="cellIs" dxfId="0" priority="30085" operator="equal">
      <formula>0</formula>
    </cfRule>
    <cfRule type="cellIs" dxfId="0" priority="30086" operator="equal">
      <formula>0</formula>
    </cfRule>
    <cfRule type="cellIs" dxfId="0" priority="30087" operator="equal">
      <formula>0</formula>
    </cfRule>
    <cfRule type="cellIs" dxfId="0" priority="30088" operator="equal">
      <formula>0</formula>
    </cfRule>
    <cfRule type="cellIs" dxfId="0" priority="30089" operator="equal">
      <formula>0</formula>
    </cfRule>
    <cfRule type="cellIs" dxfId="0" priority="30090" operator="equal">
      <formula>0</formula>
    </cfRule>
    <cfRule type="cellIs" dxfId="0" priority="30091" operator="equal">
      <formula>0</formula>
    </cfRule>
    <cfRule type="cellIs" dxfId="0" priority="30092" operator="equal">
      <formula>0</formula>
    </cfRule>
    <cfRule type="cellIs" dxfId="0" priority="30093" operator="equal">
      <formula>0</formula>
    </cfRule>
    <cfRule type="cellIs" dxfId="0" priority="30094" operator="equal">
      <formula>0</formula>
    </cfRule>
    <cfRule type="cellIs" dxfId="0" priority="30095" operator="equal">
      <formula>0</formula>
    </cfRule>
    <cfRule type="cellIs" dxfId="0" priority="30096" operator="equal">
      <formula>0</formula>
    </cfRule>
    <cfRule type="cellIs" dxfId="0" priority="30097" operator="equal">
      <formula>0</formula>
    </cfRule>
    <cfRule type="cellIs" dxfId="0" priority="30098" operator="equal">
      <formula>0</formula>
    </cfRule>
    <cfRule type="cellIs" dxfId="0" priority="30099" operator="equal">
      <formula>0</formula>
    </cfRule>
    <cfRule type="cellIs" dxfId="0" priority="30100" operator="equal">
      <formula>0</formula>
    </cfRule>
    <cfRule type="cellIs" dxfId="0" priority="30101" operator="equal">
      <formula>0</formula>
    </cfRule>
    <cfRule type="cellIs" dxfId="0" priority="30102" operator="equal">
      <formula>0</formula>
    </cfRule>
    <cfRule type="cellIs" dxfId="0" priority="30103" operator="equal">
      <formula>0</formula>
    </cfRule>
    <cfRule type="cellIs" dxfId="0" priority="30104" operator="equal">
      <formula>0</formula>
    </cfRule>
    <cfRule type="cellIs" dxfId="0" priority="30105" operator="equal">
      <formula>0</formula>
    </cfRule>
    <cfRule type="cellIs" dxfId="0" priority="30106" operator="equal">
      <formula>0</formula>
    </cfRule>
    <cfRule type="cellIs" dxfId="0" priority="30107" operator="equal">
      <formula>0</formula>
    </cfRule>
    <cfRule type="cellIs" dxfId="0" priority="30108" operator="equal">
      <formula>0</formula>
    </cfRule>
  </conditionalFormatting>
  <conditionalFormatting sqref="E502">
    <cfRule type="cellIs" dxfId="0" priority="30109" operator="equal">
      <formula>0</formula>
    </cfRule>
    <cfRule type="cellIs" dxfId="0" priority="30110" operator="equal">
      <formula>0</formula>
    </cfRule>
    <cfRule type="cellIs" dxfId="0" priority="30111" operator="equal">
      <formula>0</formula>
    </cfRule>
    <cfRule type="cellIs" dxfId="0" priority="30112" operator="equal">
      <formula>0</formula>
    </cfRule>
    <cfRule type="cellIs" dxfId="0" priority="30113" operator="equal">
      <formula>0</formula>
    </cfRule>
    <cfRule type="cellIs" dxfId="0" priority="30114" operator="equal">
      <formula>0</formula>
    </cfRule>
    <cfRule type="cellIs" dxfId="0" priority="30115" operator="equal">
      <formula>0</formula>
    </cfRule>
    <cfRule type="cellIs" dxfId="0" priority="30116" operator="equal">
      <formula>0</formula>
    </cfRule>
  </conditionalFormatting>
  <conditionalFormatting sqref="E504">
    <cfRule type="cellIs" dxfId="0" priority="29725" operator="equal">
      <formula>0</formula>
    </cfRule>
    <cfRule type="cellIs" dxfId="0" priority="29726" operator="equal">
      <formula>0</formula>
    </cfRule>
    <cfRule type="cellIs" dxfId="0" priority="29727" operator="equal">
      <formula>0</formula>
    </cfRule>
    <cfRule type="cellIs" dxfId="0" priority="29728" operator="equal">
      <formula>0</formula>
    </cfRule>
    <cfRule type="cellIs" dxfId="0" priority="29729" operator="equal">
      <formula>0</formula>
    </cfRule>
    <cfRule type="cellIs" dxfId="0" priority="29730" operator="equal">
      <formula>0</formula>
    </cfRule>
    <cfRule type="cellIs" dxfId="0" priority="29731" operator="equal">
      <formula>0</formula>
    </cfRule>
    <cfRule type="cellIs" dxfId="0" priority="29732" operator="equal">
      <formula>0</formula>
    </cfRule>
    <cfRule type="cellIs" dxfId="0" priority="29733" operator="equal">
      <formula>0</formula>
    </cfRule>
    <cfRule type="cellIs" dxfId="0" priority="29734" operator="equal">
      <formula>0</formula>
    </cfRule>
    <cfRule type="cellIs" dxfId="0" priority="29735" operator="equal">
      <formula>0</formula>
    </cfRule>
    <cfRule type="cellIs" dxfId="0" priority="29736" operator="equal">
      <formula>0</formula>
    </cfRule>
    <cfRule type="cellIs" dxfId="0" priority="29737" operator="equal">
      <formula>0</formula>
    </cfRule>
    <cfRule type="cellIs" dxfId="0" priority="29738" operator="equal">
      <formula>0</formula>
    </cfRule>
    <cfRule type="cellIs" dxfId="0" priority="29739" operator="equal">
      <formula>0</formula>
    </cfRule>
    <cfRule type="cellIs" dxfId="0" priority="29740" operator="equal">
      <formula>0</formula>
    </cfRule>
    <cfRule type="cellIs" dxfId="0" priority="29741" operator="equal">
      <formula>0</formula>
    </cfRule>
    <cfRule type="cellIs" dxfId="0" priority="29742" operator="equal">
      <formula>0</formula>
    </cfRule>
    <cfRule type="cellIs" dxfId="0" priority="29743" operator="equal">
      <formula>0</formula>
    </cfRule>
    <cfRule type="cellIs" dxfId="0" priority="29744" operator="equal">
      <formula>0</formula>
    </cfRule>
    <cfRule type="cellIs" dxfId="0" priority="29745" operator="equal">
      <formula>0</formula>
    </cfRule>
    <cfRule type="cellIs" dxfId="0" priority="29746" operator="equal">
      <formula>0</formula>
    </cfRule>
    <cfRule type="cellIs" dxfId="0" priority="29747" operator="equal">
      <formula>0</formula>
    </cfRule>
    <cfRule type="cellIs" dxfId="0" priority="29748" operator="equal">
      <formula>0</formula>
    </cfRule>
    <cfRule type="cellIs" dxfId="0" priority="29749" operator="equal">
      <formula>0</formula>
    </cfRule>
    <cfRule type="cellIs" dxfId="0" priority="29750" operator="equal">
      <formula>0</formula>
    </cfRule>
    <cfRule type="cellIs" dxfId="0" priority="29751" operator="equal">
      <formula>0</formula>
    </cfRule>
    <cfRule type="cellIs" dxfId="0" priority="29752" operator="equal">
      <formula>0</formula>
    </cfRule>
    <cfRule type="cellIs" dxfId="0" priority="29753" operator="equal">
      <formula>0</formula>
    </cfRule>
    <cfRule type="cellIs" dxfId="0" priority="29754" operator="equal">
      <formula>0</formula>
    </cfRule>
    <cfRule type="cellIs" dxfId="0" priority="29755" operator="equal">
      <formula>0</formula>
    </cfRule>
    <cfRule type="cellIs" dxfId="0" priority="29756" operator="equal">
      <formula>0</formula>
    </cfRule>
    <cfRule type="cellIs" dxfId="0" priority="29757" operator="equal">
      <formula>0</formula>
    </cfRule>
    <cfRule type="cellIs" dxfId="0" priority="29758" operator="equal">
      <formula>0</formula>
    </cfRule>
    <cfRule type="cellIs" dxfId="0" priority="29759" operator="equal">
      <formula>0</formula>
    </cfRule>
    <cfRule type="cellIs" dxfId="0" priority="29760" operator="equal">
      <formula>0</formula>
    </cfRule>
    <cfRule type="cellIs" dxfId="0" priority="29761" operator="equal">
      <formula>0</formula>
    </cfRule>
    <cfRule type="cellIs" dxfId="0" priority="29762" operator="equal">
      <formula>0</formula>
    </cfRule>
    <cfRule type="cellIs" dxfId="0" priority="29763" operator="equal">
      <formula>0</formula>
    </cfRule>
    <cfRule type="cellIs" dxfId="0" priority="29764" operator="equal">
      <formula>0</formula>
    </cfRule>
    <cfRule type="cellIs" dxfId="0" priority="29765" operator="equal">
      <formula>0</formula>
    </cfRule>
    <cfRule type="cellIs" dxfId="0" priority="29766" operator="equal">
      <formula>0</formula>
    </cfRule>
    <cfRule type="cellIs" dxfId="0" priority="29767" operator="equal">
      <formula>0</formula>
    </cfRule>
    <cfRule type="cellIs" dxfId="0" priority="29768" operator="equal">
      <formula>0</formula>
    </cfRule>
    <cfRule type="cellIs" dxfId="0" priority="29769" operator="equal">
      <formula>0</formula>
    </cfRule>
    <cfRule type="cellIs" dxfId="0" priority="29770" operator="equal">
      <formula>0</formula>
    </cfRule>
    <cfRule type="cellIs" dxfId="0" priority="29771" operator="equal">
      <formula>0</formula>
    </cfRule>
    <cfRule type="cellIs" dxfId="0" priority="29772" operator="equal">
      <formula>0</formula>
    </cfRule>
    <cfRule type="cellIs" dxfId="0" priority="29773" operator="equal">
      <formula>0</formula>
    </cfRule>
    <cfRule type="cellIs" dxfId="0" priority="29774" operator="equal">
      <formula>0</formula>
    </cfRule>
    <cfRule type="cellIs" dxfId="0" priority="29775" operator="equal">
      <formula>0</formula>
    </cfRule>
    <cfRule type="cellIs" dxfId="0" priority="29776" operator="equal">
      <formula>0</formula>
    </cfRule>
    <cfRule type="cellIs" dxfId="0" priority="29777" operator="equal">
      <formula>0</formula>
    </cfRule>
    <cfRule type="cellIs" dxfId="0" priority="29778" operator="equal">
      <formula>0</formula>
    </cfRule>
    <cfRule type="cellIs" dxfId="0" priority="29779" operator="equal">
      <formula>0</formula>
    </cfRule>
    <cfRule type="cellIs" dxfId="0" priority="29780" operator="equal">
      <formula>0</formula>
    </cfRule>
    <cfRule type="cellIs" dxfId="0" priority="29781" operator="equal">
      <formula>0</formula>
    </cfRule>
    <cfRule type="cellIs" dxfId="0" priority="29782" operator="equal">
      <formula>0</formula>
    </cfRule>
    <cfRule type="cellIs" dxfId="0" priority="29783" operator="equal">
      <formula>0</formula>
    </cfRule>
    <cfRule type="cellIs" dxfId="0" priority="29784" operator="equal">
      <formula>0</formula>
    </cfRule>
    <cfRule type="cellIs" dxfId="0" priority="29785" operator="equal">
      <formula>0</formula>
    </cfRule>
    <cfRule type="cellIs" dxfId="0" priority="29786" operator="equal">
      <formula>0</formula>
    </cfRule>
    <cfRule type="cellIs" dxfId="0" priority="29787" operator="equal">
      <formula>0</formula>
    </cfRule>
    <cfRule type="cellIs" dxfId="0" priority="29788" operator="equal">
      <formula>0</formula>
    </cfRule>
    <cfRule type="cellIs" dxfId="0" priority="29789" operator="equal">
      <formula>0</formula>
    </cfRule>
    <cfRule type="cellIs" dxfId="0" priority="29790" operator="equal">
      <formula>0</formula>
    </cfRule>
    <cfRule type="cellIs" dxfId="0" priority="29791" operator="equal">
      <formula>0</formula>
    </cfRule>
    <cfRule type="cellIs" dxfId="0" priority="29792" operator="equal">
      <formula>0</formula>
    </cfRule>
    <cfRule type="cellIs" dxfId="0" priority="29793" operator="equal">
      <formula>0</formula>
    </cfRule>
    <cfRule type="cellIs" dxfId="0" priority="29794" operator="equal">
      <formula>0</formula>
    </cfRule>
    <cfRule type="cellIs" dxfId="0" priority="29795" operator="equal">
      <formula>0</formula>
    </cfRule>
    <cfRule type="cellIs" dxfId="0" priority="29796" operator="equal">
      <formula>0</formula>
    </cfRule>
    <cfRule type="cellIs" dxfId="0" priority="29797" operator="equal">
      <formula>0</formula>
    </cfRule>
    <cfRule type="cellIs" dxfId="0" priority="29798" operator="equal">
      <formula>0</formula>
    </cfRule>
    <cfRule type="cellIs" dxfId="0" priority="29799" operator="equal">
      <formula>0</formula>
    </cfRule>
    <cfRule type="cellIs" dxfId="0" priority="29800" operator="equal">
      <formula>0</formula>
    </cfRule>
    <cfRule type="cellIs" dxfId="0" priority="29801" operator="equal">
      <formula>0</formula>
    </cfRule>
    <cfRule type="cellIs" dxfId="0" priority="29802" operator="equal">
      <formula>0</formula>
    </cfRule>
    <cfRule type="cellIs" dxfId="0" priority="29803" operator="equal">
      <formula>0</formula>
    </cfRule>
    <cfRule type="cellIs" dxfId="0" priority="29804" operator="equal">
      <formula>0</formula>
    </cfRule>
    <cfRule type="cellIs" dxfId="0" priority="29805" operator="equal">
      <formula>0</formula>
    </cfRule>
    <cfRule type="cellIs" dxfId="0" priority="29806" operator="equal">
      <formula>0</formula>
    </cfRule>
    <cfRule type="cellIs" dxfId="0" priority="29807" operator="equal">
      <formula>0</formula>
    </cfRule>
    <cfRule type="cellIs" dxfId="0" priority="29808" operator="equal">
      <formula>0</formula>
    </cfRule>
    <cfRule type="cellIs" dxfId="0" priority="29809" operator="equal">
      <formula>0</formula>
    </cfRule>
    <cfRule type="cellIs" dxfId="0" priority="29810" operator="equal">
      <formula>0</formula>
    </cfRule>
    <cfRule type="cellIs" dxfId="0" priority="29811" operator="equal">
      <formula>0</formula>
    </cfRule>
    <cfRule type="cellIs" dxfId="0" priority="29812" operator="equal">
      <formula>0</formula>
    </cfRule>
    <cfRule type="cellIs" dxfId="0" priority="29813" operator="equal">
      <formula>0</formula>
    </cfRule>
    <cfRule type="cellIs" dxfId="0" priority="29814" operator="equal">
      <formula>0</formula>
    </cfRule>
    <cfRule type="cellIs" dxfId="0" priority="29815" operator="equal">
      <formula>0</formula>
    </cfRule>
    <cfRule type="cellIs" dxfId="0" priority="29816" operator="equal">
      <formula>0</formula>
    </cfRule>
    <cfRule type="cellIs" dxfId="0" priority="29817" operator="equal">
      <formula>0</formula>
    </cfRule>
    <cfRule type="cellIs" dxfId="0" priority="29818" operator="equal">
      <formula>0</formula>
    </cfRule>
    <cfRule type="cellIs" dxfId="0" priority="29819" operator="equal">
      <formula>0</formula>
    </cfRule>
    <cfRule type="cellIs" dxfId="0" priority="29820" operator="equal">
      <formula>0</formula>
    </cfRule>
  </conditionalFormatting>
  <conditionalFormatting sqref="E505">
    <cfRule type="cellIs" dxfId="0" priority="29629" operator="equal">
      <formula>0</formula>
    </cfRule>
    <cfRule type="cellIs" dxfId="0" priority="29630" operator="equal">
      <formula>0</formula>
    </cfRule>
    <cfRule type="cellIs" dxfId="0" priority="29631" operator="equal">
      <formula>0</formula>
    </cfRule>
    <cfRule type="cellIs" dxfId="0" priority="29632" operator="equal">
      <formula>0</formula>
    </cfRule>
    <cfRule type="cellIs" dxfId="0" priority="29633" operator="equal">
      <formula>0</formula>
    </cfRule>
    <cfRule type="cellIs" dxfId="0" priority="29634" operator="equal">
      <formula>0</formula>
    </cfRule>
    <cfRule type="cellIs" dxfId="0" priority="29635" operator="equal">
      <formula>0</formula>
    </cfRule>
    <cfRule type="cellIs" dxfId="0" priority="29636" operator="equal">
      <formula>0</formula>
    </cfRule>
    <cfRule type="cellIs" dxfId="0" priority="29637" operator="equal">
      <formula>0</formula>
    </cfRule>
    <cfRule type="cellIs" dxfId="0" priority="29638" operator="equal">
      <formula>0</formula>
    </cfRule>
    <cfRule type="cellIs" dxfId="0" priority="29639" operator="equal">
      <formula>0</formula>
    </cfRule>
    <cfRule type="cellIs" dxfId="0" priority="29640" operator="equal">
      <formula>0</formula>
    </cfRule>
    <cfRule type="cellIs" dxfId="0" priority="29641" operator="equal">
      <formula>0</formula>
    </cfRule>
    <cfRule type="cellIs" dxfId="0" priority="29642" operator="equal">
      <formula>0</formula>
    </cfRule>
    <cfRule type="cellIs" dxfId="0" priority="29643" operator="equal">
      <formula>0</formula>
    </cfRule>
    <cfRule type="cellIs" dxfId="0" priority="29644" operator="equal">
      <formula>0</formula>
    </cfRule>
    <cfRule type="cellIs" dxfId="0" priority="29645" operator="equal">
      <formula>0</formula>
    </cfRule>
    <cfRule type="cellIs" dxfId="0" priority="29646" operator="equal">
      <formula>0</formula>
    </cfRule>
    <cfRule type="cellIs" dxfId="0" priority="29647" operator="equal">
      <formula>0</formula>
    </cfRule>
    <cfRule type="cellIs" dxfId="0" priority="29648" operator="equal">
      <formula>0</formula>
    </cfRule>
    <cfRule type="cellIs" dxfId="0" priority="29649" operator="equal">
      <formula>0</formula>
    </cfRule>
    <cfRule type="cellIs" dxfId="0" priority="29650" operator="equal">
      <formula>0</formula>
    </cfRule>
    <cfRule type="cellIs" dxfId="0" priority="29651" operator="equal">
      <formula>0</formula>
    </cfRule>
    <cfRule type="cellIs" dxfId="0" priority="29652" operator="equal">
      <formula>0</formula>
    </cfRule>
    <cfRule type="cellIs" dxfId="0" priority="29653" operator="equal">
      <formula>0</formula>
    </cfRule>
    <cfRule type="cellIs" dxfId="0" priority="29654" operator="equal">
      <formula>0</formula>
    </cfRule>
    <cfRule type="cellIs" dxfId="0" priority="29655" operator="equal">
      <formula>0</formula>
    </cfRule>
    <cfRule type="cellIs" dxfId="0" priority="29656" operator="equal">
      <formula>0</formula>
    </cfRule>
    <cfRule type="cellIs" dxfId="0" priority="29657" operator="equal">
      <formula>0</formula>
    </cfRule>
    <cfRule type="cellIs" dxfId="0" priority="29658" operator="equal">
      <formula>0</formula>
    </cfRule>
    <cfRule type="cellIs" dxfId="0" priority="29659" operator="equal">
      <formula>0</formula>
    </cfRule>
    <cfRule type="cellIs" dxfId="0" priority="29660" operator="equal">
      <formula>0</formula>
    </cfRule>
    <cfRule type="cellIs" dxfId="0" priority="29661" operator="equal">
      <formula>0</formula>
    </cfRule>
    <cfRule type="cellIs" dxfId="0" priority="29662" operator="equal">
      <formula>0</formula>
    </cfRule>
    <cfRule type="cellIs" dxfId="0" priority="29663" operator="equal">
      <formula>0</formula>
    </cfRule>
    <cfRule type="cellIs" dxfId="0" priority="29664" operator="equal">
      <formula>0</formula>
    </cfRule>
    <cfRule type="cellIs" dxfId="0" priority="29665" operator="equal">
      <formula>0</formula>
    </cfRule>
    <cfRule type="cellIs" dxfId="0" priority="29666" operator="equal">
      <formula>0</formula>
    </cfRule>
    <cfRule type="cellIs" dxfId="0" priority="29667" operator="equal">
      <formula>0</formula>
    </cfRule>
    <cfRule type="cellIs" dxfId="0" priority="29668" operator="equal">
      <formula>0</formula>
    </cfRule>
    <cfRule type="cellIs" dxfId="0" priority="29669" operator="equal">
      <formula>0</formula>
    </cfRule>
    <cfRule type="cellIs" dxfId="0" priority="29670" operator="equal">
      <formula>0</formula>
    </cfRule>
    <cfRule type="cellIs" dxfId="0" priority="29671" operator="equal">
      <formula>0</formula>
    </cfRule>
    <cfRule type="cellIs" dxfId="0" priority="29672" operator="equal">
      <formula>0</formula>
    </cfRule>
    <cfRule type="cellIs" dxfId="0" priority="29673" operator="equal">
      <formula>0</formula>
    </cfRule>
    <cfRule type="cellIs" dxfId="0" priority="29674" operator="equal">
      <formula>0</formula>
    </cfRule>
    <cfRule type="cellIs" dxfId="0" priority="29675" operator="equal">
      <formula>0</formula>
    </cfRule>
    <cfRule type="cellIs" dxfId="0" priority="29676" operator="equal">
      <formula>0</formula>
    </cfRule>
    <cfRule type="cellIs" dxfId="0" priority="29677" operator="equal">
      <formula>0</formula>
    </cfRule>
    <cfRule type="cellIs" dxfId="0" priority="29678" operator="equal">
      <formula>0</formula>
    </cfRule>
    <cfRule type="cellIs" dxfId="0" priority="29679" operator="equal">
      <formula>0</formula>
    </cfRule>
    <cfRule type="cellIs" dxfId="0" priority="29680" operator="equal">
      <formula>0</formula>
    </cfRule>
    <cfRule type="cellIs" dxfId="0" priority="29681" operator="equal">
      <formula>0</formula>
    </cfRule>
    <cfRule type="cellIs" dxfId="0" priority="29682" operator="equal">
      <formula>0</formula>
    </cfRule>
    <cfRule type="cellIs" dxfId="0" priority="29683" operator="equal">
      <formula>0</formula>
    </cfRule>
    <cfRule type="cellIs" dxfId="0" priority="29684" operator="equal">
      <formula>0</formula>
    </cfRule>
    <cfRule type="cellIs" dxfId="0" priority="29685" operator="equal">
      <formula>0</formula>
    </cfRule>
    <cfRule type="cellIs" dxfId="0" priority="29686" operator="equal">
      <formula>0</formula>
    </cfRule>
    <cfRule type="cellIs" dxfId="0" priority="29687" operator="equal">
      <formula>0</formula>
    </cfRule>
    <cfRule type="cellIs" dxfId="0" priority="29688" operator="equal">
      <formula>0</formula>
    </cfRule>
    <cfRule type="cellIs" dxfId="0" priority="29689" operator="equal">
      <formula>0</formula>
    </cfRule>
    <cfRule type="cellIs" dxfId="0" priority="29690" operator="equal">
      <formula>0</formula>
    </cfRule>
    <cfRule type="cellIs" dxfId="0" priority="29691" operator="equal">
      <formula>0</formula>
    </cfRule>
    <cfRule type="cellIs" dxfId="0" priority="29692" operator="equal">
      <formula>0</formula>
    </cfRule>
    <cfRule type="cellIs" dxfId="0" priority="29693" operator="equal">
      <formula>0</formula>
    </cfRule>
    <cfRule type="cellIs" dxfId="0" priority="29694" operator="equal">
      <formula>0</formula>
    </cfRule>
    <cfRule type="cellIs" dxfId="0" priority="29695" operator="equal">
      <formula>0</formula>
    </cfRule>
    <cfRule type="cellIs" dxfId="0" priority="29696" operator="equal">
      <formula>0</formula>
    </cfRule>
    <cfRule type="cellIs" dxfId="0" priority="29697" operator="equal">
      <formula>0</formula>
    </cfRule>
    <cfRule type="cellIs" dxfId="0" priority="29698" operator="equal">
      <formula>0</formula>
    </cfRule>
    <cfRule type="cellIs" dxfId="0" priority="29699" operator="equal">
      <formula>0</formula>
    </cfRule>
    <cfRule type="cellIs" dxfId="0" priority="29700" operator="equal">
      <formula>0</formula>
    </cfRule>
    <cfRule type="cellIs" dxfId="0" priority="29701" operator="equal">
      <formula>0</formula>
    </cfRule>
    <cfRule type="cellIs" dxfId="0" priority="29702" operator="equal">
      <formula>0</formula>
    </cfRule>
    <cfRule type="cellIs" dxfId="0" priority="29703" operator="equal">
      <formula>0</formula>
    </cfRule>
    <cfRule type="cellIs" dxfId="0" priority="29704" operator="equal">
      <formula>0</formula>
    </cfRule>
    <cfRule type="cellIs" dxfId="0" priority="29705" operator="equal">
      <formula>0</formula>
    </cfRule>
    <cfRule type="cellIs" dxfId="0" priority="29706" operator="equal">
      <formula>0</formula>
    </cfRule>
    <cfRule type="cellIs" dxfId="0" priority="29707" operator="equal">
      <formula>0</formula>
    </cfRule>
    <cfRule type="cellIs" dxfId="0" priority="29708" operator="equal">
      <formula>0</formula>
    </cfRule>
    <cfRule type="cellIs" dxfId="0" priority="29709" operator="equal">
      <formula>0</formula>
    </cfRule>
    <cfRule type="cellIs" dxfId="0" priority="29710" operator="equal">
      <formula>0</formula>
    </cfRule>
    <cfRule type="cellIs" dxfId="0" priority="29711" operator="equal">
      <formula>0</formula>
    </cfRule>
    <cfRule type="cellIs" dxfId="0" priority="29712" operator="equal">
      <formula>0</formula>
    </cfRule>
    <cfRule type="cellIs" dxfId="0" priority="29713" operator="equal">
      <formula>0</formula>
    </cfRule>
    <cfRule type="cellIs" dxfId="0" priority="29714" operator="equal">
      <formula>0</formula>
    </cfRule>
    <cfRule type="cellIs" dxfId="0" priority="29715" operator="equal">
      <formula>0</formula>
    </cfRule>
    <cfRule type="cellIs" dxfId="0" priority="29716" operator="equal">
      <formula>0</formula>
    </cfRule>
    <cfRule type="cellIs" dxfId="0" priority="29717" operator="equal">
      <formula>0</formula>
    </cfRule>
    <cfRule type="cellIs" dxfId="0" priority="29718" operator="equal">
      <formula>0</formula>
    </cfRule>
    <cfRule type="cellIs" dxfId="0" priority="29719" operator="equal">
      <formula>0</formula>
    </cfRule>
    <cfRule type="cellIs" dxfId="0" priority="29720" operator="equal">
      <formula>0</formula>
    </cfRule>
    <cfRule type="cellIs" dxfId="0" priority="29721" operator="equal">
      <formula>0</formula>
    </cfRule>
    <cfRule type="cellIs" dxfId="0" priority="29722" operator="equal">
      <formula>0</formula>
    </cfRule>
    <cfRule type="cellIs" dxfId="0" priority="29723" operator="equal">
      <formula>0</formula>
    </cfRule>
    <cfRule type="cellIs" dxfId="0" priority="29724" operator="equal">
      <formula>0</formula>
    </cfRule>
  </conditionalFormatting>
  <conditionalFormatting sqref="E508">
    <cfRule type="cellIs" dxfId="0" priority="29149" operator="equal">
      <formula>0</formula>
    </cfRule>
    <cfRule type="cellIs" dxfId="0" priority="29150" operator="equal">
      <formula>0</formula>
    </cfRule>
    <cfRule type="cellIs" dxfId="0" priority="29151" operator="equal">
      <formula>0</formula>
    </cfRule>
    <cfRule type="cellIs" dxfId="0" priority="29152" operator="equal">
      <formula>0</formula>
    </cfRule>
    <cfRule type="cellIs" dxfId="0" priority="29153" operator="equal">
      <formula>0</formula>
    </cfRule>
    <cfRule type="cellIs" dxfId="0" priority="29154" operator="equal">
      <formula>0</formula>
    </cfRule>
    <cfRule type="cellIs" dxfId="0" priority="29155" operator="equal">
      <formula>0</formula>
    </cfRule>
    <cfRule type="cellIs" dxfId="0" priority="29156" operator="equal">
      <formula>0</formula>
    </cfRule>
    <cfRule type="cellIs" dxfId="0" priority="29157" operator="equal">
      <formula>0</formula>
    </cfRule>
    <cfRule type="cellIs" dxfId="0" priority="29158" operator="equal">
      <formula>0</formula>
    </cfRule>
    <cfRule type="cellIs" dxfId="0" priority="29159" operator="equal">
      <formula>0</formula>
    </cfRule>
    <cfRule type="cellIs" dxfId="0" priority="29160" operator="equal">
      <formula>0</formula>
    </cfRule>
    <cfRule type="cellIs" dxfId="0" priority="29161" operator="equal">
      <formula>0</formula>
    </cfRule>
    <cfRule type="cellIs" dxfId="0" priority="29162" operator="equal">
      <formula>0</formula>
    </cfRule>
    <cfRule type="cellIs" dxfId="0" priority="29163" operator="equal">
      <formula>0</formula>
    </cfRule>
    <cfRule type="cellIs" dxfId="0" priority="29164" operator="equal">
      <formula>0</formula>
    </cfRule>
    <cfRule type="cellIs" dxfId="0" priority="29165" operator="equal">
      <formula>0</formula>
    </cfRule>
    <cfRule type="cellIs" dxfId="0" priority="29166" operator="equal">
      <formula>0</formula>
    </cfRule>
    <cfRule type="cellIs" dxfId="0" priority="29167" operator="equal">
      <formula>0</formula>
    </cfRule>
    <cfRule type="cellIs" dxfId="0" priority="29168" operator="equal">
      <formula>0</formula>
    </cfRule>
    <cfRule type="cellIs" dxfId="0" priority="29169" operator="equal">
      <formula>0</formula>
    </cfRule>
    <cfRule type="cellIs" dxfId="0" priority="29170" operator="equal">
      <formula>0</formula>
    </cfRule>
    <cfRule type="cellIs" dxfId="0" priority="29171" operator="equal">
      <formula>0</formula>
    </cfRule>
    <cfRule type="cellIs" dxfId="0" priority="29172" operator="equal">
      <formula>0</formula>
    </cfRule>
    <cfRule type="cellIs" dxfId="0" priority="29173" operator="equal">
      <formula>0</formula>
    </cfRule>
    <cfRule type="cellIs" dxfId="0" priority="29174" operator="equal">
      <formula>0</formula>
    </cfRule>
    <cfRule type="cellIs" dxfId="0" priority="29175" operator="equal">
      <formula>0</formula>
    </cfRule>
    <cfRule type="cellIs" dxfId="0" priority="29176" operator="equal">
      <formula>0</formula>
    </cfRule>
    <cfRule type="cellIs" dxfId="0" priority="29177" operator="equal">
      <formula>0</formula>
    </cfRule>
    <cfRule type="cellIs" dxfId="0" priority="29178" operator="equal">
      <formula>0</formula>
    </cfRule>
    <cfRule type="cellIs" dxfId="0" priority="29179" operator="equal">
      <formula>0</formula>
    </cfRule>
    <cfRule type="cellIs" dxfId="0" priority="29180" operator="equal">
      <formula>0</formula>
    </cfRule>
    <cfRule type="cellIs" dxfId="0" priority="29181" operator="equal">
      <formula>0</formula>
    </cfRule>
    <cfRule type="cellIs" dxfId="0" priority="29182" operator="equal">
      <formula>0</formula>
    </cfRule>
    <cfRule type="cellIs" dxfId="0" priority="29183" operator="equal">
      <formula>0</formula>
    </cfRule>
    <cfRule type="cellIs" dxfId="0" priority="29184" operator="equal">
      <formula>0</formula>
    </cfRule>
    <cfRule type="cellIs" dxfId="0" priority="29185" operator="equal">
      <formula>0</formula>
    </cfRule>
    <cfRule type="cellIs" dxfId="0" priority="29186" operator="equal">
      <formula>0</formula>
    </cfRule>
    <cfRule type="cellIs" dxfId="0" priority="29187" operator="equal">
      <formula>0</formula>
    </cfRule>
    <cfRule type="cellIs" dxfId="0" priority="29188" operator="equal">
      <formula>0</formula>
    </cfRule>
    <cfRule type="cellIs" dxfId="0" priority="29189" operator="equal">
      <formula>0</formula>
    </cfRule>
    <cfRule type="cellIs" dxfId="0" priority="29190" operator="equal">
      <formula>0</formula>
    </cfRule>
    <cfRule type="cellIs" dxfId="0" priority="29191" operator="equal">
      <formula>0</formula>
    </cfRule>
    <cfRule type="cellIs" dxfId="0" priority="29192" operator="equal">
      <formula>0</formula>
    </cfRule>
    <cfRule type="cellIs" dxfId="0" priority="29193" operator="equal">
      <formula>0</formula>
    </cfRule>
    <cfRule type="cellIs" dxfId="0" priority="29194" operator="equal">
      <formula>0</formula>
    </cfRule>
    <cfRule type="cellIs" dxfId="0" priority="29195" operator="equal">
      <formula>0</formula>
    </cfRule>
    <cfRule type="cellIs" dxfId="0" priority="29196" operator="equal">
      <formula>0</formula>
    </cfRule>
    <cfRule type="cellIs" dxfId="0" priority="29197" operator="equal">
      <formula>0</formula>
    </cfRule>
    <cfRule type="cellIs" dxfId="0" priority="29198" operator="equal">
      <formula>0</formula>
    </cfRule>
    <cfRule type="cellIs" dxfId="0" priority="29199" operator="equal">
      <formula>0</formula>
    </cfRule>
    <cfRule type="cellIs" dxfId="0" priority="29200" operator="equal">
      <formula>0</formula>
    </cfRule>
    <cfRule type="cellIs" dxfId="0" priority="29201" operator="equal">
      <formula>0</formula>
    </cfRule>
    <cfRule type="cellIs" dxfId="0" priority="29202" operator="equal">
      <formula>0</formula>
    </cfRule>
    <cfRule type="cellIs" dxfId="0" priority="29203" operator="equal">
      <formula>0</formula>
    </cfRule>
    <cfRule type="cellIs" dxfId="0" priority="29204" operator="equal">
      <formula>0</formula>
    </cfRule>
    <cfRule type="cellIs" dxfId="0" priority="29205" operator="equal">
      <formula>0</formula>
    </cfRule>
    <cfRule type="cellIs" dxfId="0" priority="29206" operator="equal">
      <formula>0</formula>
    </cfRule>
    <cfRule type="cellIs" dxfId="0" priority="29207" operator="equal">
      <formula>0</formula>
    </cfRule>
    <cfRule type="cellIs" dxfId="0" priority="29208" operator="equal">
      <formula>0</formula>
    </cfRule>
    <cfRule type="cellIs" dxfId="0" priority="29209" operator="equal">
      <formula>0</formula>
    </cfRule>
    <cfRule type="cellIs" dxfId="0" priority="29210" operator="equal">
      <formula>0</formula>
    </cfRule>
    <cfRule type="cellIs" dxfId="0" priority="29211" operator="equal">
      <formula>0</formula>
    </cfRule>
    <cfRule type="cellIs" dxfId="0" priority="29212" operator="equal">
      <formula>0</formula>
    </cfRule>
    <cfRule type="cellIs" dxfId="0" priority="29213" operator="equal">
      <formula>0</formula>
    </cfRule>
    <cfRule type="cellIs" dxfId="0" priority="29214" operator="equal">
      <formula>0</formula>
    </cfRule>
    <cfRule type="cellIs" dxfId="0" priority="29215" operator="equal">
      <formula>0</formula>
    </cfRule>
    <cfRule type="cellIs" dxfId="0" priority="29216" operator="equal">
      <formula>0</formula>
    </cfRule>
    <cfRule type="cellIs" dxfId="0" priority="29217" operator="equal">
      <formula>0</formula>
    </cfRule>
    <cfRule type="cellIs" dxfId="0" priority="29218" operator="equal">
      <formula>0</formula>
    </cfRule>
    <cfRule type="cellIs" dxfId="0" priority="29219" operator="equal">
      <formula>0</formula>
    </cfRule>
    <cfRule type="cellIs" dxfId="0" priority="29220" operator="equal">
      <formula>0</formula>
    </cfRule>
    <cfRule type="cellIs" dxfId="0" priority="29221" operator="equal">
      <formula>0</formula>
    </cfRule>
    <cfRule type="cellIs" dxfId="0" priority="29222" operator="equal">
      <formula>0</formula>
    </cfRule>
    <cfRule type="cellIs" dxfId="0" priority="29223" operator="equal">
      <formula>0</formula>
    </cfRule>
    <cfRule type="cellIs" dxfId="0" priority="29224" operator="equal">
      <formula>0</formula>
    </cfRule>
    <cfRule type="cellIs" dxfId="0" priority="29225" operator="equal">
      <formula>0</formula>
    </cfRule>
    <cfRule type="cellIs" dxfId="0" priority="29226" operator="equal">
      <formula>0</formula>
    </cfRule>
    <cfRule type="cellIs" dxfId="0" priority="29227" operator="equal">
      <formula>0</formula>
    </cfRule>
    <cfRule type="cellIs" dxfId="0" priority="29228" operator="equal">
      <formula>0</formula>
    </cfRule>
    <cfRule type="cellIs" dxfId="0" priority="29229" operator="equal">
      <formula>0</formula>
    </cfRule>
    <cfRule type="cellIs" dxfId="0" priority="29230" operator="equal">
      <formula>0</formula>
    </cfRule>
    <cfRule type="cellIs" dxfId="0" priority="29231" operator="equal">
      <formula>0</formula>
    </cfRule>
    <cfRule type="cellIs" dxfId="0" priority="29232" operator="equal">
      <formula>0</formula>
    </cfRule>
    <cfRule type="cellIs" dxfId="0" priority="29233" operator="equal">
      <formula>0</formula>
    </cfRule>
    <cfRule type="cellIs" dxfId="0" priority="29234" operator="equal">
      <formula>0</formula>
    </cfRule>
    <cfRule type="cellIs" dxfId="0" priority="29235" operator="equal">
      <formula>0</formula>
    </cfRule>
    <cfRule type="cellIs" dxfId="0" priority="29236" operator="equal">
      <formula>0</formula>
    </cfRule>
    <cfRule type="cellIs" dxfId="0" priority="29237" operator="equal">
      <formula>0</formula>
    </cfRule>
    <cfRule type="cellIs" dxfId="0" priority="29238" operator="equal">
      <formula>0</formula>
    </cfRule>
    <cfRule type="cellIs" dxfId="0" priority="29239" operator="equal">
      <formula>0</formula>
    </cfRule>
    <cfRule type="cellIs" dxfId="0" priority="29240" operator="equal">
      <formula>0</formula>
    </cfRule>
    <cfRule type="cellIs" dxfId="0" priority="29241" operator="equal">
      <formula>0</formula>
    </cfRule>
    <cfRule type="cellIs" dxfId="0" priority="29242" operator="equal">
      <formula>0</formula>
    </cfRule>
    <cfRule type="cellIs" dxfId="0" priority="29243" operator="equal">
      <formula>0</formula>
    </cfRule>
    <cfRule type="cellIs" dxfId="0" priority="29244" operator="equal">
      <formula>0</formula>
    </cfRule>
  </conditionalFormatting>
  <conditionalFormatting sqref="E518">
    <cfRule type="cellIs" dxfId="0" priority="27981" operator="equal">
      <formula>0</formula>
    </cfRule>
    <cfRule type="cellIs" dxfId="0" priority="27982" operator="equal">
      <formula>0</formula>
    </cfRule>
    <cfRule type="cellIs" dxfId="0" priority="27983" operator="equal">
      <formula>0</formula>
    </cfRule>
    <cfRule type="cellIs" dxfId="0" priority="27984" operator="equal">
      <formula>0</formula>
    </cfRule>
    <cfRule type="cellIs" dxfId="0" priority="27985" operator="equal">
      <formula>0</formula>
    </cfRule>
    <cfRule type="cellIs" dxfId="0" priority="27986" operator="equal">
      <formula>0</formula>
    </cfRule>
    <cfRule type="cellIs" dxfId="0" priority="27987" operator="equal">
      <formula>0</formula>
    </cfRule>
    <cfRule type="cellIs" dxfId="0" priority="27988" operator="equal">
      <formula>0</formula>
    </cfRule>
    <cfRule type="cellIs" dxfId="0" priority="27989" operator="equal">
      <formula>0</formula>
    </cfRule>
    <cfRule type="cellIs" dxfId="0" priority="27990" operator="equal">
      <formula>0</formula>
    </cfRule>
    <cfRule type="cellIs" dxfId="0" priority="27991" operator="equal">
      <formula>0</formula>
    </cfRule>
    <cfRule type="cellIs" dxfId="0" priority="27992" operator="equal">
      <formula>0</formula>
    </cfRule>
    <cfRule type="cellIs" dxfId="0" priority="27993" operator="equal">
      <formula>0</formula>
    </cfRule>
    <cfRule type="cellIs" dxfId="0" priority="27994" operator="equal">
      <formula>0</formula>
    </cfRule>
    <cfRule type="cellIs" dxfId="0" priority="27995" operator="equal">
      <formula>0</formula>
    </cfRule>
    <cfRule type="cellIs" dxfId="0" priority="27996" operator="equal">
      <formula>0</formula>
    </cfRule>
    <cfRule type="cellIs" dxfId="0" priority="27997" operator="equal">
      <formula>0</formula>
    </cfRule>
    <cfRule type="cellIs" dxfId="0" priority="27998" operator="equal">
      <formula>0</formula>
    </cfRule>
    <cfRule type="cellIs" dxfId="0" priority="27999" operator="equal">
      <formula>0</formula>
    </cfRule>
    <cfRule type="cellIs" dxfId="0" priority="28000" operator="equal">
      <formula>0</formula>
    </cfRule>
    <cfRule type="cellIs" dxfId="0" priority="28001" operator="equal">
      <formula>0</formula>
    </cfRule>
    <cfRule type="cellIs" dxfId="0" priority="28002" operator="equal">
      <formula>0</formula>
    </cfRule>
    <cfRule type="cellIs" dxfId="0" priority="28003" operator="equal">
      <formula>0</formula>
    </cfRule>
    <cfRule type="cellIs" dxfId="0" priority="28004" operator="equal">
      <formula>0</formula>
    </cfRule>
    <cfRule type="cellIs" dxfId="0" priority="28005" operator="equal">
      <formula>0</formula>
    </cfRule>
    <cfRule type="cellIs" dxfId="0" priority="28006" operator="equal">
      <formula>0</formula>
    </cfRule>
    <cfRule type="cellIs" dxfId="0" priority="28007" operator="equal">
      <formula>0</formula>
    </cfRule>
    <cfRule type="cellIs" dxfId="0" priority="28008" operator="equal">
      <formula>0</formula>
    </cfRule>
    <cfRule type="cellIs" dxfId="0" priority="28009" operator="equal">
      <formula>0</formula>
    </cfRule>
    <cfRule type="cellIs" dxfId="0" priority="28010" operator="equal">
      <formula>0</formula>
    </cfRule>
    <cfRule type="cellIs" dxfId="0" priority="28011" operator="equal">
      <formula>0</formula>
    </cfRule>
    <cfRule type="cellIs" dxfId="0" priority="28012" operator="equal">
      <formula>0</formula>
    </cfRule>
    <cfRule type="cellIs" dxfId="0" priority="28013" operator="equal">
      <formula>0</formula>
    </cfRule>
    <cfRule type="cellIs" dxfId="0" priority="28014" operator="equal">
      <formula>0</formula>
    </cfRule>
    <cfRule type="cellIs" dxfId="0" priority="28015" operator="equal">
      <formula>0</formula>
    </cfRule>
    <cfRule type="cellIs" dxfId="0" priority="28016" operator="equal">
      <formula>0</formula>
    </cfRule>
    <cfRule type="cellIs" dxfId="0" priority="28017" operator="equal">
      <formula>0</formula>
    </cfRule>
    <cfRule type="cellIs" dxfId="0" priority="28018" operator="equal">
      <formula>0</formula>
    </cfRule>
    <cfRule type="cellIs" dxfId="0" priority="28019" operator="equal">
      <formula>0</formula>
    </cfRule>
    <cfRule type="cellIs" dxfId="0" priority="28020" operator="equal">
      <formula>0</formula>
    </cfRule>
    <cfRule type="cellIs" dxfId="0" priority="28021" operator="equal">
      <formula>0</formula>
    </cfRule>
    <cfRule type="cellIs" dxfId="0" priority="28022" operator="equal">
      <formula>0</formula>
    </cfRule>
    <cfRule type="cellIs" dxfId="0" priority="28023" operator="equal">
      <formula>0</formula>
    </cfRule>
    <cfRule type="cellIs" dxfId="0" priority="28024" operator="equal">
      <formula>0</formula>
    </cfRule>
    <cfRule type="cellIs" dxfId="0" priority="28025" operator="equal">
      <formula>0</formula>
    </cfRule>
    <cfRule type="cellIs" dxfId="0" priority="28026" operator="equal">
      <formula>0</formula>
    </cfRule>
    <cfRule type="cellIs" dxfId="0" priority="28027" operator="equal">
      <formula>0</formula>
    </cfRule>
    <cfRule type="cellIs" dxfId="0" priority="28028" operator="equal">
      <formula>0</formula>
    </cfRule>
    <cfRule type="cellIs" dxfId="0" priority="28029" operator="equal">
      <formula>0</formula>
    </cfRule>
    <cfRule type="cellIs" dxfId="0" priority="28030" operator="equal">
      <formula>0</formula>
    </cfRule>
    <cfRule type="cellIs" dxfId="0" priority="28031" operator="equal">
      <formula>0</formula>
    </cfRule>
    <cfRule type="cellIs" dxfId="0" priority="28032" operator="equal">
      <formula>0</formula>
    </cfRule>
    <cfRule type="cellIs" dxfId="0" priority="28033" operator="equal">
      <formula>0</formula>
    </cfRule>
    <cfRule type="cellIs" dxfId="0" priority="28034" operator="equal">
      <formula>0</formula>
    </cfRule>
    <cfRule type="cellIs" dxfId="0" priority="28035" operator="equal">
      <formula>0</formula>
    </cfRule>
    <cfRule type="cellIs" dxfId="0" priority="28036" operator="equal">
      <formula>0</formula>
    </cfRule>
    <cfRule type="cellIs" dxfId="0" priority="28037" operator="equal">
      <formula>0</formula>
    </cfRule>
    <cfRule type="cellIs" dxfId="0" priority="28038" operator="equal">
      <formula>0</formula>
    </cfRule>
    <cfRule type="cellIs" dxfId="0" priority="28039" operator="equal">
      <formula>0</formula>
    </cfRule>
    <cfRule type="cellIs" dxfId="0" priority="28040" operator="equal">
      <formula>0</formula>
    </cfRule>
    <cfRule type="cellIs" dxfId="0" priority="28041" operator="equal">
      <formula>0</formula>
    </cfRule>
    <cfRule type="cellIs" dxfId="0" priority="28042" operator="equal">
      <formula>0</formula>
    </cfRule>
    <cfRule type="cellIs" dxfId="0" priority="28043" operator="equal">
      <formula>0</formula>
    </cfRule>
    <cfRule type="cellIs" dxfId="0" priority="28044" operator="equal">
      <formula>0</formula>
    </cfRule>
    <cfRule type="cellIs" dxfId="0" priority="28045" operator="equal">
      <formula>0</formula>
    </cfRule>
    <cfRule type="cellIs" dxfId="0" priority="28046" operator="equal">
      <formula>0</formula>
    </cfRule>
    <cfRule type="cellIs" dxfId="0" priority="28047" operator="equal">
      <formula>0</formula>
    </cfRule>
    <cfRule type="cellIs" dxfId="0" priority="28048" operator="equal">
      <formula>0</formula>
    </cfRule>
    <cfRule type="cellIs" dxfId="0" priority="28049" operator="equal">
      <formula>0</formula>
    </cfRule>
    <cfRule type="cellIs" dxfId="0" priority="28050" operator="equal">
      <formula>0</formula>
    </cfRule>
    <cfRule type="cellIs" dxfId="0" priority="28051" operator="equal">
      <formula>0</formula>
    </cfRule>
    <cfRule type="cellIs" dxfId="0" priority="28052" operator="equal">
      <formula>0</formula>
    </cfRule>
    <cfRule type="cellIs" dxfId="0" priority="28053" operator="equal">
      <formula>0</formula>
    </cfRule>
    <cfRule type="cellIs" dxfId="0" priority="28054" operator="equal">
      <formula>0</formula>
    </cfRule>
    <cfRule type="cellIs" dxfId="0" priority="28055" operator="equal">
      <formula>0</formula>
    </cfRule>
    <cfRule type="cellIs" dxfId="0" priority="28056" operator="equal">
      <formula>0</formula>
    </cfRule>
    <cfRule type="cellIs" dxfId="0" priority="28057" operator="equal">
      <formula>0</formula>
    </cfRule>
    <cfRule type="cellIs" dxfId="0" priority="28058" operator="equal">
      <formula>0</formula>
    </cfRule>
    <cfRule type="cellIs" dxfId="0" priority="28059" operator="equal">
      <formula>0</formula>
    </cfRule>
    <cfRule type="cellIs" dxfId="0" priority="28060" operator="equal">
      <formula>0</formula>
    </cfRule>
    <cfRule type="cellIs" dxfId="0" priority="28061" operator="equal">
      <formula>0</formula>
    </cfRule>
    <cfRule type="cellIs" dxfId="0" priority="28062" operator="equal">
      <formula>0</formula>
    </cfRule>
    <cfRule type="cellIs" dxfId="0" priority="28063" operator="equal">
      <formula>0</formula>
    </cfRule>
    <cfRule type="cellIs" dxfId="0" priority="28064" operator="equal">
      <formula>0</formula>
    </cfRule>
    <cfRule type="cellIs" dxfId="0" priority="28065" operator="equal">
      <formula>0</formula>
    </cfRule>
    <cfRule type="cellIs" dxfId="0" priority="28066" operator="equal">
      <formula>0</formula>
    </cfRule>
    <cfRule type="cellIs" dxfId="0" priority="28067" operator="equal">
      <formula>0</formula>
    </cfRule>
    <cfRule type="cellIs" dxfId="0" priority="28068" operator="equal">
      <formula>0</formula>
    </cfRule>
    <cfRule type="cellIs" dxfId="0" priority="28069" operator="equal">
      <formula>0</formula>
    </cfRule>
    <cfRule type="cellIs" dxfId="0" priority="28070" operator="equal">
      <formula>0</formula>
    </cfRule>
    <cfRule type="cellIs" dxfId="0" priority="28071" operator="equal">
      <formula>0</formula>
    </cfRule>
    <cfRule type="cellIs" dxfId="0" priority="28072" operator="equal">
      <formula>0</formula>
    </cfRule>
    <cfRule type="cellIs" dxfId="0" priority="28073" operator="equal">
      <formula>0</formula>
    </cfRule>
    <cfRule type="cellIs" dxfId="0" priority="28074" operator="equal">
      <formula>0</formula>
    </cfRule>
    <cfRule type="cellIs" dxfId="0" priority="28075" operator="equal">
      <formula>0</formula>
    </cfRule>
    <cfRule type="cellIs" dxfId="0" priority="28076" operator="equal">
      <formula>0</formula>
    </cfRule>
  </conditionalFormatting>
  <conditionalFormatting sqref="E519">
    <cfRule type="cellIs" dxfId="0" priority="29917" operator="equal">
      <formula>0</formula>
    </cfRule>
    <cfRule type="cellIs" dxfId="0" priority="29918" operator="equal">
      <formula>0</formula>
    </cfRule>
    <cfRule type="cellIs" dxfId="0" priority="29919" operator="equal">
      <formula>0</formula>
    </cfRule>
    <cfRule type="cellIs" dxfId="0" priority="29920" operator="equal">
      <formula>0</formula>
    </cfRule>
    <cfRule type="cellIs" dxfId="0" priority="29921" operator="equal">
      <formula>0</formula>
    </cfRule>
    <cfRule type="cellIs" dxfId="0" priority="29922" operator="equal">
      <formula>0</formula>
    </cfRule>
    <cfRule type="cellIs" dxfId="0" priority="29923" operator="equal">
      <formula>0</formula>
    </cfRule>
    <cfRule type="cellIs" dxfId="0" priority="29924" operator="equal">
      <formula>0</formula>
    </cfRule>
    <cfRule type="cellIs" dxfId="0" priority="29925" operator="equal">
      <formula>0</formula>
    </cfRule>
    <cfRule type="cellIs" dxfId="0" priority="29926" operator="equal">
      <formula>0</formula>
    </cfRule>
    <cfRule type="cellIs" dxfId="0" priority="29927" operator="equal">
      <formula>0</formula>
    </cfRule>
    <cfRule type="cellIs" dxfId="0" priority="29928" operator="equal">
      <formula>0</formula>
    </cfRule>
    <cfRule type="cellIs" dxfId="0" priority="29929" operator="equal">
      <formula>0</formula>
    </cfRule>
    <cfRule type="cellIs" dxfId="0" priority="29930" operator="equal">
      <formula>0</formula>
    </cfRule>
    <cfRule type="cellIs" dxfId="0" priority="29931" operator="equal">
      <formula>0</formula>
    </cfRule>
    <cfRule type="cellIs" dxfId="0" priority="29932" operator="equal">
      <formula>0</formula>
    </cfRule>
    <cfRule type="cellIs" dxfId="0" priority="29933" operator="equal">
      <formula>0</formula>
    </cfRule>
    <cfRule type="cellIs" dxfId="0" priority="29934" operator="equal">
      <formula>0</formula>
    </cfRule>
    <cfRule type="cellIs" dxfId="0" priority="29935" operator="equal">
      <formula>0</formula>
    </cfRule>
    <cfRule type="cellIs" dxfId="0" priority="29936" operator="equal">
      <formula>0</formula>
    </cfRule>
    <cfRule type="cellIs" dxfId="0" priority="29937" operator="equal">
      <formula>0</formula>
    </cfRule>
    <cfRule type="cellIs" dxfId="0" priority="29938" operator="equal">
      <formula>0</formula>
    </cfRule>
    <cfRule type="cellIs" dxfId="0" priority="29939" operator="equal">
      <formula>0</formula>
    </cfRule>
    <cfRule type="cellIs" dxfId="0" priority="29940" operator="equal">
      <formula>0</formula>
    </cfRule>
    <cfRule type="cellIs" dxfId="0" priority="29941" operator="equal">
      <formula>0</formula>
    </cfRule>
    <cfRule type="cellIs" dxfId="0" priority="29942" operator="equal">
      <formula>0</formula>
    </cfRule>
    <cfRule type="cellIs" dxfId="0" priority="29943" operator="equal">
      <formula>0</formula>
    </cfRule>
    <cfRule type="cellIs" dxfId="0" priority="29944" operator="equal">
      <formula>0</formula>
    </cfRule>
    <cfRule type="cellIs" dxfId="0" priority="29945" operator="equal">
      <formula>0</formula>
    </cfRule>
    <cfRule type="cellIs" dxfId="0" priority="29946" operator="equal">
      <formula>0</formula>
    </cfRule>
    <cfRule type="cellIs" dxfId="0" priority="29947" operator="equal">
      <formula>0</formula>
    </cfRule>
    <cfRule type="cellIs" dxfId="0" priority="29948" operator="equal">
      <formula>0</formula>
    </cfRule>
    <cfRule type="cellIs" dxfId="0" priority="29949" operator="equal">
      <formula>0</formula>
    </cfRule>
    <cfRule type="cellIs" dxfId="0" priority="29950" operator="equal">
      <formula>0</formula>
    </cfRule>
    <cfRule type="cellIs" dxfId="0" priority="29951" operator="equal">
      <formula>0</formula>
    </cfRule>
    <cfRule type="cellIs" dxfId="0" priority="29952" operator="equal">
      <formula>0</formula>
    </cfRule>
    <cfRule type="cellIs" dxfId="0" priority="29953" operator="equal">
      <formula>0</formula>
    </cfRule>
    <cfRule type="cellIs" dxfId="0" priority="29954" operator="equal">
      <formula>0</formula>
    </cfRule>
    <cfRule type="cellIs" dxfId="0" priority="29955" operator="equal">
      <formula>0</formula>
    </cfRule>
    <cfRule type="cellIs" dxfId="0" priority="29956" operator="equal">
      <formula>0</formula>
    </cfRule>
    <cfRule type="cellIs" dxfId="0" priority="29957" operator="equal">
      <formula>0</formula>
    </cfRule>
    <cfRule type="cellIs" dxfId="0" priority="29958" operator="equal">
      <formula>0</formula>
    </cfRule>
    <cfRule type="cellIs" dxfId="0" priority="29959" operator="equal">
      <formula>0</formula>
    </cfRule>
    <cfRule type="cellIs" dxfId="0" priority="29960" operator="equal">
      <formula>0</formula>
    </cfRule>
    <cfRule type="cellIs" dxfId="0" priority="29961" operator="equal">
      <formula>0</formula>
    </cfRule>
    <cfRule type="cellIs" dxfId="0" priority="29962" operator="equal">
      <formula>0</formula>
    </cfRule>
    <cfRule type="cellIs" dxfId="0" priority="29963" operator="equal">
      <formula>0</formula>
    </cfRule>
    <cfRule type="cellIs" dxfId="0" priority="29964" operator="equal">
      <formula>0</formula>
    </cfRule>
    <cfRule type="cellIs" dxfId="0" priority="29965" operator="equal">
      <formula>0</formula>
    </cfRule>
    <cfRule type="cellIs" dxfId="0" priority="29966" operator="equal">
      <formula>0</formula>
    </cfRule>
    <cfRule type="cellIs" dxfId="0" priority="29967" operator="equal">
      <formula>0</formula>
    </cfRule>
    <cfRule type="cellIs" dxfId="0" priority="29968" operator="equal">
      <formula>0</formula>
    </cfRule>
    <cfRule type="cellIs" dxfId="0" priority="29969" operator="equal">
      <formula>0</formula>
    </cfRule>
    <cfRule type="cellIs" dxfId="0" priority="29970" operator="equal">
      <formula>0</formula>
    </cfRule>
    <cfRule type="cellIs" dxfId="0" priority="29971" operator="equal">
      <formula>0</formula>
    </cfRule>
    <cfRule type="cellIs" dxfId="0" priority="29972" operator="equal">
      <formula>0</formula>
    </cfRule>
    <cfRule type="cellIs" dxfId="0" priority="29973" operator="equal">
      <formula>0</formula>
    </cfRule>
    <cfRule type="cellIs" dxfId="0" priority="29974" operator="equal">
      <formula>0</formula>
    </cfRule>
    <cfRule type="cellIs" dxfId="0" priority="29975" operator="equal">
      <formula>0</formula>
    </cfRule>
    <cfRule type="cellIs" dxfId="0" priority="29976" operator="equal">
      <formula>0</formula>
    </cfRule>
    <cfRule type="cellIs" dxfId="0" priority="29977" operator="equal">
      <formula>0</formula>
    </cfRule>
    <cfRule type="cellIs" dxfId="0" priority="29978" operator="equal">
      <formula>0</formula>
    </cfRule>
    <cfRule type="cellIs" dxfId="0" priority="29979" operator="equal">
      <formula>0</formula>
    </cfRule>
    <cfRule type="cellIs" dxfId="0" priority="29980" operator="equal">
      <formula>0</formula>
    </cfRule>
    <cfRule type="cellIs" dxfId="0" priority="29981" operator="equal">
      <formula>0</formula>
    </cfRule>
    <cfRule type="cellIs" dxfId="0" priority="29982" operator="equal">
      <formula>0</formula>
    </cfRule>
    <cfRule type="cellIs" dxfId="0" priority="29983" operator="equal">
      <formula>0</formula>
    </cfRule>
    <cfRule type="cellIs" dxfId="0" priority="29984" operator="equal">
      <formula>0</formula>
    </cfRule>
    <cfRule type="cellIs" dxfId="0" priority="29985" operator="equal">
      <formula>0</formula>
    </cfRule>
    <cfRule type="cellIs" dxfId="0" priority="29986" operator="equal">
      <formula>0</formula>
    </cfRule>
    <cfRule type="cellIs" dxfId="0" priority="29987" operator="equal">
      <formula>0</formula>
    </cfRule>
    <cfRule type="cellIs" dxfId="0" priority="29988" operator="equal">
      <formula>0</formula>
    </cfRule>
    <cfRule type="cellIs" dxfId="0" priority="29989" operator="equal">
      <formula>0</formula>
    </cfRule>
    <cfRule type="cellIs" dxfId="0" priority="29990" operator="equal">
      <formula>0</formula>
    </cfRule>
    <cfRule type="cellIs" dxfId="0" priority="29991" operator="equal">
      <formula>0</formula>
    </cfRule>
    <cfRule type="cellIs" dxfId="0" priority="29992" operator="equal">
      <formula>0</formula>
    </cfRule>
    <cfRule type="cellIs" dxfId="0" priority="29993" operator="equal">
      <formula>0</formula>
    </cfRule>
    <cfRule type="cellIs" dxfId="0" priority="29994" operator="equal">
      <formula>0</formula>
    </cfRule>
    <cfRule type="cellIs" dxfId="0" priority="29995" operator="equal">
      <formula>0</formula>
    </cfRule>
    <cfRule type="cellIs" dxfId="0" priority="29996" operator="equal">
      <formula>0</formula>
    </cfRule>
    <cfRule type="cellIs" dxfId="0" priority="29997" operator="equal">
      <formula>0</formula>
    </cfRule>
    <cfRule type="cellIs" dxfId="0" priority="29998" operator="equal">
      <formula>0</formula>
    </cfRule>
    <cfRule type="cellIs" dxfId="0" priority="29999" operator="equal">
      <formula>0</formula>
    </cfRule>
    <cfRule type="cellIs" dxfId="0" priority="30000" operator="equal">
      <formula>0</formula>
    </cfRule>
    <cfRule type="cellIs" dxfId="0" priority="30001" operator="equal">
      <formula>0</formula>
    </cfRule>
    <cfRule type="cellIs" dxfId="0" priority="30002" operator="equal">
      <formula>0</formula>
    </cfRule>
    <cfRule type="cellIs" dxfId="0" priority="30003" operator="equal">
      <formula>0</formula>
    </cfRule>
    <cfRule type="cellIs" dxfId="0" priority="30004" operator="equal">
      <formula>0</formula>
    </cfRule>
    <cfRule type="cellIs" dxfId="0" priority="30005" operator="equal">
      <formula>0</formula>
    </cfRule>
    <cfRule type="cellIs" dxfId="0" priority="30006" operator="equal">
      <formula>0</formula>
    </cfRule>
    <cfRule type="cellIs" dxfId="0" priority="30007" operator="equal">
      <formula>0</formula>
    </cfRule>
    <cfRule type="cellIs" dxfId="0" priority="30008" operator="equal">
      <formula>0</formula>
    </cfRule>
    <cfRule type="cellIs" dxfId="0" priority="30009" operator="equal">
      <formula>0</formula>
    </cfRule>
    <cfRule type="cellIs" dxfId="0" priority="30010" operator="equal">
      <formula>0</formula>
    </cfRule>
    <cfRule type="cellIs" dxfId="0" priority="30011" operator="equal">
      <formula>0</formula>
    </cfRule>
    <cfRule type="cellIs" dxfId="0" priority="30012" operator="equal">
      <formula>0</formula>
    </cfRule>
  </conditionalFormatting>
  <conditionalFormatting sqref="E520">
    <cfRule type="cellIs" dxfId="0" priority="28477" operator="equal">
      <formula>0</formula>
    </cfRule>
    <cfRule type="cellIs" dxfId="0" priority="28478" operator="equal">
      <formula>0</formula>
    </cfRule>
    <cfRule type="cellIs" dxfId="0" priority="28479" operator="equal">
      <formula>0</formula>
    </cfRule>
    <cfRule type="cellIs" dxfId="0" priority="28480" operator="equal">
      <formula>0</formula>
    </cfRule>
    <cfRule type="cellIs" dxfId="0" priority="28481" operator="equal">
      <formula>0</formula>
    </cfRule>
    <cfRule type="cellIs" dxfId="0" priority="28482" operator="equal">
      <formula>0</formula>
    </cfRule>
    <cfRule type="cellIs" dxfId="0" priority="28483" operator="equal">
      <formula>0</formula>
    </cfRule>
    <cfRule type="cellIs" dxfId="0" priority="28484" operator="equal">
      <formula>0</formula>
    </cfRule>
    <cfRule type="cellIs" dxfId="0" priority="28485" operator="equal">
      <formula>0</formula>
    </cfRule>
    <cfRule type="cellIs" dxfId="0" priority="28486" operator="equal">
      <formula>0</formula>
    </cfRule>
    <cfRule type="cellIs" dxfId="0" priority="28487" operator="equal">
      <formula>0</formula>
    </cfRule>
    <cfRule type="cellIs" dxfId="0" priority="28488" operator="equal">
      <formula>0</formula>
    </cfRule>
    <cfRule type="cellIs" dxfId="0" priority="28489" operator="equal">
      <formula>0</formula>
    </cfRule>
    <cfRule type="cellIs" dxfId="0" priority="28490" operator="equal">
      <formula>0</formula>
    </cfRule>
    <cfRule type="cellIs" dxfId="0" priority="28491" operator="equal">
      <formula>0</formula>
    </cfRule>
    <cfRule type="cellIs" dxfId="0" priority="28492" operator="equal">
      <formula>0</formula>
    </cfRule>
    <cfRule type="cellIs" dxfId="0" priority="28493" operator="equal">
      <formula>0</formula>
    </cfRule>
    <cfRule type="cellIs" dxfId="0" priority="28494" operator="equal">
      <formula>0</formula>
    </cfRule>
    <cfRule type="cellIs" dxfId="0" priority="28495" operator="equal">
      <formula>0</formula>
    </cfRule>
    <cfRule type="cellIs" dxfId="0" priority="28496" operator="equal">
      <formula>0</formula>
    </cfRule>
    <cfRule type="cellIs" dxfId="0" priority="28497" operator="equal">
      <formula>0</formula>
    </cfRule>
    <cfRule type="cellIs" dxfId="0" priority="28498" operator="equal">
      <formula>0</formula>
    </cfRule>
    <cfRule type="cellIs" dxfId="0" priority="28499" operator="equal">
      <formula>0</formula>
    </cfRule>
    <cfRule type="cellIs" dxfId="0" priority="28500" operator="equal">
      <formula>0</formula>
    </cfRule>
    <cfRule type="cellIs" dxfId="0" priority="28501" operator="equal">
      <formula>0</formula>
    </cfRule>
    <cfRule type="cellIs" dxfId="0" priority="28502" operator="equal">
      <formula>0</formula>
    </cfRule>
    <cfRule type="cellIs" dxfId="0" priority="28503" operator="equal">
      <formula>0</formula>
    </cfRule>
    <cfRule type="cellIs" dxfId="0" priority="28504" operator="equal">
      <formula>0</formula>
    </cfRule>
    <cfRule type="cellIs" dxfId="0" priority="28505" operator="equal">
      <formula>0</formula>
    </cfRule>
    <cfRule type="cellIs" dxfId="0" priority="28506" operator="equal">
      <formula>0</formula>
    </cfRule>
    <cfRule type="cellIs" dxfId="0" priority="28507" operator="equal">
      <formula>0</formula>
    </cfRule>
    <cfRule type="cellIs" dxfId="0" priority="28508" operator="equal">
      <formula>0</formula>
    </cfRule>
    <cfRule type="cellIs" dxfId="0" priority="28509" operator="equal">
      <formula>0</formula>
    </cfRule>
    <cfRule type="cellIs" dxfId="0" priority="28510" operator="equal">
      <formula>0</formula>
    </cfRule>
    <cfRule type="cellIs" dxfId="0" priority="28511" operator="equal">
      <formula>0</formula>
    </cfRule>
    <cfRule type="cellIs" dxfId="0" priority="28512" operator="equal">
      <formula>0</formula>
    </cfRule>
    <cfRule type="cellIs" dxfId="0" priority="28513" operator="equal">
      <formula>0</formula>
    </cfRule>
    <cfRule type="cellIs" dxfId="0" priority="28514" operator="equal">
      <formula>0</formula>
    </cfRule>
    <cfRule type="cellIs" dxfId="0" priority="28515" operator="equal">
      <formula>0</formula>
    </cfRule>
    <cfRule type="cellIs" dxfId="0" priority="28516" operator="equal">
      <formula>0</formula>
    </cfRule>
    <cfRule type="cellIs" dxfId="0" priority="28517" operator="equal">
      <formula>0</formula>
    </cfRule>
    <cfRule type="cellIs" dxfId="0" priority="28518" operator="equal">
      <formula>0</formula>
    </cfRule>
    <cfRule type="cellIs" dxfId="0" priority="28519" operator="equal">
      <formula>0</formula>
    </cfRule>
    <cfRule type="cellIs" dxfId="0" priority="28520" operator="equal">
      <formula>0</formula>
    </cfRule>
    <cfRule type="cellIs" dxfId="0" priority="28521" operator="equal">
      <formula>0</formula>
    </cfRule>
    <cfRule type="cellIs" dxfId="0" priority="28522" operator="equal">
      <formula>0</formula>
    </cfRule>
    <cfRule type="cellIs" dxfId="0" priority="28523" operator="equal">
      <formula>0</formula>
    </cfRule>
    <cfRule type="cellIs" dxfId="0" priority="28524" operator="equal">
      <formula>0</formula>
    </cfRule>
    <cfRule type="cellIs" dxfId="0" priority="28525" operator="equal">
      <formula>0</formula>
    </cfRule>
    <cfRule type="cellIs" dxfId="0" priority="28526" operator="equal">
      <formula>0</formula>
    </cfRule>
    <cfRule type="cellIs" dxfId="0" priority="28527" operator="equal">
      <formula>0</formula>
    </cfRule>
    <cfRule type="cellIs" dxfId="0" priority="28528" operator="equal">
      <formula>0</formula>
    </cfRule>
    <cfRule type="cellIs" dxfId="0" priority="28529" operator="equal">
      <formula>0</formula>
    </cfRule>
    <cfRule type="cellIs" dxfId="0" priority="28530" operator="equal">
      <formula>0</formula>
    </cfRule>
    <cfRule type="cellIs" dxfId="0" priority="28531" operator="equal">
      <formula>0</formula>
    </cfRule>
    <cfRule type="cellIs" dxfId="0" priority="28532" operator="equal">
      <formula>0</formula>
    </cfRule>
    <cfRule type="cellIs" dxfId="0" priority="28533" operator="equal">
      <formula>0</formula>
    </cfRule>
    <cfRule type="cellIs" dxfId="0" priority="28534" operator="equal">
      <formula>0</formula>
    </cfRule>
    <cfRule type="cellIs" dxfId="0" priority="28535" operator="equal">
      <formula>0</formula>
    </cfRule>
    <cfRule type="cellIs" dxfId="0" priority="28536" operator="equal">
      <formula>0</formula>
    </cfRule>
    <cfRule type="cellIs" dxfId="0" priority="28537" operator="equal">
      <formula>0</formula>
    </cfRule>
    <cfRule type="cellIs" dxfId="0" priority="28538" operator="equal">
      <formula>0</formula>
    </cfRule>
    <cfRule type="cellIs" dxfId="0" priority="28539" operator="equal">
      <formula>0</formula>
    </cfRule>
    <cfRule type="cellIs" dxfId="0" priority="28540" operator="equal">
      <formula>0</formula>
    </cfRule>
    <cfRule type="cellIs" dxfId="0" priority="28541" operator="equal">
      <formula>0</formula>
    </cfRule>
    <cfRule type="cellIs" dxfId="0" priority="28542" operator="equal">
      <formula>0</formula>
    </cfRule>
    <cfRule type="cellIs" dxfId="0" priority="28543" operator="equal">
      <formula>0</formula>
    </cfRule>
    <cfRule type="cellIs" dxfId="0" priority="28544" operator="equal">
      <formula>0</formula>
    </cfRule>
    <cfRule type="cellIs" dxfId="0" priority="28545" operator="equal">
      <formula>0</formula>
    </cfRule>
    <cfRule type="cellIs" dxfId="0" priority="28546" operator="equal">
      <formula>0</formula>
    </cfRule>
    <cfRule type="cellIs" dxfId="0" priority="28547" operator="equal">
      <formula>0</formula>
    </cfRule>
    <cfRule type="cellIs" dxfId="0" priority="28548" operator="equal">
      <formula>0</formula>
    </cfRule>
    <cfRule type="cellIs" dxfId="0" priority="28549" operator="equal">
      <formula>0</formula>
    </cfRule>
    <cfRule type="cellIs" dxfId="0" priority="28550" operator="equal">
      <formula>0</formula>
    </cfRule>
    <cfRule type="cellIs" dxfId="0" priority="28551" operator="equal">
      <formula>0</formula>
    </cfRule>
    <cfRule type="cellIs" dxfId="0" priority="28552" operator="equal">
      <formula>0</formula>
    </cfRule>
    <cfRule type="cellIs" dxfId="0" priority="28553" operator="equal">
      <formula>0</formula>
    </cfRule>
    <cfRule type="cellIs" dxfId="0" priority="28554" operator="equal">
      <formula>0</formula>
    </cfRule>
    <cfRule type="cellIs" dxfId="0" priority="28555" operator="equal">
      <formula>0</formula>
    </cfRule>
    <cfRule type="cellIs" dxfId="0" priority="28556" operator="equal">
      <formula>0</formula>
    </cfRule>
    <cfRule type="cellIs" dxfId="0" priority="28557" operator="equal">
      <formula>0</formula>
    </cfRule>
    <cfRule type="cellIs" dxfId="0" priority="28558" operator="equal">
      <formula>0</formula>
    </cfRule>
    <cfRule type="cellIs" dxfId="0" priority="28559" operator="equal">
      <formula>0</formula>
    </cfRule>
    <cfRule type="cellIs" dxfId="0" priority="28560" operator="equal">
      <formula>0</formula>
    </cfRule>
    <cfRule type="cellIs" dxfId="0" priority="28561" operator="equal">
      <formula>0</formula>
    </cfRule>
    <cfRule type="cellIs" dxfId="0" priority="28562" operator="equal">
      <formula>0</formula>
    </cfRule>
    <cfRule type="cellIs" dxfId="0" priority="28563" operator="equal">
      <formula>0</formula>
    </cfRule>
    <cfRule type="cellIs" dxfId="0" priority="28564" operator="equal">
      <formula>0</formula>
    </cfRule>
    <cfRule type="cellIs" dxfId="0" priority="28565" operator="equal">
      <formula>0</formula>
    </cfRule>
    <cfRule type="cellIs" dxfId="0" priority="28566" operator="equal">
      <formula>0</formula>
    </cfRule>
    <cfRule type="cellIs" dxfId="0" priority="28567" operator="equal">
      <formula>0</formula>
    </cfRule>
    <cfRule type="cellIs" dxfId="0" priority="28568" operator="equal">
      <formula>0</formula>
    </cfRule>
    <cfRule type="cellIs" dxfId="0" priority="28569" operator="equal">
      <formula>0</formula>
    </cfRule>
    <cfRule type="cellIs" dxfId="0" priority="28570" operator="equal">
      <formula>0</formula>
    </cfRule>
    <cfRule type="cellIs" dxfId="0" priority="28571" operator="equal">
      <formula>0</formula>
    </cfRule>
    <cfRule type="cellIs" dxfId="0" priority="28572" operator="equal">
      <formula>0</formula>
    </cfRule>
  </conditionalFormatting>
  <conditionalFormatting sqref="E526">
    <cfRule type="cellIs" dxfId="0" priority="28077" operator="equal">
      <formula>0</formula>
    </cfRule>
    <cfRule type="cellIs" dxfId="0" priority="28078" operator="equal">
      <formula>0</formula>
    </cfRule>
    <cfRule type="cellIs" dxfId="0" priority="28079" operator="equal">
      <formula>0</formula>
    </cfRule>
    <cfRule type="cellIs" dxfId="0" priority="28080" operator="equal">
      <formula>0</formula>
    </cfRule>
    <cfRule type="cellIs" dxfId="0" priority="28081" operator="equal">
      <formula>0</formula>
    </cfRule>
    <cfRule type="cellIs" dxfId="0" priority="28082" operator="equal">
      <formula>0</formula>
    </cfRule>
    <cfRule type="cellIs" dxfId="0" priority="28083" operator="equal">
      <formula>0</formula>
    </cfRule>
    <cfRule type="cellIs" dxfId="0" priority="28084" operator="equal">
      <formula>0</formula>
    </cfRule>
    <cfRule type="cellIs" dxfId="0" priority="28085" operator="equal">
      <formula>0</formula>
    </cfRule>
    <cfRule type="cellIs" dxfId="0" priority="28086" operator="equal">
      <formula>0</formula>
    </cfRule>
    <cfRule type="cellIs" dxfId="0" priority="28087" operator="equal">
      <formula>0</formula>
    </cfRule>
    <cfRule type="cellIs" dxfId="0" priority="28088" operator="equal">
      <formula>0</formula>
    </cfRule>
    <cfRule type="cellIs" dxfId="0" priority="28089" operator="equal">
      <formula>0</formula>
    </cfRule>
    <cfRule type="cellIs" dxfId="0" priority="28090" operator="equal">
      <formula>0</formula>
    </cfRule>
    <cfRule type="cellIs" dxfId="0" priority="28091" operator="equal">
      <formula>0</formula>
    </cfRule>
    <cfRule type="cellIs" dxfId="0" priority="28092" operator="equal">
      <formula>0</formula>
    </cfRule>
    <cfRule type="cellIs" dxfId="0" priority="28093" operator="equal">
      <formula>0</formula>
    </cfRule>
    <cfRule type="cellIs" dxfId="0" priority="28094" operator="equal">
      <formula>0</formula>
    </cfRule>
    <cfRule type="cellIs" dxfId="0" priority="28095" operator="equal">
      <formula>0</formula>
    </cfRule>
    <cfRule type="cellIs" dxfId="0" priority="28096" operator="equal">
      <formula>0</formula>
    </cfRule>
    <cfRule type="cellIs" dxfId="0" priority="28097" operator="equal">
      <formula>0</formula>
    </cfRule>
    <cfRule type="cellIs" dxfId="0" priority="28098" operator="equal">
      <formula>0</formula>
    </cfRule>
    <cfRule type="cellIs" dxfId="0" priority="28099" operator="equal">
      <formula>0</formula>
    </cfRule>
    <cfRule type="cellIs" dxfId="0" priority="28100" operator="equal">
      <formula>0</formula>
    </cfRule>
    <cfRule type="cellIs" dxfId="0" priority="28101" operator="equal">
      <formula>0</formula>
    </cfRule>
    <cfRule type="cellIs" dxfId="0" priority="28102" operator="equal">
      <formula>0</formula>
    </cfRule>
    <cfRule type="cellIs" dxfId="0" priority="28103" operator="equal">
      <formula>0</formula>
    </cfRule>
    <cfRule type="cellIs" dxfId="0" priority="28104" operator="equal">
      <formula>0</formula>
    </cfRule>
    <cfRule type="cellIs" dxfId="0" priority="28105" operator="equal">
      <formula>0</formula>
    </cfRule>
    <cfRule type="cellIs" dxfId="0" priority="28106" operator="equal">
      <formula>0</formula>
    </cfRule>
    <cfRule type="cellIs" dxfId="0" priority="28107" operator="equal">
      <formula>0</formula>
    </cfRule>
    <cfRule type="cellIs" dxfId="0" priority="28108" operator="equal">
      <formula>0</formula>
    </cfRule>
    <cfRule type="cellIs" dxfId="0" priority="28109" operator="equal">
      <formula>0</formula>
    </cfRule>
    <cfRule type="cellIs" dxfId="0" priority="28110" operator="equal">
      <formula>0</formula>
    </cfRule>
    <cfRule type="cellIs" dxfId="0" priority="28111" operator="equal">
      <formula>0</formula>
    </cfRule>
    <cfRule type="cellIs" dxfId="0" priority="28112" operator="equal">
      <formula>0</formula>
    </cfRule>
    <cfRule type="cellIs" dxfId="0" priority="28113" operator="equal">
      <formula>0</formula>
    </cfRule>
    <cfRule type="cellIs" dxfId="0" priority="28114" operator="equal">
      <formula>0</formula>
    </cfRule>
    <cfRule type="cellIs" dxfId="0" priority="28115" operator="equal">
      <formula>0</formula>
    </cfRule>
    <cfRule type="cellIs" dxfId="0" priority="28116" operator="equal">
      <formula>0</formula>
    </cfRule>
    <cfRule type="cellIs" dxfId="0" priority="28117" operator="equal">
      <formula>0</formula>
    </cfRule>
    <cfRule type="cellIs" dxfId="0" priority="28118" operator="equal">
      <formula>0</formula>
    </cfRule>
    <cfRule type="cellIs" dxfId="0" priority="28119" operator="equal">
      <formula>0</formula>
    </cfRule>
    <cfRule type="cellIs" dxfId="0" priority="28120" operator="equal">
      <formula>0</formula>
    </cfRule>
    <cfRule type="cellIs" dxfId="0" priority="28121" operator="equal">
      <formula>0</formula>
    </cfRule>
    <cfRule type="cellIs" dxfId="0" priority="28122" operator="equal">
      <formula>0</formula>
    </cfRule>
    <cfRule type="cellIs" dxfId="0" priority="28123" operator="equal">
      <formula>0</formula>
    </cfRule>
    <cfRule type="cellIs" dxfId="0" priority="28124" operator="equal">
      <formula>0</formula>
    </cfRule>
    <cfRule type="cellIs" dxfId="0" priority="28125" operator="equal">
      <formula>0</formula>
    </cfRule>
    <cfRule type="cellIs" dxfId="0" priority="28126" operator="equal">
      <formula>0</formula>
    </cfRule>
    <cfRule type="cellIs" dxfId="0" priority="28127" operator="equal">
      <formula>0</formula>
    </cfRule>
    <cfRule type="cellIs" dxfId="0" priority="28128" operator="equal">
      <formula>0</formula>
    </cfRule>
    <cfRule type="cellIs" dxfId="0" priority="28129" operator="equal">
      <formula>0</formula>
    </cfRule>
    <cfRule type="cellIs" dxfId="0" priority="28130" operator="equal">
      <formula>0</formula>
    </cfRule>
    <cfRule type="cellIs" dxfId="0" priority="28131" operator="equal">
      <formula>0</formula>
    </cfRule>
    <cfRule type="cellIs" dxfId="0" priority="28132" operator="equal">
      <formula>0</formula>
    </cfRule>
    <cfRule type="cellIs" dxfId="0" priority="28133" operator="equal">
      <formula>0</formula>
    </cfRule>
    <cfRule type="cellIs" dxfId="0" priority="28134" operator="equal">
      <formula>0</formula>
    </cfRule>
    <cfRule type="cellIs" dxfId="0" priority="28135" operator="equal">
      <formula>0</formula>
    </cfRule>
    <cfRule type="cellIs" dxfId="0" priority="28136" operator="equal">
      <formula>0</formula>
    </cfRule>
    <cfRule type="cellIs" dxfId="0" priority="28137" operator="equal">
      <formula>0</formula>
    </cfRule>
    <cfRule type="cellIs" dxfId="0" priority="28138" operator="equal">
      <formula>0</formula>
    </cfRule>
    <cfRule type="cellIs" dxfId="0" priority="28139" operator="equal">
      <formula>0</formula>
    </cfRule>
    <cfRule type="cellIs" dxfId="0" priority="28140" operator="equal">
      <formula>0</formula>
    </cfRule>
    <cfRule type="cellIs" dxfId="0" priority="28141" operator="equal">
      <formula>0</formula>
    </cfRule>
    <cfRule type="cellIs" dxfId="0" priority="28142" operator="equal">
      <formula>0</formula>
    </cfRule>
    <cfRule type="cellIs" dxfId="0" priority="28143" operator="equal">
      <formula>0</formula>
    </cfRule>
    <cfRule type="cellIs" dxfId="0" priority="28144" operator="equal">
      <formula>0</formula>
    </cfRule>
    <cfRule type="cellIs" dxfId="0" priority="28145" operator="equal">
      <formula>0</formula>
    </cfRule>
    <cfRule type="cellIs" dxfId="0" priority="28146" operator="equal">
      <formula>0</formula>
    </cfRule>
    <cfRule type="cellIs" dxfId="0" priority="28147" operator="equal">
      <formula>0</formula>
    </cfRule>
    <cfRule type="cellIs" dxfId="0" priority="28148" operator="equal">
      <formula>0</formula>
    </cfRule>
    <cfRule type="cellIs" dxfId="0" priority="28149" operator="equal">
      <formula>0</formula>
    </cfRule>
    <cfRule type="cellIs" dxfId="0" priority="28150" operator="equal">
      <formula>0</formula>
    </cfRule>
    <cfRule type="cellIs" dxfId="0" priority="28151" operator="equal">
      <formula>0</formula>
    </cfRule>
    <cfRule type="cellIs" dxfId="0" priority="28152" operator="equal">
      <formula>0</formula>
    </cfRule>
    <cfRule type="cellIs" dxfId="0" priority="28153" operator="equal">
      <formula>0</formula>
    </cfRule>
    <cfRule type="cellIs" dxfId="0" priority="28154" operator="equal">
      <formula>0</formula>
    </cfRule>
    <cfRule type="cellIs" dxfId="0" priority="28155" operator="equal">
      <formula>0</formula>
    </cfRule>
    <cfRule type="cellIs" dxfId="0" priority="28156" operator="equal">
      <formula>0</formula>
    </cfRule>
    <cfRule type="cellIs" dxfId="0" priority="28157" operator="equal">
      <formula>0</formula>
    </cfRule>
    <cfRule type="cellIs" dxfId="0" priority="28158" operator="equal">
      <formula>0</formula>
    </cfRule>
    <cfRule type="cellIs" dxfId="0" priority="28159" operator="equal">
      <formula>0</formula>
    </cfRule>
    <cfRule type="cellIs" dxfId="0" priority="28160" operator="equal">
      <formula>0</formula>
    </cfRule>
    <cfRule type="cellIs" dxfId="0" priority="28161" operator="equal">
      <formula>0</formula>
    </cfRule>
    <cfRule type="cellIs" dxfId="0" priority="28162" operator="equal">
      <formula>0</formula>
    </cfRule>
    <cfRule type="cellIs" dxfId="0" priority="28163" operator="equal">
      <formula>0</formula>
    </cfRule>
    <cfRule type="cellIs" dxfId="0" priority="28164" operator="equal">
      <formula>0</formula>
    </cfRule>
    <cfRule type="cellIs" dxfId="0" priority="28165" operator="equal">
      <formula>0</formula>
    </cfRule>
    <cfRule type="cellIs" dxfId="0" priority="28166" operator="equal">
      <formula>0</formula>
    </cfRule>
    <cfRule type="cellIs" dxfId="0" priority="28167" operator="equal">
      <formula>0</formula>
    </cfRule>
    <cfRule type="cellIs" dxfId="0" priority="28168" operator="equal">
      <formula>0</formula>
    </cfRule>
    <cfRule type="cellIs" dxfId="0" priority="28169" operator="equal">
      <formula>0</formula>
    </cfRule>
    <cfRule type="cellIs" dxfId="0" priority="28170" operator="equal">
      <formula>0</formula>
    </cfRule>
    <cfRule type="cellIs" dxfId="0" priority="28171" operator="equal">
      <formula>0</formula>
    </cfRule>
    <cfRule type="cellIs" dxfId="0" priority="28172" operator="equal">
      <formula>0</formula>
    </cfRule>
  </conditionalFormatting>
  <conditionalFormatting sqref="E527">
    <cfRule type="cellIs" dxfId="0" priority="28173" operator="equal">
      <formula>0</formula>
    </cfRule>
    <cfRule type="cellIs" dxfId="0" priority="28174" operator="equal">
      <formula>0</formula>
    </cfRule>
    <cfRule type="cellIs" dxfId="0" priority="28175" operator="equal">
      <formula>0</formula>
    </cfRule>
    <cfRule type="cellIs" dxfId="0" priority="28176" operator="equal">
      <formula>0</formula>
    </cfRule>
    <cfRule type="cellIs" dxfId="0" priority="28177" operator="equal">
      <formula>0</formula>
    </cfRule>
    <cfRule type="cellIs" dxfId="0" priority="28178" operator="equal">
      <formula>0</formula>
    </cfRule>
    <cfRule type="cellIs" dxfId="0" priority="28179" operator="equal">
      <formula>0</formula>
    </cfRule>
    <cfRule type="cellIs" dxfId="0" priority="28180" operator="equal">
      <formula>0</formula>
    </cfRule>
    <cfRule type="cellIs" dxfId="0" priority="28181" operator="equal">
      <formula>0</formula>
    </cfRule>
    <cfRule type="cellIs" dxfId="0" priority="28182" operator="equal">
      <formula>0</formula>
    </cfRule>
    <cfRule type="cellIs" dxfId="0" priority="28183" operator="equal">
      <formula>0</formula>
    </cfRule>
    <cfRule type="cellIs" dxfId="0" priority="28184" operator="equal">
      <formula>0</formula>
    </cfRule>
    <cfRule type="cellIs" dxfId="0" priority="28185" operator="equal">
      <formula>0</formula>
    </cfRule>
    <cfRule type="cellIs" dxfId="0" priority="28186" operator="equal">
      <formula>0</formula>
    </cfRule>
    <cfRule type="cellIs" dxfId="0" priority="28187" operator="equal">
      <formula>0</formula>
    </cfRule>
    <cfRule type="cellIs" dxfId="0" priority="28188" operator="equal">
      <formula>0</formula>
    </cfRule>
    <cfRule type="cellIs" dxfId="0" priority="28189" operator="equal">
      <formula>0</formula>
    </cfRule>
    <cfRule type="cellIs" dxfId="0" priority="28190" operator="equal">
      <formula>0</formula>
    </cfRule>
    <cfRule type="cellIs" dxfId="0" priority="28191" operator="equal">
      <formula>0</formula>
    </cfRule>
    <cfRule type="cellIs" dxfId="0" priority="28192" operator="equal">
      <formula>0</formula>
    </cfRule>
    <cfRule type="cellIs" dxfId="0" priority="28193" operator="equal">
      <formula>0</formula>
    </cfRule>
    <cfRule type="cellIs" dxfId="0" priority="28194" operator="equal">
      <formula>0</formula>
    </cfRule>
    <cfRule type="cellIs" dxfId="0" priority="28195" operator="equal">
      <formula>0</formula>
    </cfRule>
    <cfRule type="cellIs" dxfId="0" priority="28196" operator="equal">
      <formula>0</formula>
    </cfRule>
    <cfRule type="cellIs" dxfId="0" priority="28197" operator="equal">
      <formula>0</formula>
    </cfRule>
    <cfRule type="cellIs" dxfId="0" priority="28198" operator="equal">
      <formula>0</formula>
    </cfRule>
    <cfRule type="cellIs" dxfId="0" priority="28199" operator="equal">
      <formula>0</formula>
    </cfRule>
    <cfRule type="cellIs" dxfId="0" priority="28200" operator="equal">
      <formula>0</formula>
    </cfRule>
    <cfRule type="cellIs" dxfId="0" priority="28201" operator="equal">
      <formula>0</formula>
    </cfRule>
    <cfRule type="cellIs" dxfId="0" priority="28202" operator="equal">
      <formula>0</formula>
    </cfRule>
    <cfRule type="cellIs" dxfId="0" priority="28203" operator="equal">
      <formula>0</formula>
    </cfRule>
    <cfRule type="cellIs" dxfId="0" priority="28204" operator="equal">
      <formula>0</formula>
    </cfRule>
    <cfRule type="cellIs" dxfId="0" priority="28205" operator="equal">
      <formula>0</formula>
    </cfRule>
    <cfRule type="cellIs" dxfId="0" priority="28206" operator="equal">
      <formula>0</formula>
    </cfRule>
    <cfRule type="cellIs" dxfId="0" priority="28207" operator="equal">
      <formula>0</formula>
    </cfRule>
    <cfRule type="cellIs" dxfId="0" priority="28208" operator="equal">
      <formula>0</formula>
    </cfRule>
    <cfRule type="cellIs" dxfId="0" priority="28209" operator="equal">
      <formula>0</formula>
    </cfRule>
    <cfRule type="cellIs" dxfId="0" priority="28210" operator="equal">
      <formula>0</formula>
    </cfRule>
    <cfRule type="cellIs" dxfId="0" priority="28211" operator="equal">
      <formula>0</formula>
    </cfRule>
    <cfRule type="cellIs" dxfId="0" priority="28212" operator="equal">
      <formula>0</formula>
    </cfRule>
    <cfRule type="cellIs" dxfId="0" priority="28213" operator="equal">
      <formula>0</formula>
    </cfRule>
    <cfRule type="cellIs" dxfId="0" priority="28214" operator="equal">
      <formula>0</formula>
    </cfRule>
    <cfRule type="cellIs" dxfId="0" priority="28215" operator="equal">
      <formula>0</formula>
    </cfRule>
    <cfRule type="cellIs" dxfId="0" priority="28216" operator="equal">
      <formula>0</formula>
    </cfRule>
    <cfRule type="cellIs" dxfId="0" priority="28217" operator="equal">
      <formula>0</formula>
    </cfRule>
    <cfRule type="cellIs" dxfId="0" priority="28218" operator="equal">
      <formula>0</formula>
    </cfRule>
    <cfRule type="cellIs" dxfId="0" priority="28219" operator="equal">
      <formula>0</formula>
    </cfRule>
    <cfRule type="cellIs" dxfId="0" priority="28220" operator="equal">
      <formula>0</formula>
    </cfRule>
    <cfRule type="cellIs" dxfId="0" priority="28221" operator="equal">
      <formula>0</formula>
    </cfRule>
    <cfRule type="cellIs" dxfId="0" priority="28222" operator="equal">
      <formula>0</formula>
    </cfRule>
    <cfRule type="cellIs" dxfId="0" priority="28223" operator="equal">
      <formula>0</formula>
    </cfRule>
    <cfRule type="cellIs" dxfId="0" priority="28224" operator="equal">
      <formula>0</formula>
    </cfRule>
    <cfRule type="cellIs" dxfId="0" priority="28225" operator="equal">
      <formula>0</formula>
    </cfRule>
    <cfRule type="cellIs" dxfId="0" priority="28226" operator="equal">
      <formula>0</formula>
    </cfRule>
    <cfRule type="cellIs" dxfId="0" priority="28227" operator="equal">
      <formula>0</formula>
    </cfRule>
    <cfRule type="cellIs" dxfId="0" priority="28228" operator="equal">
      <formula>0</formula>
    </cfRule>
    <cfRule type="cellIs" dxfId="0" priority="28229" operator="equal">
      <formula>0</formula>
    </cfRule>
    <cfRule type="cellIs" dxfId="0" priority="28230" operator="equal">
      <formula>0</formula>
    </cfRule>
    <cfRule type="cellIs" dxfId="0" priority="28231" operator="equal">
      <formula>0</formula>
    </cfRule>
    <cfRule type="cellIs" dxfId="0" priority="28232" operator="equal">
      <formula>0</formula>
    </cfRule>
    <cfRule type="cellIs" dxfId="0" priority="28233" operator="equal">
      <formula>0</formula>
    </cfRule>
    <cfRule type="cellIs" dxfId="0" priority="28234" operator="equal">
      <formula>0</formula>
    </cfRule>
    <cfRule type="cellIs" dxfId="0" priority="28235" operator="equal">
      <formula>0</formula>
    </cfRule>
    <cfRule type="cellIs" dxfId="0" priority="28236" operator="equal">
      <formula>0</formula>
    </cfRule>
    <cfRule type="cellIs" dxfId="0" priority="28237" operator="equal">
      <formula>0</formula>
    </cfRule>
    <cfRule type="cellIs" dxfId="0" priority="28238" operator="equal">
      <formula>0</formula>
    </cfRule>
    <cfRule type="cellIs" dxfId="0" priority="28239" operator="equal">
      <formula>0</formula>
    </cfRule>
    <cfRule type="cellIs" dxfId="0" priority="28240" operator="equal">
      <formula>0</formula>
    </cfRule>
    <cfRule type="cellIs" dxfId="0" priority="28241" operator="equal">
      <formula>0</formula>
    </cfRule>
    <cfRule type="cellIs" dxfId="0" priority="28242" operator="equal">
      <formula>0</formula>
    </cfRule>
    <cfRule type="cellIs" dxfId="0" priority="28243" operator="equal">
      <formula>0</formula>
    </cfRule>
    <cfRule type="cellIs" dxfId="0" priority="28244" operator="equal">
      <formula>0</formula>
    </cfRule>
    <cfRule type="cellIs" dxfId="0" priority="28245" operator="equal">
      <formula>0</formula>
    </cfRule>
    <cfRule type="cellIs" dxfId="0" priority="28246" operator="equal">
      <formula>0</formula>
    </cfRule>
    <cfRule type="cellIs" dxfId="0" priority="28247" operator="equal">
      <formula>0</formula>
    </cfRule>
    <cfRule type="cellIs" dxfId="0" priority="28248" operator="equal">
      <formula>0</formula>
    </cfRule>
    <cfRule type="cellIs" dxfId="0" priority="28249" operator="equal">
      <formula>0</formula>
    </cfRule>
    <cfRule type="cellIs" dxfId="0" priority="28250" operator="equal">
      <formula>0</formula>
    </cfRule>
    <cfRule type="cellIs" dxfId="0" priority="28251" operator="equal">
      <formula>0</formula>
    </cfRule>
    <cfRule type="cellIs" dxfId="0" priority="28252" operator="equal">
      <formula>0</formula>
    </cfRule>
    <cfRule type="cellIs" dxfId="0" priority="28253" operator="equal">
      <formula>0</formula>
    </cfRule>
    <cfRule type="cellIs" dxfId="0" priority="28254" operator="equal">
      <formula>0</formula>
    </cfRule>
    <cfRule type="cellIs" dxfId="0" priority="28255" operator="equal">
      <formula>0</formula>
    </cfRule>
    <cfRule type="cellIs" dxfId="0" priority="28256" operator="equal">
      <formula>0</formula>
    </cfRule>
    <cfRule type="cellIs" dxfId="0" priority="28257" operator="equal">
      <formula>0</formula>
    </cfRule>
    <cfRule type="cellIs" dxfId="0" priority="28258" operator="equal">
      <formula>0</formula>
    </cfRule>
    <cfRule type="cellIs" dxfId="0" priority="28259" operator="equal">
      <formula>0</formula>
    </cfRule>
    <cfRule type="cellIs" dxfId="0" priority="28260" operator="equal">
      <formula>0</formula>
    </cfRule>
    <cfRule type="cellIs" dxfId="0" priority="28261" operator="equal">
      <formula>0</formula>
    </cfRule>
    <cfRule type="cellIs" dxfId="0" priority="28262" operator="equal">
      <formula>0</formula>
    </cfRule>
    <cfRule type="cellIs" dxfId="0" priority="28263" operator="equal">
      <formula>0</formula>
    </cfRule>
    <cfRule type="cellIs" dxfId="0" priority="28264" operator="equal">
      <formula>0</formula>
    </cfRule>
    <cfRule type="cellIs" dxfId="0" priority="28265" operator="equal">
      <formula>0</formula>
    </cfRule>
    <cfRule type="cellIs" dxfId="0" priority="28266" operator="equal">
      <formula>0</formula>
    </cfRule>
    <cfRule type="cellIs" dxfId="0" priority="28267" operator="equal">
      <formula>0</formula>
    </cfRule>
    <cfRule type="cellIs" dxfId="0" priority="28268" operator="equal">
      <formula>0</formula>
    </cfRule>
  </conditionalFormatting>
  <conditionalFormatting sqref="E528">
    <cfRule type="cellIs" dxfId="0" priority="28269" operator="equal">
      <formula>0</formula>
    </cfRule>
    <cfRule type="cellIs" dxfId="0" priority="28270" operator="equal">
      <formula>0</formula>
    </cfRule>
    <cfRule type="cellIs" dxfId="0" priority="28271" operator="equal">
      <formula>0</formula>
    </cfRule>
    <cfRule type="cellIs" dxfId="0" priority="28272" operator="equal">
      <formula>0</formula>
    </cfRule>
    <cfRule type="cellIs" dxfId="0" priority="28273" operator="equal">
      <formula>0</formula>
    </cfRule>
    <cfRule type="cellIs" dxfId="0" priority="28274" operator="equal">
      <formula>0</formula>
    </cfRule>
    <cfRule type="cellIs" dxfId="0" priority="28275" operator="equal">
      <formula>0</formula>
    </cfRule>
    <cfRule type="cellIs" dxfId="0" priority="28276" operator="equal">
      <formula>0</formula>
    </cfRule>
    <cfRule type="cellIs" dxfId="0" priority="28277" operator="equal">
      <formula>0</formula>
    </cfRule>
    <cfRule type="cellIs" dxfId="0" priority="28278" operator="equal">
      <formula>0</formula>
    </cfRule>
    <cfRule type="cellIs" dxfId="0" priority="28279" operator="equal">
      <formula>0</formula>
    </cfRule>
    <cfRule type="cellIs" dxfId="0" priority="28280" operator="equal">
      <formula>0</formula>
    </cfRule>
    <cfRule type="cellIs" dxfId="0" priority="28281" operator="equal">
      <formula>0</formula>
    </cfRule>
    <cfRule type="cellIs" dxfId="0" priority="28282" operator="equal">
      <formula>0</formula>
    </cfRule>
    <cfRule type="cellIs" dxfId="0" priority="28283" operator="equal">
      <formula>0</formula>
    </cfRule>
    <cfRule type="cellIs" dxfId="0" priority="28284" operator="equal">
      <formula>0</formula>
    </cfRule>
    <cfRule type="cellIs" dxfId="0" priority="28285" operator="equal">
      <formula>0</formula>
    </cfRule>
    <cfRule type="cellIs" dxfId="0" priority="28286" operator="equal">
      <formula>0</formula>
    </cfRule>
    <cfRule type="cellIs" dxfId="0" priority="28287" operator="equal">
      <formula>0</formula>
    </cfRule>
    <cfRule type="cellIs" dxfId="0" priority="28288" operator="equal">
      <formula>0</formula>
    </cfRule>
    <cfRule type="cellIs" dxfId="0" priority="28289" operator="equal">
      <formula>0</formula>
    </cfRule>
    <cfRule type="cellIs" dxfId="0" priority="28290" operator="equal">
      <formula>0</formula>
    </cfRule>
    <cfRule type="cellIs" dxfId="0" priority="28291" operator="equal">
      <formula>0</formula>
    </cfRule>
    <cfRule type="cellIs" dxfId="0" priority="28292" operator="equal">
      <formula>0</formula>
    </cfRule>
    <cfRule type="cellIs" dxfId="0" priority="28293" operator="equal">
      <formula>0</formula>
    </cfRule>
    <cfRule type="cellIs" dxfId="0" priority="28294" operator="equal">
      <formula>0</formula>
    </cfRule>
    <cfRule type="cellIs" dxfId="0" priority="28295" operator="equal">
      <formula>0</formula>
    </cfRule>
    <cfRule type="cellIs" dxfId="0" priority="28296" operator="equal">
      <formula>0</formula>
    </cfRule>
    <cfRule type="cellIs" dxfId="0" priority="28297" operator="equal">
      <formula>0</formula>
    </cfRule>
    <cfRule type="cellIs" dxfId="0" priority="28298" operator="equal">
      <formula>0</formula>
    </cfRule>
    <cfRule type="cellIs" dxfId="0" priority="28299" operator="equal">
      <formula>0</formula>
    </cfRule>
    <cfRule type="cellIs" dxfId="0" priority="28300" operator="equal">
      <formula>0</formula>
    </cfRule>
    <cfRule type="cellIs" dxfId="0" priority="28301" operator="equal">
      <formula>0</formula>
    </cfRule>
    <cfRule type="cellIs" dxfId="0" priority="28302" operator="equal">
      <formula>0</formula>
    </cfRule>
    <cfRule type="cellIs" dxfId="0" priority="28303" operator="equal">
      <formula>0</formula>
    </cfRule>
    <cfRule type="cellIs" dxfId="0" priority="28304" operator="equal">
      <formula>0</formula>
    </cfRule>
    <cfRule type="cellIs" dxfId="0" priority="28305" operator="equal">
      <formula>0</formula>
    </cfRule>
    <cfRule type="cellIs" dxfId="0" priority="28306" operator="equal">
      <formula>0</formula>
    </cfRule>
    <cfRule type="cellIs" dxfId="0" priority="28307" operator="equal">
      <formula>0</formula>
    </cfRule>
    <cfRule type="cellIs" dxfId="0" priority="28308" operator="equal">
      <formula>0</formula>
    </cfRule>
    <cfRule type="cellIs" dxfId="0" priority="28309" operator="equal">
      <formula>0</formula>
    </cfRule>
    <cfRule type="cellIs" dxfId="0" priority="28310" operator="equal">
      <formula>0</formula>
    </cfRule>
    <cfRule type="cellIs" dxfId="0" priority="28311" operator="equal">
      <formula>0</formula>
    </cfRule>
    <cfRule type="cellIs" dxfId="0" priority="28312" operator="equal">
      <formula>0</formula>
    </cfRule>
    <cfRule type="cellIs" dxfId="0" priority="28313" operator="equal">
      <formula>0</formula>
    </cfRule>
    <cfRule type="cellIs" dxfId="0" priority="28314" operator="equal">
      <formula>0</formula>
    </cfRule>
    <cfRule type="cellIs" dxfId="0" priority="28315" operator="equal">
      <formula>0</formula>
    </cfRule>
    <cfRule type="cellIs" dxfId="0" priority="28316" operator="equal">
      <formula>0</formula>
    </cfRule>
    <cfRule type="cellIs" dxfId="0" priority="28317" operator="equal">
      <formula>0</formula>
    </cfRule>
    <cfRule type="cellIs" dxfId="0" priority="28318" operator="equal">
      <formula>0</formula>
    </cfRule>
    <cfRule type="cellIs" dxfId="0" priority="28319" operator="equal">
      <formula>0</formula>
    </cfRule>
    <cfRule type="cellIs" dxfId="0" priority="28320" operator="equal">
      <formula>0</formula>
    </cfRule>
    <cfRule type="cellIs" dxfId="0" priority="28321" operator="equal">
      <formula>0</formula>
    </cfRule>
    <cfRule type="cellIs" dxfId="0" priority="28322" operator="equal">
      <formula>0</formula>
    </cfRule>
    <cfRule type="cellIs" dxfId="0" priority="28323" operator="equal">
      <formula>0</formula>
    </cfRule>
    <cfRule type="cellIs" dxfId="0" priority="28324" operator="equal">
      <formula>0</formula>
    </cfRule>
    <cfRule type="cellIs" dxfId="0" priority="28325" operator="equal">
      <formula>0</formula>
    </cfRule>
    <cfRule type="cellIs" dxfId="0" priority="28326" operator="equal">
      <formula>0</formula>
    </cfRule>
    <cfRule type="cellIs" dxfId="0" priority="28327" operator="equal">
      <formula>0</formula>
    </cfRule>
    <cfRule type="cellIs" dxfId="0" priority="28328" operator="equal">
      <formula>0</formula>
    </cfRule>
    <cfRule type="cellIs" dxfId="0" priority="28329" operator="equal">
      <formula>0</formula>
    </cfRule>
    <cfRule type="cellIs" dxfId="0" priority="28330" operator="equal">
      <formula>0</formula>
    </cfRule>
    <cfRule type="cellIs" dxfId="0" priority="28331" operator="equal">
      <formula>0</formula>
    </cfRule>
    <cfRule type="cellIs" dxfId="0" priority="28332" operator="equal">
      <formula>0</formula>
    </cfRule>
    <cfRule type="cellIs" dxfId="0" priority="28333" operator="equal">
      <formula>0</formula>
    </cfRule>
    <cfRule type="cellIs" dxfId="0" priority="28334" operator="equal">
      <formula>0</formula>
    </cfRule>
    <cfRule type="cellIs" dxfId="0" priority="28335" operator="equal">
      <formula>0</formula>
    </cfRule>
    <cfRule type="cellIs" dxfId="0" priority="28336" operator="equal">
      <formula>0</formula>
    </cfRule>
    <cfRule type="cellIs" dxfId="0" priority="28337" operator="equal">
      <formula>0</formula>
    </cfRule>
    <cfRule type="cellIs" dxfId="0" priority="28338" operator="equal">
      <formula>0</formula>
    </cfRule>
    <cfRule type="cellIs" dxfId="0" priority="28339" operator="equal">
      <formula>0</formula>
    </cfRule>
    <cfRule type="cellIs" dxfId="0" priority="28340" operator="equal">
      <formula>0</formula>
    </cfRule>
    <cfRule type="cellIs" dxfId="0" priority="28341" operator="equal">
      <formula>0</formula>
    </cfRule>
    <cfRule type="cellIs" dxfId="0" priority="28342" operator="equal">
      <formula>0</formula>
    </cfRule>
    <cfRule type="cellIs" dxfId="0" priority="28343" operator="equal">
      <formula>0</formula>
    </cfRule>
    <cfRule type="cellIs" dxfId="0" priority="28344" operator="equal">
      <formula>0</formula>
    </cfRule>
    <cfRule type="cellIs" dxfId="0" priority="28345" operator="equal">
      <formula>0</formula>
    </cfRule>
    <cfRule type="cellIs" dxfId="0" priority="28346" operator="equal">
      <formula>0</formula>
    </cfRule>
    <cfRule type="cellIs" dxfId="0" priority="28347" operator="equal">
      <formula>0</formula>
    </cfRule>
    <cfRule type="cellIs" dxfId="0" priority="28348" operator="equal">
      <formula>0</formula>
    </cfRule>
    <cfRule type="cellIs" dxfId="0" priority="28349" operator="equal">
      <formula>0</formula>
    </cfRule>
    <cfRule type="cellIs" dxfId="0" priority="28350" operator="equal">
      <formula>0</formula>
    </cfRule>
    <cfRule type="cellIs" dxfId="0" priority="28351" operator="equal">
      <formula>0</formula>
    </cfRule>
    <cfRule type="cellIs" dxfId="0" priority="28352" operator="equal">
      <formula>0</formula>
    </cfRule>
    <cfRule type="cellIs" dxfId="0" priority="28353" operator="equal">
      <formula>0</formula>
    </cfRule>
    <cfRule type="cellIs" dxfId="0" priority="28354" operator="equal">
      <formula>0</formula>
    </cfRule>
    <cfRule type="cellIs" dxfId="0" priority="28355" operator="equal">
      <formula>0</formula>
    </cfRule>
    <cfRule type="cellIs" dxfId="0" priority="28356" operator="equal">
      <formula>0</formula>
    </cfRule>
    <cfRule type="cellIs" dxfId="0" priority="28357" operator="equal">
      <formula>0</formula>
    </cfRule>
    <cfRule type="cellIs" dxfId="0" priority="28358" operator="equal">
      <formula>0</formula>
    </cfRule>
    <cfRule type="cellIs" dxfId="0" priority="28359" operator="equal">
      <formula>0</formula>
    </cfRule>
    <cfRule type="cellIs" dxfId="0" priority="28360" operator="equal">
      <formula>0</formula>
    </cfRule>
    <cfRule type="cellIs" dxfId="0" priority="28361" operator="equal">
      <formula>0</formula>
    </cfRule>
    <cfRule type="cellIs" dxfId="0" priority="28362" operator="equal">
      <formula>0</formula>
    </cfRule>
    <cfRule type="cellIs" dxfId="0" priority="28363" operator="equal">
      <formula>0</formula>
    </cfRule>
    <cfRule type="cellIs" dxfId="0" priority="28364" operator="equal">
      <formula>0</formula>
    </cfRule>
  </conditionalFormatting>
  <conditionalFormatting sqref="E530">
    <cfRule type="cellIs" dxfId="0" priority="27885" operator="equal">
      <formula>0</formula>
    </cfRule>
    <cfRule type="cellIs" dxfId="0" priority="27886" operator="equal">
      <formula>0</formula>
    </cfRule>
    <cfRule type="cellIs" dxfId="0" priority="27887" operator="equal">
      <formula>0</formula>
    </cfRule>
    <cfRule type="cellIs" dxfId="0" priority="27888" operator="equal">
      <formula>0</formula>
    </cfRule>
    <cfRule type="cellIs" dxfId="0" priority="27889" operator="equal">
      <formula>0</formula>
    </cfRule>
    <cfRule type="cellIs" dxfId="0" priority="27890" operator="equal">
      <formula>0</formula>
    </cfRule>
    <cfRule type="cellIs" dxfId="0" priority="27891" operator="equal">
      <formula>0</formula>
    </cfRule>
    <cfRule type="cellIs" dxfId="0" priority="27892" operator="equal">
      <formula>0</formula>
    </cfRule>
    <cfRule type="cellIs" dxfId="0" priority="27893" operator="equal">
      <formula>0</formula>
    </cfRule>
    <cfRule type="cellIs" dxfId="0" priority="27894" operator="equal">
      <formula>0</formula>
    </cfRule>
    <cfRule type="cellIs" dxfId="0" priority="27895" operator="equal">
      <formula>0</formula>
    </cfRule>
    <cfRule type="cellIs" dxfId="0" priority="27896" operator="equal">
      <formula>0</formula>
    </cfRule>
    <cfRule type="cellIs" dxfId="0" priority="27897" operator="equal">
      <formula>0</formula>
    </cfRule>
    <cfRule type="cellIs" dxfId="0" priority="27898" operator="equal">
      <formula>0</formula>
    </cfRule>
    <cfRule type="cellIs" dxfId="0" priority="27899" operator="equal">
      <formula>0</formula>
    </cfRule>
    <cfRule type="cellIs" dxfId="0" priority="27900" operator="equal">
      <formula>0</formula>
    </cfRule>
    <cfRule type="cellIs" dxfId="0" priority="27901" operator="equal">
      <formula>0</formula>
    </cfRule>
    <cfRule type="cellIs" dxfId="0" priority="27902" operator="equal">
      <formula>0</formula>
    </cfRule>
    <cfRule type="cellIs" dxfId="0" priority="27903" operator="equal">
      <formula>0</formula>
    </cfRule>
    <cfRule type="cellIs" dxfId="0" priority="27904" operator="equal">
      <formula>0</formula>
    </cfRule>
    <cfRule type="cellIs" dxfId="0" priority="27905" operator="equal">
      <formula>0</formula>
    </cfRule>
    <cfRule type="cellIs" dxfId="0" priority="27906" operator="equal">
      <formula>0</formula>
    </cfRule>
    <cfRule type="cellIs" dxfId="0" priority="27907" operator="equal">
      <formula>0</formula>
    </cfRule>
    <cfRule type="cellIs" dxfId="0" priority="27908" operator="equal">
      <formula>0</formula>
    </cfRule>
    <cfRule type="cellIs" dxfId="0" priority="27909" operator="equal">
      <formula>0</formula>
    </cfRule>
    <cfRule type="cellIs" dxfId="0" priority="27910" operator="equal">
      <formula>0</formula>
    </cfRule>
    <cfRule type="cellIs" dxfId="0" priority="27911" operator="equal">
      <formula>0</formula>
    </cfRule>
    <cfRule type="cellIs" dxfId="0" priority="27912" operator="equal">
      <formula>0</formula>
    </cfRule>
    <cfRule type="cellIs" dxfId="0" priority="27913" operator="equal">
      <formula>0</formula>
    </cfRule>
    <cfRule type="cellIs" dxfId="0" priority="27914" operator="equal">
      <formula>0</formula>
    </cfRule>
    <cfRule type="cellIs" dxfId="0" priority="27915" operator="equal">
      <formula>0</formula>
    </cfRule>
    <cfRule type="cellIs" dxfId="0" priority="27916" operator="equal">
      <formula>0</formula>
    </cfRule>
    <cfRule type="cellIs" dxfId="0" priority="27917" operator="equal">
      <formula>0</formula>
    </cfRule>
    <cfRule type="cellIs" dxfId="0" priority="27918" operator="equal">
      <formula>0</formula>
    </cfRule>
    <cfRule type="cellIs" dxfId="0" priority="27919" operator="equal">
      <formula>0</formula>
    </cfRule>
    <cfRule type="cellIs" dxfId="0" priority="27920" operator="equal">
      <formula>0</formula>
    </cfRule>
    <cfRule type="cellIs" dxfId="0" priority="27921" operator="equal">
      <formula>0</formula>
    </cfRule>
    <cfRule type="cellIs" dxfId="0" priority="27922" operator="equal">
      <formula>0</formula>
    </cfRule>
    <cfRule type="cellIs" dxfId="0" priority="27923" operator="equal">
      <formula>0</formula>
    </cfRule>
    <cfRule type="cellIs" dxfId="0" priority="27924" operator="equal">
      <formula>0</formula>
    </cfRule>
    <cfRule type="cellIs" dxfId="0" priority="27925" operator="equal">
      <formula>0</formula>
    </cfRule>
    <cfRule type="cellIs" dxfId="0" priority="27926" operator="equal">
      <formula>0</formula>
    </cfRule>
    <cfRule type="cellIs" dxfId="0" priority="27927" operator="equal">
      <formula>0</formula>
    </cfRule>
    <cfRule type="cellIs" dxfId="0" priority="27928" operator="equal">
      <formula>0</formula>
    </cfRule>
    <cfRule type="cellIs" dxfId="0" priority="27929" operator="equal">
      <formula>0</formula>
    </cfRule>
    <cfRule type="cellIs" dxfId="0" priority="27930" operator="equal">
      <formula>0</formula>
    </cfRule>
    <cfRule type="cellIs" dxfId="0" priority="27931" operator="equal">
      <formula>0</formula>
    </cfRule>
    <cfRule type="cellIs" dxfId="0" priority="27932" operator="equal">
      <formula>0</formula>
    </cfRule>
    <cfRule type="cellIs" dxfId="0" priority="27933" operator="equal">
      <formula>0</formula>
    </cfRule>
    <cfRule type="cellIs" dxfId="0" priority="27934" operator="equal">
      <formula>0</formula>
    </cfRule>
    <cfRule type="cellIs" dxfId="0" priority="27935" operator="equal">
      <formula>0</formula>
    </cfRule>
    <cfRule type="cellIs" dxfId="0" priority="27936" operator="equal">
      <formula>0</formula>
    </cfRule>
    <cfRule type="cellIs" dxfId="0" priority="27937" operator="equal">
      <formula>0</formula>
    </cfRule>
    <cfRule type="cellIs" dxfId="0" priority="27938" operator="equal">
      <formula>0</formula>
    </cfRule>
    <cfRule type="cellIs" dxfId="0" priority="27939" operator="equal">
      <formula>0</formula>
    </cfRule>
    <cfRule type="cellIs" dxfId="0" priority="27940" operator="equal">
      <formula>0</formula>
    </cfRule>
    <cfRule type="cellIs" dxfId="0" priority="27941" operator="equal">
      <formula>0</formula>
    </cfRule>
    <cfRule type="cellIs" dxfId="0" priority="27942" operator="equal">
      <formula>0</formula>
    </cfRule>
    <cfRule type="cellIs" dxfId="0" priority="27943" operator="equal">
      <formula>0</formula>
    </cfRule>
    <cfRule type="cellIs" dxfId="0" priority="27944" operator="equal">
      <formula>0</formula>
    </cfRule>
    <cfRule type="cellIs" dxfId="0" priority="27945" operator="equal">
      <formula>0</formula>
    </cfRule>
    <cfRule type="cellIs" dxfId="0" priority="27946" operator="equal">
      <formula>0</formula>
    </cfRule>
    <cfRule type="cellIs" dxfId="0" priority="27947" operator="equal">
      <formula>0</formula>
    </cfRule>
    <cfRule type="cellIs" dxfId="0" priority="27948" operator="equal">
      <formula>0</formula>
    </cfRule>
    <cfRule type="cellIs" dxfId="0" priority="27949" operator="equal">
      <formula>0</formula>
    </cfRule>
    <cfRule type="cellIs" dxfId="0" priority="27950" operator="equal">
      <formula>0</formula>
    </cfRule>
    <cfRule type="cellIs" dxfId="0" priority="27951" operator="equal">
      <formula>0</formula>
    </cfRule>
    <cfRule type="cellIs" dxfId="0" priority="27952" operator="equal">
      <formula>0</formula>
    </cfRule>
    <cfRule type="cellIs" dxfId="0" priority="27953" operator="equal">
      <formula>0</formula>
    </cfRule>
    <cfRule type="cellIs" dxfId="0" priority="27954" operator="equal">
      <formula>0</formula>
    </cfRule>
    <cfRule type="cellIs" dxfId="0" priority="27955" operator="equal">
      <formula>0</formula>
    </cfRule>
    <cfRule type="cellIs" dxfId="0" priority="27956" operator="equal">
      <formula>0</formula>
    </cfRule>
    <cfRule type="cellIs" dxfId="0" priority="27957" operator="equal">
      <formula>0</formula>
    </cfRule>
    <cfRule type="cellIs" dxfId="0" priority="27958" operator="equal">
      <formula>0</formula>
    </cfRule>
    <cfRule type="cellIs" dxfId="0" priority="27959" operator="equal">
      <formula>0</formula>
    </cfRule>
    <cfRule type="cellIs" dxfId="0" priority="27960" operator="equal">
      <formula>0</formula>
    </cfRule>
    <cfRule type="cellIs" dxfId="0" priority="27961" operator="equal">
      <formula>0</formula>
    </cfRule>
    <cfRule type="cellIs" dxfId="0" priority="27962" operator="equal">
      <formula>0</formula>
    </cfRule>
    <cfRule type="cellIs" dxfId="0" priority="27963" operator="equal">
      <formula>0</formula>
    </cfRule>
    <cfRule type="cellIs" dxfId="0" priority="27964" operator="equal">
      <formula>0</formula>
    </cfRule>
    <cfRule type="cellIs" dxfId="0" priority="27965" operator="equal">
      <formula>0</formula>
    </cfRule>
    <cfRule type="cellIs" dxfId="0" priority="27966" operator="equal">
      <formula>0</formula>
    </cfRule>
    <cfRule type="cellIs" dxfId="0" priority="27967" operator="equal">
      <formula>0</formula>
    </cfRule>
    <cfRule type="cellIs" dxfId="0" priority="27968" operator="equal">
      <formula>0</formula>
    </cfRule>
    <cfRule type="cellIs" dxfId="0" priority="27969" operator="equal">
      <formula>0</formula>
    </cfRule>
    <cfRule type="cellIs" dxfId="0" priority="27970" operator="equal">
      <formula>0</formula>
    </cfRule>
    <cfRule type="cellIs" dxfId="0" priority="27971" operator="equal">
      <formula>0</formula>
    </cfRule>
    <cfRule type="cellIs" dxfId="0" priority="27972" operator="equal">
      <formula>0</formula>
    </cfRule>
    <cfRule type="cellIs" dxfId="0" priority="27973" operator="equal">
      <formula>0</formula>
    </cfRule>
    <cfRule type="cellIs" dxfId="0" priority="27974" operator="equal">
      <formula>0</formula>
    </cfRule>
    <cfRule type="cellIs" dxfId="0" priority="27975" operator="equal">
      <formula>0</formula>
    </cfRule>
    <cfRule type="cellIs" dxfId="0" priority="27976" operator="equal">
      <formula>0</formula>
    </cfRule>
    <cfRule type="cellIs" dxfId="0" priority="27977" operator="equal">
      <formula>0</formula>
    </cfRule>
    <cfRule type="cellIs" dxfId="0" priority="27978" operator="equal">
      <formula>0</formula>
    </cfRule>
    <cfRule type="cellIs" dxfId="0" priority="27979" operator="equal">
      <formula>0</formula>
    </cfRule>
    <cfRule type="cellIs" dxfId="0" priority="27980" operator="equal">
      <formula>0</formula>
    </cfRule>
  </conditionalFormatting>
  <conditionalFormatting sqref="E557">
    <cfRule type="cellIs" dxfId="0" priority="26045" operator="equal">
      <formula>0</formula>
    </cfRule>
    <cfRule type="cellIs" dxfId="0" priority="26046" operator="equal">
      <formula>0</formula>
    </cfRule>
    <cfRule type="cellIs" dxfId="0" priority="26047" operator="equal">
      <formula>0</formula>
    </cfRule>
    <cfRule type="cellIs" dxfId="0" priority="26048" operator="equal">
      <formula>0</formula>
    </cfRule>
    <cfRule type="cellIs" dxfId="0" priority="26049" operator="equal">
      <formula>0</formula>
    </cfRule>
    <cfRule type="cellIs" dxfId="0" priority="26050" operator="equal">
      <formula>0</formula>
    </cfRule>
    <cfRule type="cellIs" dxfId="0" priority="26051" operator="equal">
      <formula>0</formula>
    </cfRule>
    <cfRule type="cellIs" dxfId="0" priority="26052" operator="equal">
      <formula>0</formula>
    </cfRule>
    <cfRule type="cellIs" dxfId="0" priority="26053" operator="equal">
      <formula>0</formula>
    </cfRule>
    <cfRule type="cellIs" dxfId="0" priority="26054" operator="equal">
      <formula>0</formula>
    </cfRule>
    <cfRule type="cellIs" dxfId="0" priority="26055" operator="equal">
      <formula>0</formula>
    </cfRule>
    <cfRule type="cellIs" dxfId="0" priority="26056" operator="equal">
      <formula>0</formula>
    </cfRule>
    <cfRule type="cellIs" dxfId="0" priority="26057" operator="equal">
      <formula>0</formula>
    </cfRule>
    <cfRule type="cellIs" dxfId="0" priority="26058" operator="equal">
      <formula>0</formula>
    </cfRule>
    <cfRule type="cellIs" dxfId="0" priority="26059" operator="equal">
      <formula>0</formula>
    </cfRule>
    <cfRule type="cellIs" dxfId="0" priority="26060" operator="equal">
      <formula>0</formula>
    </cfRule>
    <cfRule type="cellIs" dxfId="0" priority="26061" operator="equal">
      <formula>0</formula>
    </cfRule>
    <cfRule type="cellIs" dxfId="0" priority="26062" operator="equal">
      <formula>0</formula>
    </cfRule>
    <cfRule type="cellIs" dxfId="0" priority="26063" operator="equal">
      <formula>0</formula>
    </cfRule>
    <cfRule type="cellIs" dxfId="0" priority="26064" operator="equal">
      <formula>0</formula>
    </cfRule>
    <cfRule type="cellIs" dxfId="0" priority="26065" operator="equal">
      <formula>0</formula>
    </cfRule>
    <cfRule type="cellIs" dxfId="0" priority="26066" operator="equal">
      <formula>0</formula>
    </cfRule>
    <cfRule type="cellIs" dxfId="0" priority="26067" operator="equal">
      <formula>0</formula>
    </cfRule>
    <cfRule type="cellIs" dxfId="0" priority="26068" operator="equal">
      <formula>0</formula>
    </cfRule>
    <cfRule type="cellIs" dxfId="0" priority="26069" operator="equal">
      <formula>0</formula>
    </cfRule>
    <cfRule type="cellIs" dxfId="0" priority="26070" operator="equal">
      <formula>0</formula>
    </cfRule>
    <cfRule type="cellIs" dxfId="0" priority="26071" operator="equal">
      <formula>0</formula>
    </cfRule>
    <cfRule type="cellIs" dxfId="0" priority="26072" operator="equal">
      <formula>0</formula>
    </cfRule>
    <cfRule type="cellIs" dxfId="0" priority="26073" operator="equal">
      <formula>0</formula>
    </cfRule>
    <cfRule type="cellIs" dxfId="0" priority="26074" operator="equal">
      <formula>0</formula>
    </cfRule>
    <cfRule type="cellIs" dxfId="0" priority="26075" operator="equal">
      <formula>0</formula>
    </cfRule>
    <cfRule type="cellIs" dxfId="0" priority="26076" operator="equal">
      <formula>0</formula>
    </cfRule>
    <cfRule type="cellIs" dxfId="0" priority="26077" operator="equal">
      <formula>0</formula>
    </cfRule>
    <cfRule type="cellIs" dxfId="0" priority="26078" operator="equal">
      <formula>0</formula>
    </cfRule>
    <cfRule type="cellIs" dxfId="0" priority="26079" operator="equal">
      <formula>0</formula>
    </cfRule>
    <cfRule type="cellIs" dxfId="0" priority="26080" operator="equal">
      <formula>0</formula>
    </cfRule>
    <cfRule type="cellIs" dxfId="0" priority="26081" operator="equal">
      <formula>0</formula>
    </cfRule>
    <cfRule type="cellIs" dxfId="0" priority="26082" operator="equal">
      <formula>0</formula>
    </cfRule>
    <cfRule type="cellIs" dxfId="0" priority="26083" operator="equal">
      <formula>0</formula>
    </cfRule>
    <cfRule type="cellIs" dxfId="0" priority="26084" operator="equal">
      <formula>0</formula>
    </cfRule>
    <cfRule type="cellIs" dxfId="0" priority="26085" operator="equal">
      <formula>0</formula>
    </cfRule>
    <cfRule type="cellIs" dxfId="0" priority="26086" operator="equal">
      <formula>0</formula>
    </cfRule>
    <cfRule type="cellIs" dxfId="0" priority="26087" operator="equal">
      <formula>0</formula>
    </cfRule>
    <cfRule type="cellIs" dxfId="0" priority="26088" operator="equal">
      <formula>0</formula>
    </cfRule>
    <cfRule type="cellIs" dxfId="0" priority="26089" operator="equal">
      <formula>0</formula>
    </cfRule>
    <cfRule type="cellIs" dxfId="0" priority="26090" operator="equal">
      <formula>0</formula>
    </cfRule>
    <cfRule type="cellIs" dxfId="0" priority="26091" operator="equal">
      <formula>0</formula>
    </cfRule>
    <cfRule type="cellIs" dxfId="0" priority="26092" operator="equal">
      <formula>0</formula>
    </cfRule>
    <cfRule type="cellIs" dxfId="0" priority="26093" operator="equal">
      <formula>0</formula>
    </cfRule>
    <cfRule type="cellIs" dxfId="0" priority="26094" operator="equal">
      <formula>0</formula>
    </cfRule>
    <cfRule type="cellIs" dxfId="0" priority="26095" operator="equal">
      <formula>0</formula>
    </cfRule>
    <cfRule type="cellIs" dxfId="0" priority="26096" operator="equal">
      <formula>0</formula>
    </cfRule>
    <cfRule type="cellIs" dxfId="0" priority="26097" operator="equal">
      <formula>0</formula>
    </cfRule>
    <cfRule type="cellIs" dxfId="0" priority="26098" operator="equal">
      <formula>0</formula>
    </cfRule>
    <cfRule type="cellIs" dxfId="0" priority="26099" operator="equal">
      <formula>0</formula>
    </cfRule>
    <cfRule type="cellIs" dxfId="0" priority="26100" operator="equal">
      <formula>0</formula>
    </cfRule>
    <cfRule type="cellIs" dxfId="0" priority="26101" operator="equal">
      <formula>0</formula>
    </cfRule>
    <cfRule type="cellIs" dxfId="0" priority="26102" operator="equal">
      <formula>0</formula>
    </cfRule>
    <cfRule type="cellIs" dxfId="0" priority="26103" operator="equal">
      <formula>0</formula>
    </cfRule>
    <cfRule type="cellIs" dxfId="0" priority="26104" operator="equal">
      <formula>0</formula>
    </cfRule>
    <cfRule type="cellIs" dxfId="0" priority="26105" operator="equal">
      <formula>0</formula>
    </cfRule>
    <cfRule type="cellIs" dxfId="0" priority="26106" operator="equal">
      <formula>0</formula>
    </cfRule>
    <cfRule type="cellIs" dxfId="0" priority="26107" operator="equal">
      <formula>0</formula>
    </cfRule>
    <cfRule type="cellIs" dxfId="0" priority="26108" operator="equal">
      <formula>0</formula>
    </cfRule>
    <cfRule type="cellIs" dxfId="0" priority="26109" operator="equal">
      <formula>0</formula>
    </cfRule>
    <cfRule type="cellIs" dxfId="0" priority="26110" operator="equal">
      <formula>0</formula>
    </cfRule>
    <cfRule type="cellIs" dxfId="0" priority="26111" operator="equal">
      <formula>0</formula>
    </cfRule>
    <cfRule type="cellIs" dxfId="0" priority="26112" operator="equal">
      <formula>0</formula>
    </cfRule>
    <cfRule type="cellIs" dxfId="0" priority="26113" operator="equal">
      <formula>0</formula>
    </cfRule>
    <cfRule type="cellIs" dxfId="0" priority="26114" operator="equal">
      <formula>0</formula>
    </cfRule>
    <cfRule type="cellIs" dxfId="0" priority="26115" operator="equal">
      <formula>0</formula>
    </cfRule>
    <cfRule type="cellIs" dxfId="0" priority="26116" operator="equal">
      <formula>0</formula>
    </cfRule>
    <cfRule type="cellIs" dxfId="0" priority="26117" operator="equal">
      <formula>0</formula>
    </cfRule>
    <cfRule type="cellIs" dxfId="0" priority="26118" operator="equal">
      <formula>0</formula>
    </cfRule>
    <cfRule type="cellIs" dxfId="0" priority="26119" operator="equal">
      <formula>0</formula>
    </cfRule>
    <cfRule type="cellIs" dxfId="0" priority="26120" operator="equal">
      <formula>0</formula>
    </cfRule>
    <cfRule type="cellIs" dxfId="0" priority="26121" operator="equal">
      <formula>0</formula>
    </cfRule>
    <cfRule type="cellIs" dxfId="0" priority="26122" operator="equal">
      <formula>0</formula>
    </cfRule>
    <cfRule type="cellIs" dxfId="0" priority="26123" operator="equal">
      <formula>0</formula>
    </cfRule>
    <cfRule type="cellIs" dxfId="0" priority="26124" operator="equal">
      <formula>0</formula>
    </cfRule>
    <cfRule type="cellIs" dxfId="0" priority="26125" operator="equal">
      <formula>0</formula>
    </cfRule>
    <cfRule type="cellIs" dxfId="0" priority="26126" operator="equal">
      <formula>0</formula>
    </cfRule>
    <cfRule type="cellIs" dxfId="0" priority="26127" operator="equal">
      <formula>0</formula>
    </cfRule>
    <cfRule type="cellIs" dxfId="0" priority="26128" operator="equal">
      <formula>0</formula>
    </cfRule>
    <cfRule type="cellIs" dxfId="0" priority="26129" operator="equal">
      <formula>0</formula>
    </cfRule>
    <cfRule type="cellIs" dxfId="0" priority="26130" operator="equal">
      <formula>0</formula>
    </cfRule>
    <cfRule type="cellIs" dxfId="0" priority="26131" operator="equal">
      <formula>0</formula>
    </cfRule>
    <cfRule type="cellIs" dxfId="0" priority="26132" operator="equal">
      <formula>0</formula>
    </cfRule>
    <cfRule type="cellIs" dxfId="0" priority="26133" operator="equal">
      <formula>0</formula>
    </cfRule>
    <cfRule type="cellIs" dxfId="0" priority="26134" operator="equal">
      <formula>0</formula>
    </cfRule>
    <cfRule type="cellIs" dxfId="0" priority="26135" operator="equal">
      <formula>0</formula>
    </cfRule>
    <cfRule type="cellIs" dxfId="0" priority="26136" operator="equal">
      <formula>0</formula>
    </cfRule>
    <cfRule type="cellIs" dxfId="0" priority="26137" operator="equal">
      <formula>0</formula>
    </cfRule>
    <cfRule type="cellIs" dxfId="0" priority="26138" operator="equal">
      <formula>0</formula>
    </cfRule>
    <cfRule type="cellIs" dxfId="0" priority="26139" operator="equal">
      <formula>0</formula>
    </cfRule>
    <cfRule type="cellIs" dxfId="0" priority="26140" operator="equal">
      <formula>0</formula>
    </cfRule>
    <cfRule type="cellIs" dxfId="0" priority="26141" operator="equal">
      <formula>0</formula>
    </cfRule>
    <cfRule type="cellIs" dxfId="0" priority="26142" operator="equal">
      <formula>0</formula>
    </cfRule>
    <cfRule type="cellIs" dxfId="0" priority="26143" operator="equal">
      <formula>0</formula>
    </cfRule>
    <cfRule type="cellIs" dxfId="0" priority="26144" operator="equal">
      <formula>0</formula>
    </cfRule>
    <cfRule type="cellIs" dxfId="0" priority="26145" operator="equal">
      <formula>0</formula>
    </cfRule>
    <cfRule type="cellIs" dxfId="0" priority="26146" operator="equal">
      <formula>0</formula>
    </cfRule>
    <cfRule type="cellIs" dxfId="0" priority="26147" operator="equal">
      <formula>0</formula>
    </cfRule>
    <cfRule type="cellIs" dxfId="0" priority="26148" operator="equal">
      <formula>0</formula>
    </cfRule>
    <cfRule type="cellIs" dxfId="0" priority="26149" operator="equal">
      <formula>0</formula>
    </cfRule>
    <cfRule type="cellIs" dxfId="0" priority="26150" operator="equal">
      <formula>0</formula>
    </cfRule>
    <cfRule type="cellIs" dxfId="0" priority="26151" operator="equal">
      <formula>0</formula>
    </cfRule>
    <cfRule type="cellIs" dxfId="0" priority="26152" operator="equal">
      <formula>0</formula>
    </cfRule>
    <cfRule type="cellIs" dxfId="0" priority="26153" operator="equal">
      <formula>0</formula>
    </cfRule>
    <cfRule type="cellIs" dxfId="0" priority="26154" operator="equal">
      <formula>0</formula>
    </cfRule>
    <cfRule type="cellIs" dxfId="0" priority="26155" operator="equal">
      <formula>0</formula>
    </cfRule>
    <cfRule type="cellIs" dxfId="0" priority="26156" operator="equal">
      <formula>0</formula>
    </cfRule>
    <cfRule type="cellIs" dxfId="0" priority="26157" operator="equal">
      <formula>0</formula>
    </cfRule>
    <cfRule type="cellIs" dxfId="0" priority="26158" operator="equal">
      <formula>0</formula>
    </cfRule>
    <cfRule type="cellIs" dxfId="0" priority="26159" operator="equal">
      <formula>0</formula>
    </cfRule>
    <cfRule type="cellIs" dxfId="0" priority="26160" operator="equal">
      <formula>0</formula>
    </cfRule>
    <cfRule type="cellIs" dxfId="0" priority="26161" operator="equal">
      <formula>0</formula>
    </cfRule>
    <cfRule type="cellIs" dxfId="0" priority="26162" operator="equal">
      <formula>0</formula>
    </cfRule>
    <cfRule type="cellIs" dxfId="0" priority="26163" operator="equal">
      <formula>0</formula>
    </cfRule>
    <cfRule type="cellIs" dxfId="0" priority="26164" operator="equal">
      <formula>0</formula>
    </cfRule>
    <cfRule type="cellIs" dxfId="0" priority="26165" operator="equal">
      <formula>0</formula>
    </cfRule>
    <cfRule type="cellIs" dxfId="0" priority="26166" operator="equal">
      <formula>0</formula>
    </cfRule>
    <cfRule type="cellIs" dxfId="0" priority="26167" operator="equal">
      <formula>0</formula>
    </cfRule>
    <cfRule type="cellIs" dxfId="0" priority="26168" operator="equal">
      <formula>0</formula>
    </cfRule>
    <cfRule type="cellIs" dxfId="0" priority="26169" operator="equal">
      <formula>0</formula>
    </cfRule>
    <cfRule type="cellIs" dxfId="0" priority="26170" operator="equal">
      <formula>0</formula>
    </cfRule>
    <cfRule type="cellIs" dxfId="0" priority="26171" operator="equal">
      <formula>0</formula>
    </cfRule>
    <cfRule type="cellIs" dxfId="0" priority="26172" operator="equal">
      <formula>0</formula>
    </cfRule>
    <cfRule type="cellIs" dxfId="0" priority="26173" operator="equal">
      <formula>0</formula>
    </cfRule>
    <cfRule type="cellIs" dxfId="0" priority="26174" operator="equal">
      <formula>0</formula>
    </cfRule>
    <cfRule type="cellIs" dxfId="0" priority="26175" operator="equal">
      <formula>0</formula>
    </cfRule>
    <cfRule type="cellIs" dxfId="0" priority="26176" operator="equal">
      <formula>0</formula>
    </cfRule>
    <cfRule type="cellIs" dxfId="0" priority="26177" operator="equal">
      <formula>0</formula>
    </cfRule>
    <cfRule type="cellIs" dxfId="0" priority="26178" operator="equal">
      <formula>0</formula>
    </cfRule>
    <cfRule type="cellIs" dxfId="0" priority="26179" operator="equal">
      <formula>0</formula>
    </cfRule>
    <cfRule type="cellIs" dxfId="0" priority="26180" operator="equal">
      <formula>0</formula>
    </cfRule>
    <cfRule type="cellIs" dxfId="0" priority="26181" operator="equal">
      <formula>0</formula>
    </cfRule>
    <cfRule type="cellIs" dxfId="0" priority="26182" operator="equal">
      <formula>0</formula>
    </cfRule>
    <cfRule type="cellIs" dxfId="0" priority="26183" operator="equal">
      <formula>0</formula>
    </cfRule>
    <cfRule type="cellIs" dxfId="0" priority="26184" operator="equal">
      <formula>0</formula>
    </cfRule>
    <cfRule type="cellIs" dxfId="0" priority="26185" operator="equal">
      <formula>0</formula>
    </cfRule>
    <cfRule type="cellIs" dxfId="0" priority="26186" operator="equal">
      <formula>0</formula>
    </cfRule>
    <cfRule type="cellIs" dxfId="0" priority="26187" operator="equal">
      <formula>0</formula>
    </cfRule>
    <cfRule type="cellIs" dxfId="0" priority="26188" operator="equal">
      <formula>0</formula>
    </cfRule>
    <cfRule type="cellIs" dxfId="0" priority="26189" operator="equal">
      <formula>0</formula>
    </cfRule>
    <cfRule type="cellIs" dxfId="0" priority="26190" operator="equal">
      <formula>0</formula>
    </cfRule>
    <cfRule type="cellIs" dxfId="0" priority="26191" operator="equal">
      <formula>0</formula>
    </cfRule>
    <cfRule type="cellIs" dxfId="0" priority="26192" operator="equal">
      <formula>0</formula>
    </cfRule>
    <cfRule type="cellIs" dxfId="0" priority="26193" operator="equal">
      <formula>0</formula>
    </cfRule>
    <cfRule type="cellIs" dxfId="0" priority="26194" operator="equal">
      <formula>0</formula>
    </cfRule>
    <cfRule type="cellIs" dxfId="0" priority="26195" operator="equal">
      <formula>0</formula>
    </cfRule>
    <cfRule type="cellIs" dxfId="0" priority="26196" operator="equal">
      <formula>0</formula>
    </cfRule>
    <cfRule type="cellIs" dxfId="0" priority="26197" operator="equal">
      <formula>0</formula>
    </cfRule>
    <cfRule type="cellIs" dxfId="0" priority="26198" operator="equal">
      <formula>0</formula>
    </cfRule>
    <cfRule type="cellIs" dxfId="0" priority="26199" operator="equal">
      <formula>0</formula>
    </cfRule>
    <cfRule type="cellIs" dxfId="0" priority="26200" operator="equal">
      <formula>0</formula>
    </cfRule>
    <cfRule type="cellIs" dxfId="0" priority="26201" operator="equal">
      <formula>0</formula>
    </cfRule>
    <cfRule type="cellIs" dxfId="0" priority="26202" operator="equal">
      <formula>0</formula>
    </cfRule>
    <cfRule type="cellIs" dxfId="0" priority="26203" operator="equal">
      <formula>0</formula>
    </cfRule>
    <cfRule type="cellIs" dxfId="0" priority="26204" operator="equal">
      <formula>0</formula>
    </cfRule>
    <cfRule type="cellIs" dxfId="0" priority="26205" operator="equal">
      <formula>0</formula>
    </cfRule>
    <cfRule type="cellIs" dxfId="0" priority="26206" operator="equal">
      <formula>0</formula>
    </cfRule>
    <cfRule type="cellIs" dxfId="0" priority="26207" operator="equal">
      <formula>0</formula>
    </cfRule>
    <cfRule type="cellIs" dxfId="0" priority="26208" operator="equal">
      <formula>0</formula>
    </cfRule>
    <cfRule type="cellIs" dxfId="0" priority="26209" operator="equal">
      <formula>0</formula>
    </cfRule>
    <cfRule type="cellIs" dxfId="0" priority="26210" operator="equal">
      <formula>0</formula>
    </cfRule>
    <cfRule type="cellIs" dxfId="0" priority="26211" operator="equal">
      <formula>0</formula>
    </cfRule>
    <cfRule type="cellIs" dxfId="0" priority="26212" operator="equal">
      <formula>0</formula>
    </cfRule>
    <cfRule type="cellIs" dxfId="0" priority="26213" operator="equal">
      <formula>0</formula>
    </cfRule>
    <cfRule type="cellIs" dxfId="0" priority="26214" operator="equal">
      <formula>0</formula>
    </cfRule>
    <cfRule type="cellIs" dxfId="0" priority="26215" operator="equal">
      <formula>0</formula>
    </cfRule>
    <cfRule type="cellIs" dxfId="0" priority="26216" operator="equal">
      <formula>0</formula>
    </cfRule>
    <cfRule type="cellIs" dxfId="0" priority="26217" operator="equal">
      <formula>0</formula>
    </cfRule>
    <cfRule type="cellIs" dxfId="0" priority="26218" operator="equal">
      <formula>0</formula>
    </cfRule>
    <cfRule type="cellIs" dxfId="0" priority="26219" operator="equal">
      <formula>0</formula>
    </cfRule>
    <cfRule type="cellIs" dxfId="0" priority="26220" operator="equal">
      <formula>0</formula>
    </cfRule>
    <cfRule type="cellIs" dxfId="0" priority="26221" operator="equal">
      <formula>0</formula>
    </cfRule>
    <cfRule type="cellIs" dxfId="0" priority="26222" operator="equal">
      <formula>0</formula>
    </cfRule>
    <cfRule type="cellIs" dxfId="0" priority="26223" operator="equal">
      <formula>0</formula>
    </cfRule>
    <cfRule type="cellIs" dxfId="0" priority="26224" operator="equal">
      <formula>0</formula>
    </cfRule>
    <cfRule type="cellIs" dxfId="0" priority="26225" operator="equal">
      <formula>0</formula>
    </cfRule>
    <cfRule type="cellIs" dxfId="0" priority="26226" operator="equal">
      <formula>0</formula>
    </cfRule>
    <cfRule type="cellIs" dxfId="0" priority="26227" operator="equal">
      <formula>0</formula>
    </cfRule>
    <cfRule type="cellIs" dxfId="0" priority="26228" operator="equal">
      <formula>0</formula>
    </cfRule>
    <cfRule type="cellIs" dxfId="0" priority="26229" operator="equal">
      <formula>0</formula>
    </cfRule>
    <cfRule type="cellIs" dxfId="0" priority="26230" operator="equal">
      <formula>0</formula>
    </cfRule>
    <cfRule type="cellIs" dxfId="0" priority="26231" operator="equal">
      <formula>0</formula>
    </cfRule>
    <cfRule type="cellIs" dxfId="0" priority="26232" operator="equal">
      <formula>0</formula>
    </cfRule>
    <cfRule type="cellIs" dxfId="0" priority="26233" operator="equal">
      <formula>0</formula>
    </cfRule>
    <cfRule type="cellIs" dxfId="0" priority="26234" operator="equal">
      <formula>0</formula>
    </cfRule>
    <cfRule type="cellIs" dxfId="0" priority="26235" operator="equal">
      <formula>0</formula>
    </cfRule>
    <cfRule type="cellIs" dxfId="0" priority="26236" operator="equal">
      <formula>0</formula>
    </cfRule>
    <cfRule type="cellIs" dxfId="0" priority="26237" operator="equal">
      <formula>0</formula>
    </cfRule>
    <cfRule type="cellIs" dxfId="0" priority="26238" operator="equal">
      <formula>0</formula>
    </cfRule>
    <cfRule type="cellIs" dxfId="0" priority="26239" operator="equal">
      <formula>0</formula>
    </cfRule>
    <cfRule type="cellIs" dxfId="0" priority="26240" operator="equal">
      <formula>0</formula>
    </cfRule>
    <cfRule type="cellIs" dxfId="0" priority="26241" operator="equal">
      <formula>0</formula>
    </cfRule>
    <cfRule type="cellIs" dxfId="0" priority="26242" operator="equal">
      <formula>0</formula>
    </cfRule>
    <cfRule type="cellIs" dxfId="0" priority="26243" operator="equal">
      <formula>0</formula>
    </cfRule>
    <cfRule type="cellIs" dxfId="0" priority="26244" operator="equal">
      <formula>0</formula>
    </cfRule>
    <cfRule type="cellIs" dxfId="0" priority="26245" operator="equal">
      <formula>0</formula>
    </cfRule>
    <cfRule type="cellIs" dxfId="0" priority="26246" operator="equal">
      <formula>0</formula>
    </cfRule>
    <cfRule type="cellIs" dxfId="0" priority="26247" operator="equal">
      <formula>0</formula>
    </cfRule>
    <cfRule type="cellIs" dxfId="0" priority="26248" operator="equal">
      <formula>0</formula>
    </cfRule>
    <cfRule type="cellIs" dxfId="0" priority="26249" operator="equal">
      <formula>0</formula>
    </cfRule>
    <cfRule type="cellIs" dxfId="0" priority="26250" operator="equal">
      <formula>0</formula>
    </cfRule>
    <cfRule type="cellIs" dxfId="0" priority="26251" operator="equal">
      <formula>0</formula>
    </cfRule>
    <cfRule type="cellIs" dxfId="0" priority="26252" operator="equal">
      <formula>0</formula>
    </cfRule>
    <cfRule type="cellIs" dxfId="0" priority="26253" operator="equal">
      <formula>0</formula>
    </cfRule>
    <cfRule type="cellIs" dxfId="0" priority="26254" operator="equal">
      <formula>0</formula>
    </cfRule>
    <cfRule type="cellIs" dxfId="0" priority="26255" operator="equal">
      <formula>0</formula>
    </cfRule>
    <cfRule type="cellIs" dxfId="0" priority="26256" operator="equal">
      <formula>0</formula>
    </cfRule>
    <cfRule type="cellIs" dxfId="0" priority="26257" operator="equal">
      <formula>0</formula>
    </cfRule>
    <cfRule type="cellIs" dxfId="0" priority="26258" operator="equal">
      <formula>0</formula>
    </cfRule>
    <cfRule type="cellIs" dxfId="0" priority="26259" operator="equal">
      <formula>0</formula>
    </cfRule>
    <cfRule type="cellIs" dxfId="0" priority="26260" operator="equal">
      <formula>0</formula>
    </cfRule>
    <cfRule type="cellIs" dxfId="0" priority="26261" operator="equal">
      <formula>0</formula>
    </cfRule>
    <cfRule type="cellIs" dxfId="0" priority="26262" operator="equal">
      <formula>0</formula>
    </cfRule>
    <cfRule type="cellIs" dxfId="0" priority="26263" operator="equal">
      <formula>0</formula>
    </cfRule>
    <cfRule type="cellIs" dxfId="0" priority="26264" operator="equal">
      <formula>0</formula>
    </cfRule>
    <cfRule type="cellIs" dxfId="0" priority="26265" operator="equal">
      <formula>0</formula>
    </cfRule>
    <cfRule type="cellIs" dxfId="0" priority="26266" operator="equal">
      <formula>0</formula>
    </cfRule>
    <cfRule type="cellIs" dxfId="0" priority="26267" operator="equal">
      <formula>0</formula>
    </cfRule>
    <cfRule type="cellIs" dxfId="0" priority="26268" operator="equal">
      <formula>0</formula>
    </cfRule>
    <cfRule type="cellIs" dxfId="0" priority="26269" operator="equal">
      <formula>0</formula>
    </cfRule>
    <cfRule type="cellIs" dxfId="0" priority="26270" operator="equal">
      <formula>0</formula>
    </cfRule>
    <cfRule type="cellIs" dxfId="0" priority="26271" operator="equal">
      <formula>0</formula>
    </cfRule>
    <cfRule type="cellIs" dxfId="0" priority="26272" operator="equal">
      <formula>0</formula>
    </cfRule>
    <cfRule type="cellIs" dxfId="0" priority="26273" operator="equal">
      <formula>0</formula>
    </cfRule>
    <cfRule type="cellIs" dxfId="0" priority="26274" operator="equal">
      <formula>0</formula>
    </cfRule>
    <cfRule type="cellIs" dxfId="0" priority="26275" operator="equal">
      <formula>0</formula>
    </cfRule>
    <cfRule type="cellIs" dxfId="0" priority="26276" operator="equal">
      <formula>0</formula>
    </cfRule>
    <cfRule type="cellIs" dxfId="0" priority="26277" operator="equal">
      <formula>0</formula>
    </cfRule>
    <cfRule type="cellIs" dxfId="0" priority="26278" operator="equal">
      <formula>0</formula>
    </cfRule>
    <cfRule type="cellIs" dxfId="0" priority="26279" operator="equal">
      <formula>0</formula>
    </cfRule>
    <cfRule type="cellIs" dxfId="0" priority="26280" operator="equal">
      <formula>0</formula>
    </cfRule>
    <cfRule type="cellIs" dxfId="0" priority="26281" operator="equal">
      <formula>0</formula>
    </cfRule>
    <cfRule type="cellIs" dxfId="0" priority="26282" operator="equal">
      <formula>0</formula>
    </cfRule>
    <cfRule type="cellIs" dxfId="0" priority="26283" operator="equal">
      <formula>0</formula>
    </cfRule>
    <cfRule type="cellIs" dxfId="0" priority="26284" operator="equal">
      <formula>0</formula>
    </cfRule>
    <cfRule type="cellIs" dxfId="0" priority="26285" operator="equal">
      <formula>0</formula>
    </cfRule>
    <cfRule type="cellIs" dxfId="0" priority="26286" operator="equal">
      <formula>0</formula>
    </cfRule>
    <cfRule type="cellIs" dxfId="0" priority="26287" operator="equal">
      <formula>0</formula>
    </cfRule>
    <cfRule type="cellIs" dxfId="0" priority="26288" operator="equal">
      <formula>0</formula>
    </cfRule>
    <cfRule type="cellIs" dxfId="0" priority="26289" operator="equal">
      <formula>0</formula>
    </cfRule>
    <cfRule type="cellIs" dxfId="0" priority="26290" operator="equal">
      <formula>0</formula>
    </cfRule>
    <cfRule type="cellIs" dxfId="0" priority="26291" operator="equal">
      <formula>0</formula>
    </cfRule>
    <cfRule type="cellIs" dxfId="0" priority="26292" operator="equal">
      <formula>0</formula>
    </cfRule>
    <cfRule type="cellIs" dxfId="0" priority="26293" operator="equal">
      <formula>0</formula>
    </cfRule>
    <cfRule type="cellIs" dxfId="0" priority="26294" operator="equal">
      <formula>0</formula>
    </cfRule>
    <cfRule type="cellIs" dxfId="0" priority="26295" operator="equal">
      <formula>0</formula>
    </cfRule>
    <cfRule type="cellIs" dxfId="0" priority="26296" operator="equal">
      <formula>0</formula>
    </cfRule>
    <cfRule type="cellIs" dxfId="0" priority="26297" operator="equal">
      <formula>0</formula>
    </cfRule>
    <cfRule type="cellIs" dxfId="0" priority="26298" operator="equal">
      <formula>0</formula>
    </cfRule>
    <cfRule type="cellIs" dxfId="0" priority="26299" operator="equal">
      <formula>0</formula>
    </cfRule>
    <cfRule type="cellIs" dxfId="0" priority="26300" operator="equal">
      <formula>0</formula>
    </cfRule>
    <cfRule type="cellIs" dxfId="0" priority="26301" operator="equal">
      <formula>0</formula>
    </cfRule>
    <cfRule type="cellIs" dxfId="0" priority="26302" operator="equal">
      <formula>0</formula>
    </cfRule>
    <cfRule type="cellIs" dxfId="0" priority="26303" operator="equal">
      <formula>0</formula>
    </cfRule>
    <cfRule type="cellIs" dxfId="0" priority="26304" operator="equal">
      <formula>0</formula>
    </cfRule>
    <cfRule type="cellIs" dxfId="0" priority="26305" operator="equal">
      <formula>0</formula>
    </cfRule>
    <cfRule type="cellIs" dxfId="0" priority="26306" operator="equal">
      <formula>0</formula>
    </cfRule>
    <cfRule type="cellIs" dxfId="0" priority="26307" operator="equal">
      <formula>0</formula>
    </cfRule>
    <cfRule type="cellIs" dxfId="0" priority="26308" operator="equal">
      <formula>0</formula>
    </cfRule>
    <cfRule type="cellIs" dxfId="0" priority="26309" operator="equal">
      <formula>0</formula>
    </cfRule>
    <cfRule type="cellIs" dxfId="0" priority="26310" operator="equal">
      <formula>0</formula>
    </cfRule>
    <cfRule type="cellIs" dxfId="0" priority="26311" operator="equal">
      <formula>0</formula>
    </cfRule>
    <cfRule type="cellIs" dxfId="0" priority="26312" operator="equal">
      <formula>0</formula>
    </cfRule>
    <cfRule type="cellIs" dxfId="0" priority="26313" operator="equal">
      <formula>0</formula>
    </cfRule>
    <cfRule type="cellIs" dxfId="0" priority="26314" operator="equal">
      <formula>0</formula>
    </cfRule>
    <cfRule type="cellIs" dxfId="0" priority="26315" operator="equal">
      <formula>0</formula>
    </cfRule>
    <cfRule type="cellIs" dxfId="0" priority="26316" operator="equal">
      <formula>0</formula>
    </cfRule>
    <cfRule type="cellIs" dxfId="0" priority="26317" operator="equal">
      <formula>0</formula>
    </cfRule>
    <cfRule type="cellIs" dxfId="0" priority="26318" operator="equal">
      <formula>0</formula>
    </cfRule>
    <cfRule type="cellIs" dxfId="0" priority="26319" operator="equal">
      <formula>0</formula>
    </cfRule>
    <cfRule type="cellIs" dxfId="0" priority="26320" operator="equal">
      <formula>0</formula>
    </cfRule>
    <cfRule type="cellIs" dxfId="0" priority="26321" operator="equal">
      <formula>0</formula>
    </cfRule>
    <cfRule type="cellIs" dxfId="0" priority="26322" operator="equal">
      <formula>0</formula>
    </cfRule>
    <cfRule type="cellIs" dxfId="0" priority="26323" operator="equal">
      <formula>0</formula>
    </cfRule>
    <cfRule type="cellIs" dxfId="0" priority="26324" operator="equal">
      <formula>0</formula>
    </cfRule>
    <cfRule type="cellIs" dxfId="0" priority="26325" operator="equal">
      <formula>0</formula>
    </cfRule>
    <cfRule type="cellIs" dxfId="0" priority="26326" operator="equal">
      <formula>0</formula>
    </cfRule>
    <cfRule type="cellIs" dxfId="0" priority="26327" operator="equal">
      <formula>0</formula>
    </cfRule>
    <cfRule type="cellIs" dxfId="0" priority="26328" operator="equal">
      <formula>0</formula>
    </cfRule>
    <cfRule type="cellIs" dxfId="0" priority="26329" operator="equal">
      <formula>0</formula>
    </cfRule>
    <cfRule type="cellIs" dxfId="0" priority="26330" operator="equal">
      <formula>0</formula>
    </cfRule>
    <cfRule type="cellIs" dxfId="0" priority="26331" operator="equal">
      <formula>0</formula>
    </cfRule>
    <cfRule type="cellIs" dxfId="0" priority="26332" operator="equal">
      <formula>0</formula>
    </cfRule>
    <cfRule type="cellIs" dxfId="0" priority="26333" operator="equal">
      <formula>0</formula>
    </cfRule>
    <cfRule type="cellIs" dxfId="0" priority="26334" operator="equal">
      <formula>0</formula>
    </cfRule>
    <cfRule type="cellIs" dxfId="0" priority="26335" operator="equal">
      <formula>0</formula>
    </cfRule>
    <cfRule type="cellIs" dxfId="0" priority="26336" operator="equal">
      <formula>0</formula>
    </cfRule>
    <cfRule type="cellIs" dxfId="0" priority="26337" operator="equal">
      <formula>0</formula>
    </cfRule>
    <cfRule type="cellIs" dxfId="0" priority="26338" operator="equal">
      <formula>0</formula>
    </cfRule>
    <cfRule type="cellIs" dxfId="0" priority="26339" operator="equal">
      <formula>0</formula>
    </cfRule>
    <cfRule type="cellIs" dxfId="0" priority="26340" operator="equal">
      <formula>0</formula>
    </cfRule>
    <cfRule type="cellIs" dxfId="0" priority="26341" operator="equal">
      <formula>0</formula>
    </cfRule>
    <cfRule type="cellIs" dxfId="0" priority="26342" operator="equal">
      <formula>0</formula>
    </cfRule>
    <cfRule type="cellIs" dxfId="0" priority="26343" operator="equal">
      <formula>0</formula>
    </cfRule>
    <cfRule type="cellIs" dxfId="0" priority="26344" operator="equal">
      <formula>0</formula>
    </cfRule>
    <cfRule type="cellIs" dxfId="0" priority="26345" operator="equal">
      <formula>0</formula>
    </cfRule>
    <cfRule type="cellIs" dxfId="0" priority="26346" operator="equal">
      <formula>0</formula>
    </cfRule>
    <cfRule type="cellIs" dxfId="0" priority="26347" operator="equal">
      <formula>0</formula>
    </cfRule>
    <cfRule type="cellIs" dxfId="0" priority="26348" operator="equal">
      <formula>0</formula>
    </cfRule>
    <cfRule type="cellIs" dxfId="0" priority="26349" operator="equal">
      <formula>0</formula>
    </cfRule>
    <cfRule type="cellIs" dxfId="0" priority="26350" operator="equal">
      <formula>0</formula>
    </cfRule>
    <cfRule type="cellIs" dxfId="0" priority="26351" operator="equal">
      <formula>0</formula>
    </cfRule>
    <cfRule type="cellIs" dxfId="0" priority="26352" operator="equal">
      <formula>0</formula>
    </cfRule>
    <cfRule type="cellIs" dxfId="0" priority="26353" operator="equal">
      <formula>0</formula>
    </cfRule>
    <cfRule type="cellIs" dxfId="0" priority="26354" operator="equal">
      <formula>0</formula>
    </cfRule>
    <cfRule type="cellIs" dxfId="0" priority="26355" operator="equal">
      <formula>0</formula>
    </cfRule>
    <cfRule type="cellIs" dxfId="0" priority="26356" operator="equal">
      <formula>0</formula>
    </cfRule>
    <cfRule type="cellIs" dxfId="0" priority="26357" operator="equal">
      <formula>0</formula>
    </cfRule>
    <cfRule type="cellIs" dxfId="0" priority="26358" operator="equal">
      <formula>0</formula>
    </cfRule>
    <cfRule type="cellIs" dxfId="0" priority="26359" operator="equal">
      <formula>0</formula>
    </cfRule>
    <cfRule type="cellIs" dxfId="0" priority="26360" operator="equal">
      <formula>0</formula>
    </cfRule>
    <cfRule type="cellIs" dxfId="0" priority="26361" operator="equal">
      <formula>0</formula>
    </cfRule>
    <cfRule type="cellIs" dxfId="0" priority="26362" operator="equal">
      <formula>0</formula>
    </cfRule>
    <cfRule type="cellIs" dxfId="0" priority="26363" operator="equal">
      <formula>0</formula>
    </cfRule>
    <cfRule type="cellIs" dxfId="0" priority="26364" operator="equal">
      <formula>0</formula>
    </cfRule>
    <cfRule type="cellIs" dxfId="0" priority="26365" operator="equal">
      <formula>0</formula>
    </cfRule>
    <cfRule type="cellIs" dxfId="0" priority="26366" operator="equal">
      <formula>0</formula>
    </cfRule>
    <cfRule type="cellIs" dxfId="0" priority="26367" operator="equal">
      <formula>0</formula>
    </cfRule>
    <cfRule type="cellIs" dxfId="0" priority="26368" operator="equal">
      <formula>0</formula>
    </cfRule>
    <cfRule type="cellIs" dxfId="0" priority="26369" operator="equal">
      <formula>0</formula>
    </cfRule>
    <cfRule type="cellIs" dxfId="0" priority="26370" operator="equal">
      <formula>0</formula>
    </cfRule>
    <cfRule type="cellIs" dxfId="0" priority="26371" operator="equal">
      <formula>0</formula>
    </cfRule>
    <cfRule type="cellIs" dxfId="0" priority="26372" operator="equal">
      <formula>0</formula>
    </cfRule>
    <cfRule type="cellIs" dxfId="0" priority="26373" operator="equal">
      <formula>0</formula>
    </cfRule>
    <cfRule type="cellIs" dxfId="0" priority="26374" operator="equal">
      <formula>0</formula>
    </cfRule>
    <cfRule type="cellIs" dxfId="0" priority="26375" operator="equal">
      <formula>0</formula>
    </cfRule>
    <cfRule type="cellIs" dxfId="0" priority="26376" operator="equal">
      <formula>0</formula>
    </cfRule>
    <cfRule type="cellIs" dxfId="0" priority="26377" operator="equal">
      <formula>0</formula>
    </cfRule>
    <cfRule type="cellIs" dxfId="0" priority="26378" operator="equal">
      <formula>0</formula>
    </cfRule>
    <cfRule type="cellIs" dxfId="0" priority="26379" operator="equal">
      <formula>0</formula>
    </cfRule>
    <cfRule type="cellIs" dxfId="0" priority="26380" operator="equal">
      <formula>0</formula>
    </cfRule>
    <cfRule type="cellIs" dxfId="0" priority="26381" operator="equal">
      <formula>0</formula>
    </cfRule>
    <cfRule type="cellIs" dxfId="0" priority="26382" operator="equal">
      <formula>0</formula>
    </cfRule>
    <cfRule type="cellIs" dxfId="0" priority="26383" operator="equal">
      <formula>0</formula>
    </cfRule>
    <cfRule type="cellIs" dxfId="0" priority="26384" operator="equal">
      <formula>0</formula>
    </cfRule>
    <cfRule type="cellIs" dxfId="0" priority="26385" operator="equal">
      <formula>0</formula>
    </cfRule>
    <cfRule type="cellIs" dxfId="0" priority="26386" operator="equal">
      <formula>0</formula>
    </cfRule>
    <cfRule type="cellIs" dxfId="0" priority="26387" operator="equal">
      <formula>0</formula>
    </cfRule>
    <cfRule type="cellIs" dxfId="0" priority="26388" operator="equal">
      <formula>0</formula>
    </cfRule>
    <cfRule type="cellIs" dxfId="0" priority="26389" operator="equal">
      <formula>0</formula>
    </cfRule>
    <cfRule type="cellIs" dxfId="0" priority="26390" operator="equal">
      <formula>0</formula>
    </cfRule>
    <cfRule type="cellIs" dxfId="0" priority="26391" operator="equal">
      <formula>0</formula>
    </cfRule>
    <cfRule type="cellIs" dxfId="0" priority="26392" operator="equal">
      <formula>0</formula>
    </cfRule>
    <cfRule type="cellIs" dxfId="0" priority="26393" operator="equal">
      <formula>0</formula>
    </cfRule>
    <cfRule type="cellIs" dxfId="0" priority="26394" operator="equal">
      <formula>0</formula>
    </cfRule>
    <cfRule type="cellIs" dxfId="0" priority="26395" operator="equal">
      <formula>0</formula>
    </cfRule>
    <cfRule type="cellIs" dxfId="0" priority="26396" operator="equal">
      <formula>0</formula>
    </cfRule>
    <cfRule type="cellIs" dxfId="0" priority="26397" operator="equal">
      <formula>0</formula>
    </cfRule>
    <cfRule type="cellIs" dxfId="0" priority="26398" operator="equal">
      <formula>0</formula>
    </cfRule>
    <cfRule type="cellIs" dxfId="0" priority="26399" operator="equal">
      <formula>0</formula>
    </cfRule>
    <cfRule type="cellIs" dxfId="0" priority="26400" operator="equal">
      <formula>0</formula>
    </cfRule>
    <cfRule type="cellIs" dxfId="0" priority="26401" operator="equal">
      <formula>0</formula>
    </cfRule>
    <cfRule type="cellIs" dxfId="0" priority="26402" operator="equal">
      <formula>0</formula>
    </cfRule>
    <cfRule type="cellIs" dxfId="0" priority="26403" operator="equal">
      <formula>0</formula>
    </cfRule>
    <cfRule type="cellIs" dxfId="0" priority="26404" operator="equal">
      <formula>0</formula>
    </cfRule>
    <cfRule type="cellIs" dxfId="0" priority="26405" operator="equal">
      <formula>0</formula>
    </cfRule>
    <cfRule type="cellIs" dxfId="0" priority="26406" operator="equal">
      <formula>0</formula>
    </cfRule>
    <cfRule type="cellIs" dxfId="0" priority="26407" operator="equal">
      <formula>0</formula>
    </cfRule>
    <cfRule type="cellIs" dxfId="0" priority="26408" operator="equal">
      <formula>0</formula>
    </cfRule>
    <cfRule type="cellIs" dxfId="0" priority="26409" operator="equal">
      <formula>0</formula>
    </cfRule>
    <cfRule type="cellIs" dxfId="0" priority="26410" operator="equal">
      <formula>0</formula>
    </cfRule>
    <cfRule type="cellIs" dxfId="0" priority="26411" operator="equal">
      <formula>0</formula>
    </cfRule>
    <cfRule type="cellIs" dxfId="0" priority="26412" operator="equal">
      <formula>0</formula>
    </cfRule>
    <cfRule type="cellIs" dxfId="0" priority="26413" operator="equal">
      <formula>0</formula>
    </cfRule>
    <cfRule type="cellIs" dxfId="0" priority="26414" operator="equal">
      <formula>0</formula>
    </cfRule>
    <cfRule type="cellIs" dxfId="0" priority="26415" operator="equal">
      <formula>0</formula>
    </cfRule>
    <cfRule type="cellIs" dxfId="0" priority="26416" operator="equal">
      <formula>0</formula>
    </cfRule>
    <cfRule type="cellIs" dxfId="0" priority="26417" operator="equal">
      <formula>0</formula>
    </cfRule>
    <cfRule type="cellIs" dxfId="0" priority="26418" operator="equal">
      <formula>0</formula>
    </cfRule>
    <cfRule type="cellIs" dxfId="0" priority="26419" operator="equal">
      <formula>0</formula>
    </cfRule>
    <cfRule type="cellIs" dxfId="0" priority="26420" operator="equal">
      <formula>0</formula>
    </cfRule>
    <cfRule type="cellIs" dxfId="0" priority="26421" operator="equal">
      <formula>0</formula>
    </cfRule>
    <cfRule type="cellIs" dxfId="0" priority="26422" operator="equal">
      <formula>0</formula>
    </cfRule>
    <cfRule type="cellIs" dxfId="0" priority="26423" operator="equal">
      <formula>0</formula>
    </cfRule>
    <cfRule type="cellIs" dxfId="0" priority="26424" operator="equal">
      <formula>0</formula>
    </cfRule>
    <cfRule type="cellIs" dxfId="0" priority="26425" operator="equal">
      <formula>0</formula>
    </cfRule>
    <cfRule type="cellIs" dxfId="0" priority="26426" operator="equal">
      <formula>0</formula>
    </cfRule>
    <cfRule type="cellIs" dxfId="0" priority="26427" operator="equal">
      <formula>0</formula>
    </cfRule>
    <cfRule type="cellIs" dxfId="0" priority="26428" operator="equal">
      <formula>0</formula>
    </cfRule>
  </conditionalFormatting>
  <conditionalFormatting sqref="E558">
    <cfRule type="cellIs" dxfId="0" priority="25661" operator="equal">
      <formula>0</formula>
    </cfRule>
    <cfRule type="cellIs" dxfId="0" priority="25662" operator="equal">
      <formula>0</formula>
    </cfRule>
    <cfRule type="cellIs" dxfId="0" priority="25663" operator="equal">
      <formula>0</formula>
    </cfRule>
    <cfRule type="cellIs" dxfId="0" priority="25664" operator="equal">
      <formula>0</formula>
    </cfRule>
    <cfRule type="cellIs" dxfId="0" priority="25665" operator="equal">
      <formula>0</formula>
    </cfRule>
    <cfRule type="cellIs" dxfId="0" priority="25666" operator="equal">
      <formula>0</formula>
    </cfRule>
    <cfRule type="cellIs" dxfId="0" priority="25667" operator="equal">
      <formula>0</formula>
    </cfRule>
    <cfRule type="cellIs" dxfId="0" priority="25668" operator="equal">
      <formula>0</formula>
    </cfRule>
    <cfRule type="cellIs" dxfId="0" priority="25669" operator="equal">
      <formula>0</formula>
    </cfRule>
    <cfRule type="cellIs" dxfId="0" priority="25670" operator="equal">
      <formula>0</formula>
    </cfRule>
    <cfRule type="cellIs" dxfId="0" priority="25671" operator="equal">
      <formula>0</formula>
    </cfRule>
    <cfRule type="cellIs" dxfId="0" priority="25672" operator="equal">
      <formula>0</formula>
    </cfRule>
    <cfRule type="cellIs" dxfId="0" priority="25673" operator="equal">
      <formula>0</formula>
    </cfRule>
    <cfRule type="cellIs" dxfId="0" priority="25674" operator="equal">
      <formula>0</formula>
    </cfRule>
    <cfRule type="cellIs" dxfId="0" priority="25675" operator="equal">
      <formula>0</formula>
    </cfRule>
    <cfRule type="cellIs" dxfId="0" priority="25676" operator="equal">
      <formula>0</formula>
    </cfRule>
    <cfRule type="cellIs" dxfId="0" priority="25677" operator="equal">
      <formula>0</formula>
    </cfRule>
    <cfRule type="cellIs" dxfId="0" priority="25678" operator="equal">
      <formula>0</formula>
    </cfRule>
    <cfRule type="cellIs" dxfId="0" priority="25679" operator="equal">
      <formula>0</formula>
    </cfRule>
    <cfRule type="cellIs" dxfId="0" priority="25680" operator="equal">
      <formula>0</formula>
    </cfRule>
    <cfRule type="cellIs" dxfId="0" priority="25681" operator="equal">
      <formula>0</formula>
    </cfRule>
    <cfRule type="cellIs" dxfId="0" priority="25682" operator="equal">
      <formula>0</formula>
    </cfRule>
    <cfRule type="cellIs" dxfId="0" priority="25683" operator="equal">
      <formula>0</formula>
    </cfRule>
    <cfRule type="cellIs" dxfId="0" priority="25684" operator="equal">
      <formula>0</formula>
    </cfRule>
    <cfRule type="cellIs" dxfId="0" priority="25685" operator="equal">
      <formula>0</formula>
    </cfRule>
    <cfRule type="cellIs" dxfId="0" priority="25686" operator="equal">
      <formula>0</formula>
    </cfRule>
    <cfRule type="cellIs" dxfId="0" priority="25687" operator="equal">
      <formula>0</formula>
    </cfRule>
    <cfRule type="cellIs" dxfId="0" priority="25688" operator="equal">
      <formula>0</formula>
    </cfRule>
    <cfRule type="cellIs" dxfId="0" priority="25689" operator="equal">
      <formula>0</formula>
    </cfRule>
    <cfRule type="cellIs" dxfId="0" priority="25690" operator="equal">
      <formula>0</formula>
    </cfRule>
    <cfRule type="cellIs" dxfId="0" priority="25691" operator="equal">
      <formula>0</formula>
    </cfRule>
    <cfRule type="cellIs" dxfId="0" priority="25692" operator="equal">
      <formula>0</formula>
    </cfRule>
    <cfRule type="cellIs" dxfId="0" priority="25693" operator="equal">
      <formula>0</formula>
    </cfRule>
    <cfRule type="cellIs" dxfId="0" priority="25694" operator="equal">
      <formula>0</formula>
    </cfRule>
    <cfRule type="cellIs" dxfId="0" priority="25695" operator="equal">
      <formula>0</formula>
    </cfRule>
    <cfRule type="cellIs" dxfId="0" priority="25696" operator="equal">
      <formula>0</formula>
    </cfRule>
    <cfRule type="cellIs" dxfId="0" priority="25697" operator="equal">
      <formula>0</formula>
    </cfRule>
    <cfRule type="cellIs" dxfId="0" priority="25698" operator="equal">
      <formula>0</formula>
    </cfRule>
    <cfRule type="cellIs" dxfId="0" priority="25699" operator="equal">
      <formula>0</formula>
    </cfRule>
    <cfRule type="cellIs" dxfId="0" priority="25700" operator="equal">
      <formula>0</formula>
    </cfRule>
    <cfRule type="cellIs" dxfId="0" priority="25701" operator="equal">
      <formula>0</formula>
    </cfRule>
    <cfRule type="cellIs" dxfId="0" priority="25702" operator="equal">
      <formula>0</formula>
    </cfRule>
    <cfRule type="cellIs" dxfId="0" priority="25703" operator="equal">
      <formula>0</formula>
    </cfRule>
    <cfRule type="cellIs" dxfId="0" priority="25704" operator="equal">
      <formula>0</formula>
    </cfRule>
    <cfRule type="cellIs" dxfId="0" priority="25705" operator="equal">
      <formula>0</formula>
    </cfRule>
    <cfRule type="cellIs" dxfId="0" priority="25706" operator="equal">
      <formula>0</formula>
    </cfRule>
    <cfRule type="cellIs" dxfId="0" priority="25707" operator="equal">
      <formula>0</formula>
    </cfRule>
    <cfRule type="cellIs" dxfId="0" priority="25708" operator="equal">
      <formula>0</formula>
    </cfRule>
    <cfRule type="cellIs" dxfId="0" priority="25709" operator="equal">
      <formula>0</formula>
    </cfRule>
    <cfRule type="cellIs" dxfId="0" priority="25710" operator="equal">
      <formula>0</formula>
    </cfRule>
    <cfRule type="cellIs" dxfId="0" priority="25711" operator="equal">
      <formula>0</formula>
    </cfRule>
    <cfRule type="cellIs" dxfId="0" priority="25712" operator="equal">
      <formula>0</formula>
    </cfRule>
    <cfRule type="cellIs" dxfId="0" priority="25713" operator="equal">
      <formula>0</formula>
    </cfRule>
    <cfRule type="cellIs" dxfId="0" priority="25714" operator="equal">
      <formula>0</formula>
    </cfRule>
    <cfRule type="cellIs" dxfId="0" priority="25715" operator="equal">
      <formula>0</formula>
    </cfRule>
    <cfRule type="cellIs" dxfId="0" priority="25716" operator="equal">
      <formula>0</formula>
    </cfRule>
    <cfRule type="cellIs" dxfId="0" priority="25717" operator="equal">
      <formula>0</formula>
    </cfRule>
    <cfRule type="cellIs" dxfId="0" priority="25718" operator="equal">
      <formula>0</formula>
    </cfRule>
    <cfRule type="cellIs" dxfId="0" priority="25719" operator="equal">
      <formula>0</formula>
    </cfRule>
    <cfRule type="cellIs" dxfId="0" priority="25720" operator="equal">
      <formula>0</formula>
    </cfRule>
    <cfRule type="cellIs" dxfId="0" priority="25721" operator="equal">
      <formula>0</formula>
    </cfRule>
    <cfRule type="cellIs" dxfId="0" priority="25722" operator="equal">
      <formula>0</formula>
    </cfRule>
    <cfRule type="cellIs" dxfId="0" priority="25723" operator="equal">
      <formula>0</formula>
    </cfRule>
    <cfRule type="cellIs" dxfId="0" priority="25724" operator="equal">
      <formula>0</formula>
    </cfRule>
    <cfRule type="cellIs" dxfId="0" priority="25725" operator="equal">
      <formula>0</formula>
    </cfRule>
    <cfRule type="cellIs" dxfId="0" priority="25726" operator="equal">
      <formula>0</formula>
    </cfRule>
    <cfRule type="cellIs" dxfId="0" priority="25727" operator="equal">
      <formula>0</formula>
    </cfRule>
    <cfRule type="cellIs" dxfId="0" priority="25728" operator="equal">
      <formula>0</formula>
    </cfRule>
    <cfRule type="cellIs" dxfId="0" priority="25729" operator="equal">
      <formula>0</formula>
    </cfRule>
    <cfRule type="cellIs" dxfId="0" priority="25730" operator="equal">
      <formula>0</formula>
    </cfRule>
    <cfRule type="cellIs" dxfId="0" priority="25731" operator="equal">
      <formula>0</formula>
    </cfRule>
    <cfRule type="cellIs" dxfId="0" priority="25732" operator="equal">
      <formula>0</formula>
    </cfRule>
    <cfRule type="cellIs" dxfId="0" priority="25733" operator="equal">
      <formula>0</formula>
    </cfRule>
    <cfRule type="cellIs" dxfId="0" priority="25734" operator="equal">
      <formula>0</formula>
    </cfRule>
    <cfRule type="cellIs" dxfId="0" priority="25735" operator="equal">
      <formula>0</formula>
    </cfRule>
    <cfRule type="cellIs" dxfId="0" priority="25736" operator="equal">
      <formula>0</formula>
    </cfRule>
    <cfRule type="cellIs" dxfId="0" priority="25737" operator="equal">
      <formula>0</formula>
    </cfRule>
    <cfRule type="cellIs" dxfId="0" priority="25738" operator="equal">
      <formula>0</formula>
    </cfRule>
    <cfRule type="cellIs" dxfId="0" priority="25739" operator="equal">
      <formula>0</formula>
    </cfRule>
    <cfRule type="cellIs" dxfId="0" priority="25740" operator="equal">
      <formula>0</formula>
    </cfRule>
    <cfRule type="cellIs" dxfId="0" priority="25741" operator="equal">
      <formula>0</formula>
    </cfRule>
    <cfRule type="cellIs" dxfId="0" priority="25742" operator="equal">
      <formula>0</formula>
    </cfRule>
    <cfRule type="cellIs" dxfId="0" priority="25743" operator="equal">
      <formula>0</formula>
    </cfRule>
    <cfRule type="cellIs" dxfId="0" priority="25744" operator="equal">
      <formula>0</formula>
    </cfRule>
    <cfRule type="cellIs" dxfId="0" priority="25745" operator="equal">
      <formula>0</formula>
    </cfRule>
    <cfRule type="cellIs" dxfId="0" priority="25746" operator="equal">
      <formula>0</formula>
    </cfRule>
    <cfRule type="cellIs" dxfId="0" priority="25747" operator="equal">
      <formula>0</formula>
    </cfRule>
    <cfRule type="cellIs" dxfId="0" priority="25748" operator="equal">
      <formula>0</formula>
    </cfRule>
    <cfRule type="cellIs" dxfId="0" priority="25749" operator="equal">
      <formula>0</formula>
    </cfRule>
    <cfRule type="cellIs" dxfId="0" priority="25750" operator="equal">
      <formula>0</formula>
    </cfRule>
    <cfRule type="cellIs" dxfId="0" priority="25751" operator="equal">
      <formula>0</formula>
    </cfRule>
    <cfRule type="cellIs" dxfId="0" priority="25752" operator="equal">
      <formula>0</formula>
    </cfRule>
    <cfRule type="cellIs" dxfId="0" priority="25753" operator="equal">
      <formula>0</formula>
    </cfRule>
    <cfRule type="cellIs" dxfId="0" priority="25754" operator="equal">
      <formula>0</formula>
    </cfRule>
    <cfRule type="cellIs" dxfId="0" priority="25755" operator="equal">
      <formula>0</formula>
    </cfRule>
    <cfRule type="cellIs" dxfId="0" priority="25756" operator="equal">
      <formula>0</formula>
    </cfRule>
    <cfRule type="cellIs" dxfId="0" priority="25757" operator="equal">
      <formula>0</formula>
    </cfRule>
    <cfRule type="cellIs" dxfId="0" priority="25758" operator="equal">
      <formula>0</formula>
    </cfRule>
    <cfRule type="cellIs" dxfId="0" priority="25759" operator="equal">
      <formula>0</formula>
    </cfRule>
    <cfRule type="cellIs" dxfId="0" priority="25760" operator="equal">
      <formula>0</formula>
    </cfRule>
    <cfRule type="cellIs" dxfId="0" priority="25761" operator="equal">
      <formula>0</formula>
    </cfRule>
    <cfRule type="cellIs" dxfId="0" priority="25762" operator="equal">
      <formula>0</formula>
    </cfRule>
    <cfRule type="cellIs" dxfId="0" priority="25763" operator="equal">
      <formula>0</formula>
    </cfRule>
    <cfRule type="cellIs" dxfId="0" priority="25764" operator="equal">
      <formula>0</formula>
    </cfRule>
    <cfRule type="cellIs" dxfId="0" priority="25765" operator="equal">
      <formula>0</formula>
    </cfRule>
    <cfRule type="cellIs" dxfId="0" priority="25766" operator="equal">
      <formula>0</formula>
    </cfRule>
    <cfRule type="cellIs" dxfId="0" priority="25767" operator="equal">
      <formula>0</formula>
    </cfRule>
    <cfRule type="cellIs" dxfId="0" priority="25768" operator="equal">
      <formula>0</formula>
    </cfRule>
    <cfRule type="cellIs" dxfId="0" priority="25769" operator="equal">
      <formula>0</formula>
    </cfRule>
    <cfRule type="cellIs" dxfId="0" priority="25770" operator="equal">
      <formula>0</formula>
    </cfRule>
    <cfRule type="cellIs" dxfId="0" priority="25771" operator="equal">
      <formula>0</formula>
    </cfRule>
    <cfRule type="cellIs" dxfId="0" priority="25772" operator="equal">
      <formula>0</formula>
    </cfRule>
    <cfRule type="cellIs" dxfId="0" priority="25773" operator="equal">
      <formula>0</formula>
    </cfRule>
    <cfRule type="cellIs" dxfId="0" priority="25774" operator="equal">
      <formula>0</formula>
    </cfRule>
    <cfRule type="cellIs" dxfId="0" priority="25775" operator="equal">
      <formula>0</formula>
    </cfRule>
    <cfRule type="cellIs" dxfId="0" priority="25776" operator="equal">
      <formula>0</formula>
    </cfRule>
    <cfRule type="cellIs" dxfId="0" priority="25777" operator="equal">
      <formula>0</formula>
    </cfRule>
    <cfRule type="cellIs" dxfId="0" priority="25778" operator="equal">
      <formula>0</formula>
    </cfRule>
    <cfRule type="cellIs" dxfId="0" priority="25779" operator="equal">
      <formula>0</formula>
    </cfRule>
    <cfRule type="cellIs" dxfId="0" priority="25780" operator="equal">
      <formula>0</formula>
    </cfRule>
    <cfRule type="cellIs" dxfId="0" priority="25781" operator="equal">
      <formula>0</formula>
    </cfRule>
    <cfRule type="cellIs" dxfId="0" priority="25782" operator="equal">
      <formula>0</formula>
    </cfRule>
    <cfRule type="cellIs" dxfId="0" priority="25783" operator="equal">
      <formula>0</formula>
    </cfRule>
    <cfRule type="cellIs" dxfId="0" priority="25784" operator="equal">
      <formula>0</formula>
    </cfRule>
    <cfRule type="cellIs" dxfId="0" priority="25785" operator="equal">
      <formula>0</formula>
    </cfRule>
    <cfRule type="cellIs" dxfId="0" priority="25786" operator="equal">
      <formula>0</formula>
    </cfRule>
    <cfRule type="cellIs" dxfId="0" priority="25787" operator="equal">
      <formula>0</formula>
    </cfRule>
    <cfRule type="cellIs" dxfId="0" priority="25788" operator="equal">
      <formula>0</formula>
    </cfRule>
    <cfRule type="cellIs" dxfId="0" priority="25789" operator="equal">
      <formula>0</formula>
    </cfRule>
    <cfRule type="cellIs" dxfId="0" priority="25790" operator="equal">
      <formula>0</formula>
    </cfRule>
    <cfRule type="cellIs" dxfId="0" priority="25791" operator="equal">
      <formula>0</formula>
    </cfRule>
    <cfRule type="cellIs" dxfId="0" priority="25792" operator="equal">
      <formula>0</formula>
    </cfRule>
    <cfRule type="cellIs" dxfId="0" priority="25793" operator="equal">
      <formula>0</formula>
    </cfRule>
    <cfRule type="cellIs" dxfId="0" priority="25794" operator="equal">
      <formula>0</formula>
    </cfRule>
    <cfRule type="cellIs" dxfId="0" priority="25795" operator="equal">
      <formula>0</formula>
    </cfRule>
    <cfRule type="cellIs" dxfId="0" priority="25796" operator="equal">
      <formula>0</formula>
    </cfRule>
    <cfRule type="cellIs" dxfId="0" priority="25797" operator="equal">
      <formula>0</formula>
    </cfRule>
    <cfRule type="cellIs" dxfId="0" priority="25798" operator="equal">
      <formula>0</formula>
    </cfRule>
    <cfRule type="cellIs" dxfId="0" priority="25799" operator="equal">
      <formula>0</formula>
    </cfRule>
    <cfRule type="cellIs" dxfId="0" priority="25800" operator="equal">
      <formula>0</formula>
    </cfRule>
    <cfRule type="cellIs" dxfId="0" priority="25801" operator="equal">
      <formula>0</formula>
    </cfRule>
    <cfRule type="cellIs" dxfId="0" priority="25802" operator="equal">
      <formula>0</formula>
    </cfRule>
    <cfRule type="cellIs" dxfId="0" priority="25803" operator="equal">
      <formula>0</formula>
    </cfRule>
    <cfRule type="cellIs" dxfId="0" priority="25804" operator="equal">
      <formula>0</formula>
    </cfRule>
    <cfRule type="cellIs" dxfId="0" priority="25805" operator="equal">
      <formula>0</formula>
    </cfRule>
    <cfRule type="cellIs" dxfId="0" priority="25806" operator="equal">
      <formula>0</formula>
    </cfRule>
    <cfRule type="cellIs" dxfId="0" priority="25807" operator="equal">
      <formula>0</formula>
    </cfRule>
    <cfRule type="cellIs" dxfId="0" priority="25808" operator="equal">
      <formula>0</formula>
    </cfRule>
    <cfRule type="cellIs" dxfId="0" priority="25809" operator="equal">
      <formula>0</formula>
    </cfRule>
    <cfRule type="cellIs" dxfId="0" priority="25810" operator="equal">
      <formula>0</formula>
    </cfRule>
    <cfRule type="cellIs" dxfId="0" priority="25811" operator="equal">
      <formula>0</formula>
    </cfRule>
    <cfRule type="cellIs" dxfId="0" priority="25812" operator="equal">
      <formula>0</formula>
    </cfRule>
    <cfRule type="cellIs" dxfId="0" priority="25813" operator="equal">
      <formula>0</formula>
    </cfRule>
    <cfRule type="cellIs" dxfId="0" priority="25814" operator="equal">
      <formula>0</formula>
    </cfRule>
    <cfRule type="cellIs" dxfId="0" priority="25815" operator="equal">
      <formula>0</formula>
    </cfRule>
    <cfRule type="cellIs" dxfId="0" priority="25816" operator="equal">
      <formula>0</formula>
    </cfRule>
    <cfRule type="cellIs" dxfId="0" priority="25817" operator="equal">
      <formula>0</formula>
    </cfRule>
    <cfRule type="cellIs" dxfId="0" priority="25818" operator="equal">
      <formula>0</formula>
    </cfRule>
    <cfRule type="cellIs" dxfId="0" priority="25819" operator="equal">
      <formula>0</formula>
    </cfRule>
    <cfRule type="cellIs" dxfId="0" priority="25820" operator="equal">
      <formula>0</formula>
    </cfRule>
    <cfRule type="cellIs" dxfId="0" priority="25821" operator="equal">
      <formula>0</formula>
    </cfRule>
    <cfRule type="cellIs" dxfId="0" priority="25822" operator="equal">
      <formula>0</formula>
    </cfRule>
    <cfRule type="cellIs" dxfId="0" priority="25823" operator="equal">
      <formula>0</formula>
    </cfRule>
    <cfRule type="cellIs" dxfId="0" priority="25824" operator="equal">
      <formula>0</formula>
    </cfRule>
    <cfRule type="cellIs" dxfId="0" priority="25825" operator="equal">
      <formula>0</formula>
    </cfRule>
    <cfRule type="cellIs" dxfId="0" priority="25826" operator="equal">
      <formula>0</formula>
    </cfRule>
    <cfRule type="cellIs" dxfId="0" priority="25827" operator="equal">
      <formula>0</formula>
    </cfRule>
    <cfRule type="cellIs" dxfId="0" priority="25828" operator="equal">
      <formula>0</formula>
    </cfRule>
    <cfRule type="cellIs" dxfId="0" priority="25829" operator="equal">
      <formula>0</formula>
    </cfRule>
    <cfRule type="cellIs" dxfId="0" priority="25830" operator="equal">
      <formula>0</formula>
    </cfRule>
    <cfRule type="cellIs" dxfId="0" priority="25831" operator="equal">
      <formula>0</formula>
    </cfRule>
    <cfRule type="cellIs" dxfId="0" priority="25832" operator="equal">
      <formula>0</formula>
    </cfRule>
    <cfRule type="cellIs" dxfId="0" priority="25833" operator="equal">
      <formula>0</formula>
    </cfRule>
    <cfRule type="cellIs" dxfId="0" priority="25834" operator="equal">
      <formula>0</formula>
    </cfRule>
    <cfRule type="cellIs" dxfId="0" priority="25835" operator="equal">
      <formula>0</formula>
    </cfRule>
    <cfRule type="cellIs" dxfId="0" priority="25836" operator="equal">
      <formula>0</formula>
    </cfRule>
    <cfRule type="cellIs" dxfId="0" priority="25837" operator="equal">
      <formula>0</formula>
    </cfRule>
    <cfRule type="cellIs" dxfId="0" priority="25838" operator="equal">
      <formula>0</formula>
    </cfRule>
    <cfRule type="cellIs" dxfId="0" priority="25839" operator="equal">
      <formula>0</formula>
    </cfRule>
    <cfRule type="cellIs" dxfId="0" priority="25840" operator="equal">
      <formula>0</formula>
    </cfRule>
    <cfRule type="cellIs" dxfId="0" priority="25841" operator="equal">
      <formula>0</formula>
    </cfRule>
    <cfRule type="cellIs" dxfId="0" priority="25842" operator="equal">
      <formula>0</formula>
    </cfRule>
    <cfRule type="cellIs" dxfId="0" priority="25843" operator="equal">
      <formula>0</formula>
    </cfRule>
    <cfRule type="cellIs" dxfId="0" priority="25844" operator="equal">
      <formula>0</formula>
    </cfRule>
    <cfRule type="cellIs" dxfId="0" priority="25845" operator="equal">
      <formula>0</formula>
    </cfRule>
    <cfRule type="cellIs" dxfId="0" priority="25846" operator="equal">
      <formula>0</formula>
    </cfRule>
    <cfRule type="cellIs" dxfId="0" priority="25847" operator="equal">
      <formula>0</formula>
    </cfRule>
    <cfRule type="cellIs" dxfId="0" priority="25848" operator="equal">
      <formula>0</formula>
    </cfRule>
    <cfRule type="cellIs" dxfId="0" priority="25849" operator="equal">
      <formula>0</formula>
    </cfRule>
    <cfRule type="cellIs" dxfId="0" priority="25850" operator="equal">
      <formula>0</formula>
    </cfRule>
    <cfRule type="cellIs" dxfId="0" priority="25851" operator="equal">
      <formula>0</formula>
    </cfRule>
    <cfRule type="cellIs" dxfId="0" priority="25852" operator="equal">
      <formula>0</formula>
    </cfRule>
    <cfRule type="cellIs" dxfId="0" priority="25853" operator="equal">
      <formula>0</formula>
    </cfRule>
    <cfRule type="cellIs" dxfId="0" priority="25854" operator="equal">
      <formula>0</formula>
    </cfRule>
    <cfRule type="cellIs" dxfId="0" priority="25855" operator="equal">
      <formula>0</formula>
    </cfRule>
    <cfRule type="cellIs" dxfId="0" priority="25856" operator="equal">
      <formula>0</formula>
    </cfRule>
    <cfRule type="cellIs" dxfId="0" priority="25857" operator="equal">
      <formula>0</formula>
    </cfRule>
    <cfRule type="cellIs" dxfId="0" priority="25858" operator="equal">
      <formula>0</formula>
    </cfRule>
    <cfRule type="cellIs" dxfId="0" priority="25859" operator="equal">
      <formula>0</formula>
    </cfRule>
    <cfRule type="cellIs" dxfId="0" priority="25860" operator="equal">
      <formula>0</formula>
    </cfRule>
    <cfRule type="cellIs" dxfId="0" priority="25861" operator="equal">
      <formula>0</formula>
    </cfRule>
    <cfRule type="cellIs" dxfId="0" priority="25862" operator="equal">
      <formula>0</formula>
    </cfRule>
    <cfRule type="cellIs" dxfId="0" priority="25863" operator="equal">
      <formula>0</formula>
    </cfRule>
    <cfRule type="cellIs" dxfId="0" priority="25864" operator="equal">
      <formula>0</formula>
    </cfRule>
    <cfRule type="cellIs" dxfId="0" priority="25865" operator="equal">
      <formula>0</formula>
    </cfRule>
    <cfRule type="cellIs" dxfId="0" priority="25866" operator="equal">
      <formula>0</formula>
    </cfRule>
    <cfRule type="cellIs" dxfId="0" priority="25867" operator="equal">
      <formula>0</formula>
    </cfRule>
    <cfRule type="cellIs" dxfId="0" priority="25868" operator="equal">
      <formula>0</formula>
    </cfRule>
    <cfRule type="cellIs" dxfId="0" priority="25869" operator="equal">
      <formula>0</formula>
    </cfRule>
    <cfRule type="cellIs" dxfId="0" priority="25870" operator="equal">
      <formula>0</formula>
    </cfRule>
    <cfRule type="cellIs" dxfId="0" priority="25871" operator="equal">
      <formula>0</formula>
    </cfRule>
    <cfRule type="cellIs" dxfId="0" priority="25872" operator="equal">
      <formula>0</formula>
    </cfRule>
    <cfRule type="cellIs" dxfId="0" priority="25873" operator="equal">
      <formula>0</formula>
    </cfRule>
    <cfRule type="cellIs" dxfId="0" priority="25874" operator="equal">
      <formula>0</formula>
    </cfRule>
    <cfRule type="cellIs" dxfId="0" priority="25875" operator="equal">
      <formula>0</formula>
    </cfRule>
    <cfRule type="cellIs" dxfId="0" priority="25876" operator="equal">
      <formula>0</formula>
    </cfRule>
    <cfRule type="cellIs" dxfId="0" priority="25877" operator="equal">
      <formula>0</formula>
    </cfRule>
    <cfRule type="cellIs" dxfId="0" priority="25878" operator="equal">
      <formula>0</formula>
    </cfRule>
    <cfRule type="cellIs" dxfId="0" priority="25879" operator="equal">
      <formula>0</formula>
    </cfRule>
    <cfRule type="cellIs" dxfId="0" priority="25880" operator="equal">
      <formula>0</formula>
    </cfRule>
    <cfRule type="cellIs" dxfId="0" priority="25881" operator="equal">
      <formula>0</formula>
    </cfRule>
    <cfRule type="cellIs" dxfId="0" priority="25882" operator="equal">
      <formula>0</formula>
    </cfRule>
    <cfRule type="cellIs" dxfId="0" priority="25883" operator="equal">
      <formula>0</formula>
    </cfRule>
    <cfRule type="cellIs" dxfId="0" priority="25884" operator="equal">
      <formula>0</formula>
    </cfRule>
    <cfRule type="cellIs" dxfId="0" priority="25885" operator="equal">
      <formula>0</formula>
    </cfRule>
    <cfRule type="cellIs" dxfId="0" priority="25886" operator="equal">
      <formula>0</formula>
    </cfRule>
    <cfRule type="cellIs" dxfId="0" priority="25887" operator="equal">
      <formula>0</formula>
    </cfRule>
    <cfRule type="cellIs" dxfId="0" priority="25888" operator="equal">
      <formula>0</formula>
    </cfRule>
    <cfRule type="cellIs" dxfId="0" priority="25889" operator="equal">
      <formula>0</formula>
    </cfRule>
    <cfRule type="cellIs" dxfId="0" priority="25890" operator="equal">
      <formula>0</formula>
    </cfRule>
    <cfRule type="cellIs" dxfId="0" priority="25891" operator="equal">
      <formula>0</formula>
    </cfRule>
    <cfRule type="cellIs" dxfId="0" priority="25892" operator="equal">
      <formula>0</formula>
    </cfRule>
    <cfRule type="cellIs" dxfId="0" priority="25893" operator="equal">
      <formula>0</formula>
    </cfRule>
    <cfRule type="cellIs" dxfId="0" priority="25894" operator="equal">
      <formula>0</formula>
    </cfRule>
    <cfRule type="cellIs" dxfId="0" priority="25895" operator="equal">
      <formula>0</formula>
    </cfRule>
    <cfRule type="cellIs" dxfId="0" priority="25896" operator="equal">
      <formula>0</formula>
    </cfRule>
    <cfRule type="cellIs" dxfId="0" priority="25897" operator="equal">
      <formula>0</formula>
    </cfRule>
    <cfRule type="cellIs" dxfId="0" priority="25898" operator="equal">
      <formula>0</formula>
    </cfRule>
    <cfRule type="cellIs" dxfId="0" priority="25899" operator="equal">
      <formula>0</formula>
    </cfRule>
    <cfRule type="cellIs" dxfId="0" priority="25900" operator="equal">
      <formula>0</formula>
    </cfRule>
    <cfRule type="cellIs" dxfId="0" priority="25901" operator="equal">
      <formula>0</formula>
    </cfRule>
    <cfRule type="cellIs" dxfId="0" priority="25902" operator="equal">
      <formula>0</formula>
    </cfRule>
    <cfRule type="cellIs" dxfId="0" priority="25903" operator="equal">
      <formula>0</formula>
    </cfRule>
    <cfRule type="cellIs" dxfId="0" priority="25904" operator="equal">
      <formula>0</formula>
    </cfRule>
    <cfRule type="cellIs" dxfId="0" priority="25905" operator="equal">
      <formula>0</formula>
    </cfRule>
    <cfRule type="cellIs" dxfId="0" priority="25906" operator="equal">
      <formula>0</formula>
    </cfRule>
    <cfRule type="cellIs" dxfId="0" priority="25907" operator="equal">
      <formula>0</formula>
    </cfRule>
    <cfRule type="cellIs" dxfId="0" priority="25908" operator="equal">
      <formula>0</formula>
    </cfRule>
    <cfRule type="cellIs" dxfId="0" priority="25909" operator="equal">
      <formula>0</formula>
    </cfRule>
    <cfRule type="cellIs" dxfId="0" priority="25910" operator="equal">
      <formula>0</formula>
    </cfRule>
    <cfRule type="cellIs" dxfId="0" priority="25911" operator="equal">
      <formula>0</formula>
    </cfRule>
    <cfRule type="cellIs" dxfId="0" priority="25912" operator="equal">
      <formula>0</formula>
    </cfRule>
    <cfRule type="cellIs" dxfId="0" priority="25913" operator="equal">
      <formula>0</formula>
    </cfRule>
    <cfRule type="cellIs" dxfId="0" priority="25914" operator="equal">
      <formula>0</formula>
    </cfRule>
    <cfRule type="cellIs" dxfId="0" priority="25915" operator="equal">
      <formula>0</formula>
    </cfRule>
    <cfRule type="cellIs" dxfId="0" priority="25916" operator="equal">
      <formula>0</formula>
    </cfRule>
    <cfRule type="cellIs" dxfId="0" priority="25917" operator="equal">
      <formula>0</formula>
    </cfRule>
    <cfRule type="cellIs" dxfId="0" priority="25918" operator="equal">
      <formula>0</formula>
    </cfRule>
    <cfRule type="cellIs" dxfId="0" priority="25919" operator="equal">
      <formula>0</formula>
    </cfRule>
    <cfRule type="cellIs" dxfId="0" priority="25920" operator="equal">
      <formula>0</formula>
    </cfRule>
    <cfRule type="cellIs" dxfId="0" priority="25921" operator="equal">
      <formula>0</formula>
    </cfRule>
    <cfRule type="cellIs" dxfId="0" priority="25922" operator="equal">
      <formula>0</formula>
    </cfRule>
    <cfRule type="cellIs" dxfId="0" priority="25923" operator="equal">
      <formula>0</formula>
    </cfRule>
    <cfRule type="cellIs" dxfId="0" priority="25924" operator="equal">
      <formula>0</formula>
    </cfRule>
    <cfRule type="cellIs" dxfId="0" priority="25925" operator="equal">
      <formula>0</formula>
    </cfRule>
    <cfRule type="cellIs" dxfId="0" priority="25926" operator="equal">
      <formula>0</formula>
    </cfRule>
    <cfRule type="cellIs" dxfId="0" priority="25927" operator="equal">
      <formula>0</formula>
    </cfRule>
    <cfRule type="cellIs" dxfId="0" priority="25928" operator="equal">
      <formula>0</formula>
    </cfRule>
    <cfRule type="cellIs" dxfId="0" priority="25929" operator="equal">
      <formula>0</formula>
    </cfRule>
    <cfRule type="cellIs" dxfId="0" priority="25930" operator="equal">
      <formula>0</formula>
    </cfRule>
    <cfRule type="cellIs" dxfId="0" priority="25931" operator="equal">
      <formula>0</formula>
    </cfRule>
    <cfRule type="cellIs" dxfId="0" priority="25932" operator="equal">
      <formula>0</formula>
    </cfRule>
    <cfRule type="cellIs" dxfId="0" priority="25933" operator="equal">
      <formula>0</formula>
    </cfRule>
    <cfRule type="cellIs" dxfId="0" priority="25934" operator="equal">
      <formula>0</formula>
    </cfRule>
    <cfRule type="cellIs" dxfId="0" priority="25935" operator="equal">
      <formula>0</formula>
    </cfRule>
    <cfRule type="cellIs" dxfId="0" priority="25936" operator="equal">
      <formula>0</formula>
    </cfRule>
    <cfRule type="cellIs" dxfId="0" priority="25937" operator="equal">
      <formula>0</formula>
    </cfRule>
    <cfRule type="cellIs" dxfId="0" priority="25938" operator="equal">
      <formula>0</formula>
    </cfRule>
    <cfRule type="cellIs" dxfId="0" priority="25939" operator="equal">
      <formula>0</formula>
    </cfRule>
    <cfRule type="cellIs" dxfId="0" priority="25940" operator="equal">
      <formula>0</formula>
    </cfRule>
    <cfRule type="cellIs" dxfId="0" priority="25941" operator="equal">
      <formula>0</formula>
    </cfRule>
    <cfRule type="cellIs" dxfId="0" priority="25942" operator="equal">
      <formula>0</formula>
    </cfRule>
    <cfRule type="cellIs" dxfId="0" priority="25943" operator="equal">
      <formula>0</formula>
    </cfRule>
    <cfRule type="cellIs" dxfId="0" priority="25944" operator="equal">
      <formula>0</formula>
    </cfRule>
    <cfRule type="cellIs" dxfId="0" priority="25945" operator="equal">
      <formula>0</formula>
    </cfRule>
    <cfRule type="cellIs" dxfId="0" priority="25946" operator="equal">
      <formula>0</formula>
    </cfRule>
    <cfRule type="cellIs" dxfId="0" priority="25947" operator="equal">
      <formula>0</formula>
    </cfRule>
    <cfRule type="cellIs" dxfId="0" priority="25948" operator="equal">
      <formula>0</formula>
    </cfRule>
    <cfRule type="cellIs" dxfId="0" priority="25949" operator="equal">
      <formula>0</formula>
    </cfRule>
    <cfRule type="cellIs" dxfId="0" priority="25950" operator="equal">
      <formula>0</formula>
    </cfRule>
    <cfRule type="cellIs" dxfId="0" priority="25951" operator="equal">
      <formula>0</formula>
    </cfRule>
    <cfRule type="cellIs" dxfId="0" priority="25952" operator="equal">
      <formula>0</formula>
    </cfRule>
    <cfRule type="cellIs" dxfId="0" priority="25953" operator="equal">
      <formula>0</formula>
    </cfRule>
    <cfRule type="cellIs" dxfId="0" priority="25954" operator="equal">
      <formula>0</formula>
    </cfRule>
    <cfRule type="cellIs" dxfId="0" priority="25955" operator="equal">
      <formula>0</formula>
    </cfRule>
    <cfRule type="cellIs" dxfId="0" priority="25956" operator="equal">
      <formula>0</formula>
    </cfRule>
    <cfRule type="cellIs" dxfId="0" priority="25957" operator="equal">
      <formula>0</formula>
    </cfRule>
    <cfRule type="cellIs" dxfId="0" priority="25958" operator="equal">
      <formula>0</formula>
    </cfRule>
    <cfRule type="cellIs" dxfId="0" priority="25959" operator="equal">
      <formula>0</formula>
    </cfRule>
    <cfRule type="cellIs" dxfId="0" priority="25960" operator="equal">
      <formula>0</formula>
    </cfRule>
    <cfRule type="cellIs" dxfId="0" priority="25961" operator="equal">
      <formula>0</formula>
    </cfRule>
    <cfRule type="cellIs" dxfId="0" priority="25962" operator="equal">
      <formula>0</formula>
    </cfRule>
    <cfRule type="cellIs" dxfId="0" priority="25963" operator="equal">
      <formula>0</formula>
    </cfRule>
    <cfRule type="cellIs" dxfId="0" priority="25964" operator="equal">
      <formula>0</formula>
    </cfRule>
    <cfRule type="cellIs" dxfId="0" priority="25965" operator="equal">
      <formula>0</formula>
    </cfRule>
    <cfRule type="cellIs" dxfId="0" priority="25966" operator="equal">
      <formula>0</formula>
    </cfRule>
    <cfRule type="cellIs" dxfId="0" priority="25967" operator="equal">
      <formula>0</formula>
    </cfRule>
    <cfRule type="cellIs" dxfId="0" priority="25968" operator="equal">
      <formula>0</formula>
    </cfRule>
    <cfRule type="cellIs" dxfId="0" priority="25969" operator="equal">
      <formula>0</formula>
    </cfRule>
    <cfRule type="cellIs" dxfId="0" priority="25970" operator="equal">
      <formula>0</formula>
    </cfRule>
    <cfRule type="cellIs" dxfId="0" priority="25971" operator="equal">
      <formula>0</formula>
    </cfRule>
    <cfRule type="cellIs" dxfId="0" priority="25972" operator="equal">
      <formula>0</formula>
    </cfRule>
    <cfRule type="cellIs" dxfId="0" priority="25973" operator="equal">
      <formula>0</formula>
    </cfRule>
    <cfRule type="cellIs" dxfId="0" priority="25974" operator="equal">
      <formula>0</formula>
    </cfRule>
    <cfRule type="cellIs" dxfId="0" priority="25975" operator="equal">
      <formula>0</formula>
    </cfRule>
    <cfRule type="cellIs" dxfId="0" priority="25976" operator="equal">
      <formula>0</formula>
    </cfRule>
    <cfRule type="cellIs" dxfId="0" priority="25977" operator="equal">
      <formula>0</formula>
    </cfRule>
    <cfRule type="cellIs" dxfId="0" priority="25978" operator="equal">
      <formula>0</formula>
    </cfRule>
    <cfRule type="cellIs" dxfId="0" priority="25979" operator="equal">
      <formula>0</formula>
    </cfRule>
    <cfRule type="cellIs" dxfId="0" priority="25980" operator="equal">
      <formula>0</formula>
    </cfRule>
    <cfRule type="cellIs" dxfId="0" priority="25981" operator="equal">
      <formula>0</formula>
    </cfRule>
    <cfRule type="cellIs" dxfId="0" priority="25982" operator="equal">
      <formula>0</formula>
    </cfRule>
    <cfRule type="cellIs" dxfId="0" priority="25983" operator="equal">
      <formula>0</formula>
    </cfRule>
    <cfRule type="cellIs" dxfId="0" priority="25984" operator="equal">
      <formula>0</formula>
    </cfRule>
    <cfRule type="cellIs" dxfId="0" priority="25985" operator="equal">
      <formula>0</formula>
    </cfRule>
    <cfRule type="cellIs" dxfId="0" priority="25986" operator="equal">
      <formula>0</formula>
    </cfRule>
    <cfRule type="cellIs" dxfId="0" priority="25987" operator="equal">
      <formula>0</formula>
    </cfRule>
    <cfRule type="cellIs" dxfId="0" priority="25988" operator="equal">
      <formula>0</formula>
    </cfRule>
    <cfRule type="cellIs" dxfId="0" priority="25989" operator="equal">
      <formula>0</formula>
    </cfRule>
    <cfRule type="cellIs" dxfId="0" priority="25990" operator="equal">
      <formula>0</formula>
    </cfRule>
    <cfRule type="cellIs" dxfId="0" priority="25991" operator="equal">
      <formula>0</formula>
    </cfRule>
    <cfRule type="cellIs" dxfId="0" priority="25992" operator="equal">
      <formula>0</formula>
    </cfRule>
    <cfRule type="cellIs" dxfId="0" priority="25993" operator="equal">
      <formula>0</formula>
    </cfRule>
    <cfRule type="cellIs" dxfId="0" priority="25994" operator="equal">
      <formula>0</formula>
    </cfRule>
    <cfRule type="cellIs" dxfId="0" priority="25995" operator="equal">
      <formula>0</formula>
    </cfRule>
    <cfRule type="cellIs" dxfId="0" priority="25996" operator="equal">
      <formula>0</formula>
    </cfRule>
    <cfRule type="cellIs" dxfId="0" priority="25997" operator="equal">
      <formula>0</formula>
    </cfRule>
    <cfRule type="cellIs" dxfId="0" priority="25998" operator="equal">
      <formula>0</formula>
    </cfRule>
    <cfRule type="cellIs" dxfId="0" priority="25999" operator="equal">
      <formula>0</formula>
    </cfRule>
    <cfRule type="cellIs" dxfId="0" priority="26000" operator="equal">
      <formula>0</formula>
    </cfRule>
    <cfRule type="cellIs" dxfId="0" priority="26001" operator="equal">
      <formula>0</formula>
    </cfRule>
    <cfRule type="cellIs" dxfId="0" priority="26002" operator="equal">
      <formula>0</formula>
    </cfRule>
    <cfRule type="cellIs" dxfId="0" priority="26003" operator="equal">
      <formula>0</formula>
    </cfRule>
    <cfRule type="cellIs" dxfId="0" priority="26004" operator="equal">
      <formula>0</formula>
    </cfRule>
    <cfRule type="cellIs" dxfId="0" priority="26005" operator="equal">
      <formula>0</formula>
    </cfRule>
    <cfRule type="cellIs" dxfId="0" priority="26006" operator="equal">
      <formula>0</formula>
    </cfRule>
    <cfRule type="cellIs" dxfId="0" priority="26007" operator="equal">
      <formula>0</formula>
    </cfRule>
    <cfRule type="cellIs" dxfId="0" priority="26008" operator="equal">
      <formula>0</formula>
    </cfRule>
    <cfRule type="cellIs" dxfId="0" priority="26009" operator="equal">
      <formula>0</formula>
    </cfRule>
    <cfRule type="cellIs" dxfId="0" priority="26010" operator="equal">
      <formula>0</formula>
    </cfRule>
    <cfRule type="cellIs" dxfId="0" priority="26011" operator="equal">
      <formula>0</formula>
    </cfRule>
    <cfRule type="cellIs" dxfId="0" priority="26012" operator="equal">
      <formula>0</formula>
    </cfRule>
    <cfRule type="cellIs" dxfId="0" priority="26013" operator="equal">
      <formula>0</formula>
    </cfRule>
    <cfRule type="cellIs" dxfId="0" priority="26014" operator="equal">
      <formula>0</formula>
    </cfRule>
    <cfRule type="cellIs" dxfId="0" priority="26015" operator="equal">
      <formula>0</formula>
    </cfRule>
    <cfRule type="cellIs" dxfId="0" priority="26016" operator="equal">
      <formula>0</formula>
    </cfRule>
    <cfRule type="cellIs" dxfId="0" priority="26017" operator="equal">
      <formula>0</formula>
    </cfRule>
    <cfRule type="cellIs" dxfId="0" priority="26018" operator="equal">
      <formula>0</formula>
    </cfRule>
    <cfRule type="cellIs" dxfId="0" priority="26019" operator="equal">
      <formula>0</formula>
    </cfRule>
    <cfRule type="cellIs" dxfId="0" priority="26020" operator="equal">
      <formula>0</formula>
    </cfRule>
    <cfRule type="cellIs" dxfId="0" priority="26021" operator="equal">
      <formula>0</formula>
    </cfRule>
    <cfRule type="cellIs" dxfId="0" priority="26022" operator="equal">
      <formula>0</formula>
    </cfRule>
    <cfRule type="cellIs" dxfId="0" priority="26023" operator="equal">
      <formula>0</formula>
    </cfRule>
    <cfRule type="cellIs" dxfId="0" priority="26024" operator="equal">
      <formula>0</formula>
    </cfRule>
    <cfRule type="cellIs" dxfId="0" priority="26025" operator="equal">
      <formula>0</formula>
    </cfRule>
    <cfRule type="cellIs" dxfId="0" priority="26026" operator="equal">
      <formula>0</formula>
    </cfRule>
    <cfRule type="cellIs" dxfId="0" priority="26027" operator="equal">
      <formula>0</formula>
    </cfRule>
    <cfRule type="cellIs" dxfId="0" priority="26028" operator="equal">
      <formula>0</formula>
    </cfRule>
    <cfRule type="cellIs" dxfId="0" priority="26029" operator="equal">
      <formula>0</formula>
    </cfRule>
    <cfRule type="cellIs" dxfId="0" priority="26030" operator="equal">
      <formula>0</formula>
    </cfRule>
    <cfRule type="cellIs" dxfId="0" priority="26031" operator="equal">
      <formula>0</formula>
    </cfRule>
    <cfRule type="cellIs" dxfId="0" priority="26032" operator="equal">
      <formula>0</formula>
    </cfRule>
    <cfRule type="cellIs" dxfId="0" priority="26033" operator="equal">
      <formula>0</formula>
    </cfRule>
    <cfRule type="cellIs" dxfId="0" priority="26034" operator="equal">
      <formula>0</formula>
    </cfRule>
    <cfRule type="cellIs" dxfId="0" priority="26035" operator="equal">
      <formula>0</formula>
    </cfRule>
    <cfRule type="cellIs" dxfId="0" priority="26036" operator="equal">
      <formula>0</formula>
    </cfRule>
    <cfRule type="cellIs" dxfId="0" priority="26037" operator="equal">
      <formula>0</formula>
    </cfRule>
    <cfRule type="cellIs" dxfId="0" priority="26038" operator="equal">
      <formula>0</formula>
    </cfRule>
    <cfRule type="cellIs" dxfId="0" priority="26039" operator="equal">
      <formula>0</formula>
    </cfRule>
    <cfRule type="cellIs" dxfId="0" priority="26040" operator="equal">
      <formula>0</formula>
    </cfRule>
    <cfRule type="cellIs" dxfId="0" priority="26041" operator="equal">
      <formula>0</formula>
    </cfRule>
    <cfRule type="cellIs" dxfId="0" priority="26042" operator="equal">
      <formula>0</formula>
    </cfRule>
    <cfRule type="cellIs" dxfId="0" priority="26043" operator="equal">
      <formula>0</formula>
    </cfRule>
    <cfRule type="cellIs" dxfId="0" priority="26044" operator="equal">
      <formula>0</formula>
    </cfRule>
  </conditionalFormatting>
  <conditionalFormatting sqref="E559">
    <cfRule type="cellIs" dxfId="0" priority="25277" operator="equal">
      <formula>0</formula>
    </cfRule>
    <cfRule type="cellIs" dxfId="0" priority="25278" operator="equal">
      <formula>0</formula>
    </cfRule>
    <cfRule type="cellIs" dxfId="0" priority="25279" operator="equal">
      <formula>0</formula>
    </cfRule>
    <cfRule type="cellIs" dxfId="0" priority="25280" operator="equal">
      <formula>0</formula>
    </cfRule>
    <cfRule type="cellIs" dxfId="0" priority="25281" operator="equal">
      <formula>0</formula>
    </cfRule>
    <cfRule type="cellIs" dxfId="0" priority="25282" operator="equal">
      <formula>0</formula>
    </cfRule>
    <cfRule type="cellIs" dxfId="0" priority="25283" operator="equal">
      <formula>0</formula>
    </cfRule>
    <cfRule type="cellIs" dxfId="0" priority="25284" operator="equal">
      <formula>0</formula>
    </cfRule>
    <cfRule type="cellIs" dxfId="0" priority="25285" operator="equal">
      <formula>0</formula>
    </cfRule>
    <cfRule type="cellIs" dxfId="0" priority="25286" operator="equal">
      <formula>0</formula>
    </cfRule>
    <cfRule type="cellIs" dxfId="0" priority="25287" operator="equal">
      <formula>0</formula>
    </cfRule>
    <cfRule type="cellIs" dxfId="0" priority="25288" operator="equal">
      <formula>0</formula>
    </cfRule>
    <cfRule type="cellIs" dxfId="0" priority="25289" operator="equal">
      <formula>0</formula>
    </cfRule>
    <cfRule type="cellIs" dxfId="0" priority="25290" operator="equal">
      <formula>0</formula>
    </cfRule>
    <cfRule type="cellIs" dxfId="0" priority="25291" operator="equal">
      <formula>0</formula>
    </cfRule>
    <cfRule type="cellIs" dxfId="0" priority="25292" operator="equal">
      <formula>0</formula>
    </cfRule>
    <cfRule type="cellIs" dxfId="0" priority="25293" operator="equal">
      <formula>0</formula>
    </cfRule>
    <cfRule type="cellIs" dxfId="0" priority="25294" operator="equal">
      <formula>0</formula>
    </cfRule>
    <cfRule type="cellIs" dxfId="0" priority="25295" operator="equal">
      <formula>0</formula>
    </cfRule>
    <cfRule type="cellIs" dxfId="0" priority="25296" operator="equal">
      <formula>0</formula>
    </cfRule>
    <cfRule type="cellIs" dxfId="0" priority="25297" operator="equal">
      <formula>0</formula>
    </cfRule>
    <cfRule type="cellIs" dxfId="0" priority="25298" operator="equal">
      <formula>0</formula>
    </cfRule>
    <cfRule type="cellIs" dxfId="0" priority="25299" operator="equal">
      <formula>0</formula>
    </cfRule>
    <cfRule type="cellIs" dxfId="0" priority="25300" operator="equal">
      <formula>0</formula>
    </cfRule>
    <cfRule type="cellIs" dxfId="0" priority="25301" operator="equal">
      <formula>0</formula>
    </cfRule>
    <cfRule type="cellIs" dxfId="0" priority="25302" operator="equal">
      <formula>0</formula>
    </cfRule>
    <cfRule type="cellIs" dxfId="0" priority="25303" operator="equal">
      <formula>0</formula>
    </cfRule>
    <cfRule type="cellIs" dxfId="0" priority="25304" operator="equal">
      <formula>0</formula>
    </cfRule>
    <cfRule type="cellIs" dxfId="0" priority="25305" operator="equal">
      <formula>0</formula>
    </cfRule>
    <cfRule type="cellIs" dxfId="0" priority="25306" operator="equal">
      <formula>0</formula>
    </cfRule>
    <cfRule type="cellIs" dxfId="0" priority="25307" operator="equal">
      <formula>0</formula>
    </cfRule>
    <cfRule type="cellIs" dxfId="0" priority="25308" operator="equal">
      <formula>0</formula>
    </cfRule>
    <cfRule type="cellIs" dxfId="0" priority="25309" operator="equal">
      <formula>0</formula>
    </cfRule>
    <cfRule type="cellIs" dxfId="0" priority="25310" operator="equal">
      <formula>0</formula>
    </cfRule>
    <cfRule type="cellIs" dxfId="0" priority="25311" operator="equal">
      <formula>0</formula>
    </cfRule>
    <cfRule type="cellIs" dxfId="0" priority="25312" operator="equal">
      <formula>0</formula>
    </cfRule>
    <cfRule type="cellIs" dxfId="0" priority="25313" operator="equal">
      <formula>0</formula>
    </cfRule>
    <cfRule type="cellIs" dxfId="0" priority="25314" operator="equal">
      <formula>0</formula>
    </cfRule>
    <cfRule type="cellIs" dxfId="0" priority="25315" operator="equal">
      <formula>0</formula>
    </cfRule>
    <cfRule type="cellIs" dxfId="0" priority="25316" operator="equal">
      <formula>0</formula>
    </cfRule>
    <cfRule type="cellIs" dxfId="0" priority="25317" operator="equal">
      <formula>0</formula>
    </cfRule>
    <cfRule type="cellIs" dxfId="0" priority="25318" operator="equal">
      <formula>0</formula>
    </cfRule>
    <cfRule type="cellIs" dxfId="0" priority="25319" operator="equal">
      <formula>0</formula>
    </cfRule>
    <cfRule type="cellIs" dxfId="0" priority="25320" operator="equal">
      <formula>0</formula>
    </cfRule>
    <cfRule type="cellIs" dxfId="0" priority="25321" operator="equal">
      <formula>0</formula>
    </cfRule>
    <cfRule type="cellIs" dxfId="0" priority="25322" operator="equal">
      <formula>0</formula>
    </cfRule>
    <cfRule type="cellIs" dxfId="0" priority="25323" operator="equal">
      <formula>0</formula>
    </cfRule>
    <cfRule type="cellIs" dxfId="0" priority="25324" operator="equal">
      <formula>0</formula>
    </cfRule>
    <cfRule type="cellIs" dxfId="0" priority="25325" operator="equal">
      <formula>0</formula>
    </cfRule>
    <cfRule type="cellIs" dxfId="0" priority="25326" operator="equal">
      <formula>0</formula>
    </cfRule>
    <cfRule type="cellIs" dxfId="0" priority="25327" operator="equal">
      <formula>0</formula>
    </cfRule>
    <cfRule type="cellIs" dxfId="0" priority="25328" operator="equal">
      <formula>0</formula>
    </cfRule>
    <cfRule type="cellIs" dxfId="0" priority="25329" operator="equal">
      <formula>0</formula>
    </cfRule>
    <cfRule type="cellIs" dxfId="0" priority="25330" operator="equal">
      <formula>0</formula>
    </cfRule>
    <cfRule type="cellIs" dxfId="0" priority="25331" operator="equal">
      <formula>0</formula>
    </cfRule>
    <cfRule type="cellIs" dxfId="0" priority="25332" operator="equal">
      <formula>0</formula>
    </cfRule>
    <cfRule type="cellIs" dxfId="0" priority="25333" operator="equal">
      <formula>0</formula>
    </cfRule>
    <cfRule type="cellIs" dxfId="0" priority="25334" operator="equal">
      <formula>0</formula>
    </cfRule>
    <cfRule type="cellIs" dxfId="0" priority="25335" operator="equal">
      <formula>0</formula>
    </cfRule>
    <cfRule type="cellIs" dxfId="0" priority="25336" operator="equal">
      <formula>0</formula>
    </cfRule>
    <cfRule type="cellIs" dxfId="0" priority="25337" operator="equal">
      <formula>0</formula>
    </cfRule>
    <cfRule type="cellIs" dxfId="0" priority="25338" operator="equal">
      <formula>0</formula>
    </cfRule>
    <cfRule type="cellIs" dxfId="0" priority="25339" operator="equal">
      <formula>0</formula>
    </cfRule>
    <cfRule type="cellIs" dxfId="0" priority="25340" operator="equal">
      <formula>0</formula>
    </cfRule>
    <cfRule type="cellIs" dxfId="0" priority="25341" operator="equal">
      <formula>0</formula>
    </cfRule>
    <cfRule type="cellIs" dxfId="0" priority="25342" operator="equal">
      <formula>0</formula>
    </cfRule>
    <cfRule type="cellIs" dxfId="0" priority="25343" operator="equal">
      <formula>0</formula>
    </cfRule>
    <cfRule type="cellIs" dxfId="0" priority="25344" operator="equal">
      <formula>0</formula>
    </cfRule>
    <cfRule type="cellIs" dxfId="0" priority="25345" operator="equal">
      <formula>0</formula>
    </cfRule>
    <cfRule type="cellIs" dxfId="0" priority="25346" operator="equal">
      <formula>0</formula>
    </cfRule>
    <cfRule type="cellIs" dxfId="0" priority="25347" operator="equal">
      <formula>0</formula>
    </cfRule>
    <cfRule type="cellIs" dxfId="0" priority="25348" operator="equal">
      <formula>0</formula>
    </cfRule>
    <cfRule type="cellIs" dxfId="0" priority="25349" operator="equal">
      <formula>0</formula>
    </cfRule>
    <cfRule type="cellIs" dxfId="0" priority="25350" operator="equal">
      <formula>0</formula>
    </cfRule>
    <cfRule type="cellIs" dxfId="0" priority="25351" operator="equal">
      <formula>0</formula>
    </cfRule>
    <cfRule type="cellIs" dxfId="0" priority="25352" operator="equal">
      <formula>0</formula>
    </cfRule>
    <cfRule type="cellIs" dxfId="0" priority="25353" operator="equal">
      <formula>0</formula>
    </cfRule>
    <cfRule type="cellIs" dxfId="0" priority="25354" operator="equal">
      <formula>0</formula>
    </cfRule>
    <cfRule type="cellIs" dxfId="0" priority="25355" operator="equal">
      <formula>0</formula>
    </cfRule>
    <cfRule type="cellIs" dxfId="0" priority="25356" operator="equal">
      <formula>0</formula>
    </cfRule>
    <cfRule type="cellIs" dxfId="0" priority="25357" operator="equal">
      <formula>0</formula>
    </cfRule>
    <cfRule type="cellIs" dxfId="0" priority="25358" operator="equal">
      <formula>0</formula>
    </cfRule>
    <cfRule type="cellIs" dxfId="0" priority="25359" operator="equal">
      <formula>0</formula>
    </cfRule>
    <cfRule type="cellIs" dxfId="0" priority="25360" operator="equal">
      <formula>0</formula>
    </cfRule>
    <cfRule type="cellIs" dxfId="0" priority="25361" operator="equal">
      <formula>0</formula>
    </cfRule>
    <cfRule type="cellIs" dxfId="0" priority="25362" operator="equal">
      <formula>0</formula>
    </cfRule>
    <cfRule type="cellIs" dxfId="0" priority="25363" operator="equal">
      <formula>0</formula>
    </cfRule>
    <cfRule type="cellIs" dxfId="0" priority="25364" operator="equal">
      <formula>0</formula>
    </cfRule>
    <cfRule type="cellIs" dxfId="0" priority="25365" operator="equal">
      <formula>0</formula>
    </cfRule>
    <cfRule type="cellIs" dxfId="0" priority="25366" operator="equal">
      <formula>0</formula>
    </cfRule>
    <cfRule type="cellIs" dxfId="0" priority="25367" operator="equal">
      <formula>0</formula>
    </cfRule>
    <cfRule type="cellIs" dxfId="0" priority="25368" operator="equal">
      <formula>0</formula>
    </cfRule>
    <cfRule type="cellIs" dxfId="0" priority="25369" operator="equal">
      <formula>0</formula>
    </cfRule>
    <cfRule type="cellIs" dxfId="0" priority="25370" operator="equal">
      <formula>0</formula>
    </cfRule>
    <cfRule type="cellIs" dxfId="0" priority="25371" operator="equal">
      <formula>0</formula>
    </cfRule>
    <cfRule type="cellIs" dxfId="0" priority="25372" operator="equal">
      <formula>0</formula>
    </cfRule>
    <cfRule type="cellIs" dxfId="0" priority="25373" operator="equal">
      <formula>0</formula>
    </cfRule>
    <cfRule type="cellIs" dxfId="0" priority="25374" operator="equal">
      <formula>0</formula>
    </cfRule>
    <cfRule type="cellIs" dxfId="0" priority="25375" operator="equal">
      <formula>0</formula>
    </cfRule>
    <cfRule type="cellIs" dxfId="0" priority="25376" operator="equal">
      <formula>0</formula>
    </cfRule>
    <cfRule type="cellIs" dxfId="0" priority="25377" operator="equal">
      <formula>0</formula>
    </cfRule>
    <cfRule type="cellIs" dxfId="0" priority="25378" operator="equal">
      <formula>0</formula>
    </cfRule>
    <cfRule type="cellIs" dxfId="0" priority="25379" operator="equal">
      <formula>0</formula>
    </cfRule>
    <cfRule type="cellIs" dxfId="0" priority="25380" operator="equal">
      <formula>0</formula>
    </cfRule>
    <cfRule type="cellIs" dxfId="0" priority="25381" operator="equal">
      <formula>0</formula>
    </cfRule>
    <cfRule type="cellIs" dxfId="0" priority="25382" operator="equal">
      <formula>0</formula>
    </cfRule>
    <cfRule type="cellIs" dxfId="0" priority="25383" operator="equal">
      <formula>0</formula>
    </cfRule>
    <cfRule type="cellIs" dxfId="0" priority="25384" operator="equal">
      <formula>0</formula>
    </cfRule>
    <cfRule type="cellIs" dxfId="0" priority="25385" operator="equal">
      <formula>0</formula>
    </cfRule>
    <cfRule type="cellIs" dxfId="0" priority="25386" operator="equal">
      <formula>0</formula>
    </cfRule>
    <cfRule type="cellIs" dxfId="0" priority="25387" operator="equal">
      <formula>0</formula>
    </cfRule>
    <cfRule type="cellIs" dxfId="0" priority="25388" operator="equal">
      <formula>0</formula>
    </cfRule>
    <cfRule type="cellIs" dxfId="0" priority="25389" operator="equal">
      <formula>0</formula>
    </cfRule>
    <cfRule type="cellIs" dxfId="0" priority="25390" operator="equal">
      <formula>0</formula>
    </cfRule>
    <cfRule type="cellIs" dxfId="0" priority="25391" operator="equal">
      <formula>0</formula>
    </cfRule>
    <cfRule type="cellIs" dxfId="0" priority="25392" operator="equal">
      <formula>0</formula>
    </cfRule>
    <cfRule type="cellIs" dxfId="0" priority="25393" operator="equal">
      <formula>0</formula>
    </cfRule>
    <cfRule type="cellIs" dxfId="0" priority="25394" operator="equal">
      <formula>0</formula>
    </cfRule>
    <cfRule type="cellIs" dxfId="0" priority="25395" operator="equal">
      <formula>0</formula>
    </cfRule>
    <cfRule type="cellIs" dxfId="0" priority="25396" operator="equal">
      <formula>0</formula>
    </cfRule>
    <cfRule type="cellIs" dxfId="0" priority="25397" operator="equal">
      <formula>0</formula>
    </cfRule>
    <cfRule type="cellIs" dxfId="0" priority="25398" operator="equal">
      <formula>0</formula>
    </cfRule>
    <cfRule type="cellIs" dxfId="0" priority="25399" operator="equal">
      <formula>0</formula>
    </cfRule>
    <cfRule type="cellIs" dxfId="0" priority="25400" operator="equal">
      <formula>0</formula>
    </cfRule>
    <cfRule type="cellIs" dxfId="0" priority="25401" operator="equal">
      <formula>0</formula>
    </cfRule>
    <cfRule type="cellIs" dxfId="0" priority="25402" operator="equal">
      <formula>0</formula>
    </cfRule>
    <cfRule type="cellIs" dxfId="0" priority="25403" operator="equal">
      <formula>0</formula>
    </cfRule>
    <cfRule type="cellIs" dxfId="0" priority="25404" operator="equal">
      <formula>0</formula>
    </cfRule>
    <cfRule type="cellIs" dxfId="0" priority="25405" operator="equal">
      <formula>0</formula>
    </cfRule>
    <cfRule type="cellIs" dxfId="0" priority="25406" operator="equal">
      <formula>0</formula>
    </cfRule>
    <cfRule type="cellIs" dxfId="0" priority="25407" operator="equal">
      <formula>0</formula>
    </cfRule>
    <cfRule type="cellIs" dxfId="0" priority="25408" operator="equal">
      <formula>0</formula>
    </cfRule>
    <cfRule type="cellIs" dxfId="0" priority="25409" operator="equal">
      <formula>0</formula>
    </cfRule>
    <cfRule type="cellIs" dxfId="0" priority="25410" operator="equal">
      <formula>0</formula>
    </cfRule>
    <cfRule type="cellIs" dxfId="0" priority="25411" operator="equal">
      <formula>0</formula>
    </cfRule>
    <cfRule type="cellIs" dxfId="0" priority="25412" operator="equal">
      <formula>0</formula>
    </cfRule>
    <cfRule type="cellIs" dxfId="0" priority="25413" operator="equal">
      <formula>0</formula>
    </cfRule>
    <cfRule type="cellIs" dxfId="0" priority="25414" operator="equal">
      <formula>0</formula>
    </cfRule>
    <cfRule type="cellIs" dxfId="0" priority="25415" operator="equal">
      <formula>0</formula>
    </cfRule>
    <cfRule type="cellIs" dxfId="0" priority="25416" operator="equal">
      <formula>0</formula>
    </cfRule>
    <cfRule type="cellIs" dxfId="0" priority="25417" operator="equal">
      <formula>0</formula>
    </cfRule>
    <cfRule type="cellIs" dxfId="0" priority="25418" operator="equal">
      <formula>0</formula>
    </cfRule>
    <cfRule type="cellIs" dxfId="0" priority="25419" operator="equal">
      <formula>0</formula>
    </cfRule>
    <cfRule type="cellIs" dxfId="0" priority="25420" operator="equal">
      <formula>0</formula>
    </cfRule>
    <cfRule type="cellIs" dxfId="0" priority="25421" operator="equal">
      <formula>0</formula>
    </cfRule>
    <cfRule type="cellIs" dxfId="0" priority="25422" operator="equal">
      <formula>0</formula>
    </cfRule>
    <cfRule type="cellIs" dxfId="0" priority="25423" operator="equal">
      <formula>0</formula>
    </cfRule>
    <cfRule type="cellIs" dxfId="0" priority="25424" operator="equal">
      <formula>0</formula>
    </cfRule>
    <cfRule type="cellIs" dxfId="0" priority="25425" operator="equal">
      <formula>0</formula>
    </cfRule>
    <cfRule type="cellIs" dxfId="0" priority="25426" operator="equal">
      <formula>0</formula>
    </cfRule>
    <cfRule type="cellIs" dxfId="0" priority="25427" operator="equal">
      <formula>0</formula>
    </cfRule>
    <cfRule type="cellIs" dxfId="0" priority="25428" operator="equal">
      <formula>0</formula>
    </cfRule>
    <cfRule type="cellIs" dxfId="0" priority="25429" operator="equal">
      <formula>0</formula>
    </cfRule>
    <cfRule type="cellIs" dxfId="0" priority="25430" operator="equal">
      <formula>0</formula>
    </cfRule>
    <cfRule type="cellIs" dxfId="0" priority="25431" operator="equal">
      <formula>0</formula>
    </cfRule>
    <cfRule type="cellIs" dxfId="0" priority="25432" operator="equal">
      <formula>0</formula>
    </cfRule>
    <cfRule type="cellIs" dxfId="0" priority="25433" operator="equal">
      <formula>0</formula>
    </cfRule>
    <cfRule type="cellIs" dxfId="0" priority="25434" operator="equal">
      <formula>0</formula>
    </cfRule>
    <cfRule type="cellIs" dxfId="0" priority="25435" operator="equal">
      <formula>0</formula>
    </cfRule>
    <cfRule type="cellIs" dxfId="0" priority="25436" operator="equal">
      <formula>0</formula>
    </cfRule>
    <cfRule type="cellIs" dxfId="0" priority="25437" operator="equal">
      <formula>0</formula>
    </cfRule>
    <cfRule type="cellIs" dxfId="0" priority="25438" operator="equal">
      <formula>0</formula>
    </cfRule>
    <cfRule type="cellIs" dxfId="0" priority="25439" operator="equal">
      <formula>0</formula>
    </cfRule>
    <cfRule type="cellIs" dxfId="0" priority="25440" operator="equal">
      <formula>0</formula>
    </cfRule>
    <cfRule type="cellIs" dxfId="0" priority="25441" operator="equal">
      <formula>0</formula>
    </cfRule>
    <cfRule type="cellIs" dxfId="0" priority="25442" operator="equal">
      <formula>0</formula>
    </cfRule>
    <cfRule type="cellIs" dxfId="0" priority="25443" operator="equal">
      <formula>0</formula>
    </cfRule>
    <cfRule type="cellIs" dxfId="0" priority="25444" operator="equal">
      <formula>0</formula>
    </cfRule>
    <cfRule type="cellIs" dxfId="0" priority="25445" operator="equal">
      <formula>0</formula>
    </cfRule>
    <cfRule type="cellIs" dxfId="0" priority="25446" operator="equal">
      <formula>0</formula>
    </cfRule>
    <cfRule type="cellIs" dxfId="0" priority="25447" operator="equal">
      <formula>0</formula>
    </cfRule>
    <cfRule type="cellIs" dxfId="0" priority="25448" operator="equal">
      <formula>0</formula>
    </cfRule>
    <cfRule type="cellIs" dxfId="0" priority="25449" operator="equal">
      <formula>0</formula>
    </cfRule>
    <cfRule type="cellIs" dxfId="0" priority="25450" operator="equal">
      <formula>0</formula>
    </cfRule>
    <cfRule type="cellIs" dxfId="0" priority="25451" operator="equal">
      <formula>0</formula>
    </cfRule>
    <cfRule type="cellIs" dxfId="0" priority="25452" operator="equal">
      <formula>0</formula>
    </cfRule>
    <cfRule type="cellIs" dxfId="0" priority="25453" operator="equal">
      <formula>0</formula>
    </cfRule>
    <cfRule type="cellIs" dxfId="0" priority="25454" operator="equal">
      <formula>0</formula>
    </cfRule>
    <cfRule type="cellIs" dxfId="0" priority="25455" operator="equal">
      <formula>0</formula>
    </cfRule>
    <cfRule type="cellIs" dxfId="0" priority="25456" operator="equal">
      <formula>0</formula>
    </cfRule>
    <cfRule type="cellIs" dxfId="0" priority="25457" operator="equal">
      <formula>0</formula>
    </cfRule>
    <cfRule type="cellIs" dxfId="0" priority="25458" operator="equal">
      <formula>0</formula>
    </cfRule>
    <cfRule type="cellIs" dxfId="0" priority="25459" operator="equal">
      <formula>0</formula>
    </cfRule>
    <cfRule type="cellIs" dxfId="0" priority="25460" operator="equal">
      <formula>0</formula>
    </cfRule>
    <cfRule type="cellIs" dxfId="0" priority="25461" operator="equal">
      <formula>0</formula>
    </cfRule>
    <cfRule type="cellIs" dxfId="0" priority="25462" operator="equal">
      <formula>0</formula>
    </cfRule>
    <cfRule type="cellIs" dxfId="0" priority="25463" operator="equal">
      <formula>0</formula>
    </cfRule>
    <cfRule type="cellIs" dxfId="0" priority="25464" operator="equal">
      <formula>0</formula>
    </cfRule>
    <cfRule type="cellIs" dxfId="0" priority="25465" operator="equal">
      <formula>0</formula>
    </cfRule>
    <cfRule type="cellIs" dxfId="0" priority="25466" operator="equal">
      <formula>0</formula>
    </cfRule>
    <cfRule type="cellIs" dxfId="0" priority="25467" operator="equal">
      <formula>0</formula>
    </cfRule>
    <cfRule type="cellIs" dxfId="0" priority="25468" operator="equal">
      <formula>0</formula>
    </cfRule>
    <cfRule type="cellIs" dxfId="0" priority="25469" operator="equal">
      <formula>0</formula>
    </cfRule>
    <cfRule type="cellIs" dxfId="0" priority="25470" operator="equal">
      <formula>0</formula>
    </cfRule>
    <cfRule type="cellIs" dxfId="0" priority="25471" operator="equal">
      <formula>0</formula>
    </cfRule>
    <cfRule type="cellIs" dxfId="0" priority="25472" operator="equal">
      <formula>0</formula>
    </cfRule>
    <cfRule type="cellIs" dxfId="0" priority="25473" operator="equal">
      <formula>0</formula>
    </cfRule>
    <cfRule type="cellIs" dxfId="0" priority="25474" operator="equal">
      <formula>0</formula>
    </cfRule>
    <cfRule type="cellIs" dxfId="0" priority="25475" operator="equal">
      <formula>0</formula>
    </cfRule>
    <cfRule type="cellIs" dxfId="0" priority="25476" operator="equal">
      <formula>0</formula>
    </cfRule>
    <cfRule type="cellIs" dxfId="0" priority="25477" operator="equal">
      <formula>0</formula>
    </cfRule>
    <cfRule type="cellIs" dxfId="0" priority="25478" operator="equal">
      <formula>0</formula>
    </cfRule>
    <cfRule type="cellIs" dxfId="0" priority="25479" operator="equal">
      <formula>0</formula>
    </cfRule>
    <cfRule type="cellIs" dxfId="0" priority="25480" operator="equal">
      <formula>0</formula>
    </cfRule>
    <cfRule type="cellIs" dxfId="0" priority="25481" operator="equal">
      <formula>0</formula>
    </cfRule>
    <cfRule type="cellIs" dxfId="0" priority="25482" operator="equal">
      <formula>0</formula>
    </cfRule>
    <cfRule type="cellIs" dxfId="0" priority="25483" operator="equal">
      <formula>0</formula>
    </cfRule>
    <cfRule type="cellIs" dxfId="0" priority="25484" operator="equal">
      <formula>0</formula>
    </cfRule>
    <cfRule type="cellIs" dxfId="0" priority="25485" operator="equal">
      <formula>0</formula>
    </cfRule>
    <cfRule type="cellIs" dxfId="0" priority="25486" operator="equal">
      <formula>0</formula>
    </cfRule>
    <cfRule type="cellIs" dxfId="0" priority="25487" operator="equal">
      <formula>0</formula>
    </cfRule>
    <cfRule type="cellIs" dxfId="0" priority="25488" operator="equal">
      <formula>0</formula>
    </cfRule>
    <cfRule type="cellIs" dxfId="0" priority="25489" operator="equal">
      <formula>0</formula>
    </cfRule>
    <cfRule type="cellIs" dxfId="0" priority="25490" operator="equal">
      <formula>0</formula>
    </cfRule>
    <cfRule type="cellIs" dxfId="0" priority="25491" operator="equal">
      <formula>0</formula>
    </cfRule>
    <cfRule type="cellIs" dxfId="0" priority="25492" operator="equal">
      <formula>0</formula>
    </cfRule>
    <cfRule type="cellIs" dxfId="0" priority="25493" operator="equal">
      <formula>0</formula>
    </cfRule>
    <cfRule type="cellIs" dxfId="0" priority="25494" operator="equal">
      <formula>0</formula>
    </cfRule>
    <cfRule type="cellIs" dxfId="0" priority="25495" operator="equal">
      <formula>0</formula>
    </cfRule>
    <cfRule type="cellIs" dxfId="0" priority="25496" operator="equal">
      <formula>0</formula>
    </cfRule>
    <cfRule type="cellIs" dxfId="0" priority="25497" operator="equal">
      <formula>0</formula>
    </cfRule>
    <cfRule type="cellIs" dxfId="0" priority="25498" operator="equal">
      <formula>0</formula>
    </cfRule>
    <cfRule type="cellIs" dxfId="0" priority="25499" operator="equal">
      <formula>0</formula>
    </cfRule>
    <cfRule type="cellIs" dxfId="0" priority="25500" operator="equal">
      <formula>0</formula>
    </cfRule>
    <cfRule type="cellIs" dxfId="0" priority="25501" operator="equal">
      <formula>0</formula>
    </cfRule>
    <cfRule type="cellIs" dxfId="0" priority="25502" operator="equal">
      <formula>0</formula>
    </cfRule>
    <cfRule type="cellIs" dxfId="0" priority="25503" operator="equal">
      <formula>0</formula>
    </cfRule>
    <cfRule type="cellIs" dxfId="0" priority="25504" operator="equal">
      <formula>0</formula>
    </cfRule>
    <cfRule type="cellIs" dxfId="0" priority="25505" operator="equal">
      <formula>0</formula>
    </cfRule>
    <cfRule type="cellIs" dxfId="0" priority="25506" operator="equal">
      <formula>0</formula>
    </cfRule>
    <cfRule type="cellIs" dxfId="0" priority="25507" operator="equal">
      <formula>0</formula>
    </cfRule>
    <cfRule type="cellIs" dxfId="0" priority="25508" operator="equal">
      <formula>0</formula>
    </cfRule>
    <cfRule type="cellIs" dxfId="0" priority="25509" operator="equal">
      <formula>0</formula>
    </cfRule>
    <cfRule type="cellIs" dxfId="0" priority="25510" operator="equal">
      <formula>0</formula>
    </cfRule>
    <cfRule type="cellIs" dxfId="0" priority="25511" operator="equal">
      <formula>0</formula>
    </cfRule>
    <cfRule type="cellIs" dxfId="0" priority="25512" operator="equal">
      <formula>0</formula>
    </cfRule>
    <cfRule type="cellIs" dxfId="0" priority="25513" operator="equal">
      <formula>0</formula>
    </cfRule>
    <cfRule type="cellIs" dxfId="0" priority="25514" operator="equal">
      <formula>0</formula>
    </cfRule>
    <cfRule type="cellIs" dxfId="0" priority="25515" operator="equal">
      <formula>0</formula>
    </cfRule>
    <cfRule type="cellIs" dxfId="0" priority="25516" operator="equal">
      <formula>0</formula>
    </cfRule>
    <cfRule type="cellIs" dxfId="0" priority="25517" operator="equal">
      <formula>0</formula>
    </cfRule>
    <cfRule type="cellIs" dxfId="0" priority="25518" operator="equal">
      <formula>0</formula>
    </cfRule>
    <cfRule type="cellIs" dxfId="0" priority="25519" operator="equal">
      <formula>0</formula>
    </cfRule>
    <cfRule type="cellIs" dxfId="0" priority="25520" operator="equal">
      <formula>0</formula>
    </cfRule>
    <cfRule type="cellIs" dxfId="0" priority="25521" operator="equal">
      <formula>0</formula>
    </cfRule>
    <cfRule type="cellIs" dxfId="0" priority="25522" operator="equal">
      <formula>0</formula>
    </cfRule>
    <cfRule type="cellIs" dxfId="0" priority="25523" operator="equal">
      <formula>0</formula>
    </cfRule>
    <cfRule type="cellIs" dxfId="0" priority="25524" operator="equal">
      <formula>0</formula>
    </cfRule>
    <cfRule type="cellIs" dxfId="0" priority="25525" operator="equal">
      <formula>0</formula>
    </cfRule>
    <cfRule type="cellIs" dxfId="0" priority="25526" operator="equal">
      <formula>0</formula>
    </cfRule>
    <cfRule type="cellIs" dxfId="0" priority="25527" operator="equal">
      <formula>0</formula>
    </cfRule>
    <cfRule type="cellIs" dxfId="0" priority="25528" operator="equal">
      <formula>0</formula>
    </cfRule>
    <cfRule type="cellIs" dxfId="0" priority="25529" operator="equal">
      <formula>0</formula>
    </cfRule>
    <cfRule type="cellIs" dxfId="0" priority="25530" operator="equal">
      <formula>0</formula>
    </cfRule>
    <cfRule type="cellIs" dxfId="0" priority="25531" operator="equal">
      <formula>0</formula>
    </cfRule>
    <cfRule type="cellIs" dxfId="0" priority="25532" operator="equal">
      <formula>0</formula>
    </cfRule>
    <cfRule type="cellIs" dxfId="0" priority="25533" operator="equal">
      <formula>0</formula>
    </cfRule>
    <cfRule type="cellIs" dxfId="0" priority="25534" operator="equal">
      <formula>0</formula>
    </cfRule>
    <cfRule type="cellIs" dxfId="0" priority="25535" operator="equal">
      <formula>0</formula>
    </cfRule>
    <cfRule type="cellIs" dxfId="0" priority="25536" operator="equal">
      <formula>0</formula>
    </cfRule>
    <cfRule type="cellIs" dxfId="0" priority="25537" operator="equal">
      <formula>0</formula>
    </cfRule>
    <cfRule type="cellIs" dxfId="0" priority="25538" operator="equal">
      <formula>0</formula>
    </cfRule>
    <cfRule type="cellIs" dxfId="0" priority="25539" operator="equal">
      <formula>0</formula>
    </cfRule>
    <cfRule type="cellIs" dxfId="0" priority="25540" operator="equal">
      <formula>0</formula>
    </cfRule>
    <cfRule type="cellIs" dxfId="0" priority="25541" operator="equal">
      <formula>0</formula>
    </cfRule>
    <cfRule type="cellIs" dxfId="0" priority="25542" operator="equal">
      <formula>0</formula>
    </cfRule>
    <cfRule type="cellIs" dxfId="0" priority="25543" operator="equal">
      <formula>0</formula>
    </cfRule>
    <cfRule type="cellIs" dxfId="0" priority="25544" operator="equal">
      <formula>0</formula>
    </cfRule>
    <cfRule type="cellIs" dxfId="0" priority="25545" operator="equal">
      <formula>0</formula>
    </cfRule>
    <cfRule type="cellIs" dxfId="0" priority="25546" operator="equal">
      <formula>0</formula>
    </cfRule>
    <cfRule type="cellIs" dxfId="0" priority="25547" operator="equal">
      <formula>0</formula>
    </cfRule>
    <cfRule type="cellIs" dxfId="0" priority="25548" operator="equal">
      <formula>0</formula>
    </cfRule>
    <cfRule type="cellIs" dxfId="0" priority="25549" operator="equal">
      <formula>0</formula>
    </cfRule>
    <cfRule type="cellIs" dxfId="0" priority="25550" operator="equal">
      <formula>0</formula>
    </cfRule>
    <cfRule type="cellIs" dxfId="0" priority="25551" operator="equal">
      <formula>0</formula>
    </cfRule>
    <cfRule type="cellIs" dxfId="0" priority="25552" operator="equal">
      <formula>0</formula>
    </cfRule>
    <cfRule type="cellIs" dxfId="0" priority="25553" operator="equal">
      <formula>0</formula>
    </cfRule>
    <cfRule type="cellIs" dxfId="0" priority="25554" operator="equal">
      <formula>0</formula>
    </cfRule>
    <cfRule type="cellIs" dxfId="0" priority="25555" operator="equal">
      <formula>0</formula>
    </cfRule>
    <cfRule type="cellIs" dxfId="0" priority="25556" operator="equal">
      <formula>0</formula>
    </cfRule>
    <cfRule type="cellIs" dxfId="0" priority="25557" operator="equal">
      <formula>0</formula>
    </cfRule>
    <cfRule type="cellIs" dxfId="0" priority="25558" operator="equal">
      <formula>0</formula>
    </cfRule>
    <cfRule type="cellIs" dxfId="0" priority="25559" operator="equal">
      <formula>0</formula>
    </cfRule>
    <cfRule type="cellIs" dxfId="0" priority="25560" operator="equal">
      <formula>0</formula>
    </cfRule>
    <cfRule type="cellIs" dxfId="0" priority="25561" operator="equal">
      <formula>0</formula>
    </cfRule>
    <cfRule type="cellIs" dxfId="0" priority="25562" operator="equal">
      <formula>0</formula>
    </cfRule>
    <cfRule type="cellIs" dxfId="0" priority="25563" operator="equal">
      <formula>0</formula>
    </cfRule>
    <cfRule type="cellIs" dxfId="0" priority="25564" operator="equal">
      <formula>0</formula>
    </cfRule>
    <cfRule type="cellIs" dxfId="0" priority="25565" operator="equal">
      <formula>0</formula>
    </cfRule>
    <cfRule type="cellIs" dxfId="0" priority="25566" operator="equal">
      <formula>0</formula>
    </cfRule>
    <cfRule type="cellIs" dxfId="0" priority="25567" operator="equal">
      <formula>0</formula>
    </cfRule>
    <cfRule type="cellIs" dxfId="0" priority="25568" operator="equal">
      <formula>0</formula>
    </cfRule>
    <cfRule type="cellIs" dxfId="0" priority="25569" operator="equal">
      <formula>0</formula>
    </cfRule>
    <cfRule type="cellIs" dxfId="0" priority="25570" operator="equal">
      <formula>0</formula>
    </cfRule>
    <cfRule type="cellIs" dxfId="0" priority="25571" operator="equal">
      <formula>0</formula>
    </cfRule>
    <cfRule type="cellIs" dxfId="0" priority="25572" operator="equal">
      <formula>0</formula>
    </cfRule>
    <cfRule type="cellIs" dxfId="0" priority="25573" operator="equal">
      <formula>0</formula>
    </cfRule>
    <cfRule type="cellIs" dxfId="0" priority="25574" operator="equal">
      <formula>0</formula>
    </cfRule>
    <cfRule type="cellIs" dxfId="0" priority="25575" operator="equal">
      <formula>0</formula>
    </cfRule>
    <cfRule type="cellIs" dxfId="0" priority="25576" operator="equal">
      <formula>0</formula>
    </cfRule>
    <cfRule type="cellIs" dxfId="0" priority="25577" operator="equal">
      <formula>0</formula>
    </cfRule>
    <cfRule type="cellIs" dxfId="0" priority="25578" operator="equal">
      <formula>0</formula>
    </cfRule>
    <cfRule type="cellIs" dxfId="0" priority="25579" operator="equal">
      <formula>0</formula>
    </cfRule>
    <cfRule type="cellIs" dxfId="0" priority="25580" operator="equal">
      <formula>0</formula>
    </cfRule>
    <cfRule type="cellIs" dxfId="0" priority="25581" operator="equal">
      <formula>0</formula>
    </cfRule>
    <cfRule type="cellIs" dxfId="0" priority="25582" operator="equal">
      <formula>0</formula>
    </cfRule>
    <cfRule type="cellIs" dxfId="0" priority="25583" operator="equal">
      <formula>0</formula>
    </cfRule>
    <cfRule type="cellIs" dxfId="0" priority="25584" operator="equal">
      <formula>0</formula>
    </cfRule>
    <cfRule type="cellIs" dxfId="0" priority="25585" operator="equal">
      <formula>0</formula>
    </cfRule>
    <cfRule type="cellIs" dxfId="0" priority="25586" operator="equal">
      <formula>0</formula>
    </cfRule>
    <cfRule type="cellIs" dxfId="0" priority="25587" operator="equal">
      <formula>0</formula>
    </cfRule>
    <cfRule type="cellIs" dxfId="0" priority="25588" operator="equal">
      <formula>0</formula>
    </cfRule>
    <cfRule type="cellIs" dxfId="0" priority="25589" operator="equal">
      <formula>0</formula>
    </cfRule>
    <cfRule type="cellIs" dxfId="0" priority="25590" operator="equal">
      <formula>0</formula>
    </cfRule>
    <cfRule type="cellIs" dxfId="0" priority="25591" operator="equal">
      <formula>0</formula>
    </cfRule>
    <cfRule type="cellIs" dxfId="0" priority="25592" operator="equal">
      <formula>0</formula>
    </cfRule>
    <cfRule type="cellIs" dxfId="0" priority="25593" operator="equal">
      <formula>0</formula>
    </cfRule>
    <cfRule type="cellIs" dxfId="0" priority="25594" operator="equal">
      <formula>0</formula>
    </cfRule>
    <cfRule type="cellIs" dxfId="0" priority="25595" operator="equal">
      <formula>0</formula>
    </cfRule>
    <cfRule type="cellIs" dxfId="0" priority="25596" operator="equal">
      <formula>0</formula>
    </cfRule>
    <cfRule type="cellIs" dxfId="0" priority="25597" operator="equal">
      <formula>0</formula>
    </cfRule>
    <cfRule type="cellIs" dxfId="0" priority="25598" operator="equal">
      <formula>0</formula>
    </cfRule>
    <cfRule type="cellIs" dxfId="0" priority="25599" operator="equal">
      <formula>0</formula>
    </cfRule>
    <cfRule type="cellIs" dxfId="0" priority="25600" operator="equal">
      <formula>0</formula>
    </cfRule>
    <cfRule type="cellIs" dxfId="0" priority="25601" operator="equal">
      <formula>0</formula>
    </cfRule>
    <cfRule type="cellIs" dxfId="0" priority="25602" operator="equal">
      <formula>0</formula>
    </cfRule>
    <cfRule type="cellIs" dxfId="0" priority="25603" operator="equal">
      <formula>0</formula>
    </cfRule>
    <cfRule type="cellIs" dxfId="0" priority="25604" operator="equal">
      <formula>0</formula>
    </cfRule>
    <cfRule type="cellIs" dxfId="0" priority="25605" operator="equal">
      <formula>0</formula>
    </cfRule>
    <cfRule type="cellIs" dxfId="0" priority="25606" operator="equal">
      <formula>0</formula>
    </cfRule>
    <cfRule type="cellIs" dxfId="0" priority="25607" operator="equal">
      <formula>0</formula>
    </cfRule>
    <cfRule type="cellIs" dxfId="0" priority="25608" operator="equal">
      <formula>0</formula>
    </cfRule>
    <cfRule type="cellIs" dxfId="0" priority="25609" operator="equal">
      <formula>0</formula>
    </cfRule>
    <cfRule type="cellIs" dxfId="0" priority="25610" operator="equal">
      <formula>0</formula>
    </cfRule>
    <cfRule type="cellIs" dxfId="0" priority="25611" operator="equal">
      <formula>0</formula>
    </cfRule>
    <cfRule type="cellIs" dxfId="0" priority="25612" operator="equal">
      <formula>0</formula>
    </cfRule>
    <cfRule type="cellIs" dxfId="0" priority="25613" operator="equal">
      <formula>0</formula>
    </cfRule>
    <cfRule type="cellIs" dxfId="0" priority="25614" operator="equal">
      <formula>0</formula>
    </cfRule>
    <cfRule type="cellIs" dxfId="0" priority="25615" operator="equal">
      <formula>0</formula>
    </cfRule>
    <cfRule type="cellIs" dxfId="0" priority="25616" operator="equal">
      <formula>0</formula>
    </cfRule>
    <cfRule type="cellIs" dxfId="0" priority="25617" operator="equal">
      <formula>0</formula>
    </cfRule>
    <cfRule type="cellIs" dxfId="0" priority="25618" operator="equal">
      <formula>0</formula>
    </cfRule>
    <cfRule type="cellIs" dxfId="0" priority="25619" operator="equal">
      <formula>0</formula>
    </cfRule>
    <cfRule type="cellIs" dxfId="0" priority="25620" operator="equal">
      <formula>0</formula>
    </cfRule>
    <cfRule type="cellIs" dxfId="0" priority="25621" operator="equal">
      <formula>0</formula>
    </cfRule>
    <cfRule type="cellIs" dxfId="0" priority="25622" operator="equal">
      <formula>0</formula>
    </cfRule>
    <cfRule type="cellIs" dxfId="0" priority="25623" operator="equal">
      <formula>0</formula>
    </cfRule>
    <cfRule type="cellIs" dxfId="0" priority="25624" operator="equal">
      <formula>0</formula>
    </cfRule>
    <cfRule type="cellIs" dxfId="0" priority="25625" operator="equal">
      <formula>0</formula>
    </cfRule>
    <cfRule type="cellIs" dxfId="0" priority="25626" operator="equal">
      <formula>0</formula>
    </cfRule>
    <cfRule type="cellIs" dxfId="0" priority="25627" operator="equal">
      <formula>0</formula>
    </cfRule>
    <cfRule type="cellIs" dxfId="0" priority="25628" operator="equal">
      <formula>0</formula>
    </cfRule>
    <cfRule type="cellIs" dxfId="0" priority="25629" operator="equal">
      <formula>0</formula>
    </cfRule>
    <cfRule type="cellIs" dxfId="0" priority="25630" operator="equal">
      <formula>0</formula>
    </cfRule>
    <cfRule type="cellIs" dxfId="0" priority="25631" operator="equal">
      <formula>0</formula>
    </cfRule>
    <cfRule type="cellIs" dxfId="0" priority="25632" operator="equal">
      <formula>0</formula>
    </cfRule>
    <cfRule type="cellIs" dxfId="0" priority="25633" operator="equal">
      <formula>0</formula>
    </cfRule>
    <cfRule type="cellIs" dxfId="0" priority="25634" operator="equal">
      <formula>0</formula>
    </cfRule>
    <cfRule type="cellIs" dxfId="0" priority="25635" operator="equal">
      <formula>0</formula>
    </cfRule>
    <cfRule type="cellIs" dxfId="0" priority="25636" operator="equal">
      <formula>0</formula>
    </cfRule>
    <cfRule type="cellIs" dxfId="0" priority="25637" operator="equal">
      <formula>0</formula>
    </cfRule>
    <cfRule type="cellIs" dxfId="0" priority="25638" operator="equal">
      <formula>0</formula>
    </cfRule>
    <cfRule type="cellIs" dxfId="0" priority="25639" operator="equal">
      <formula>0</formula>
    </cfRule>
    <cfRule type="cellIs" dxfId="0" priority="25640" operator="equal">
      <formula>0</formula>
    </cfRule>
    <cfRule type="cellIs" dxfId="0" priority="25641" operator="equal">
      <formula>0</formula>
    </cfRule>
    <cfRule type="cellIs" dxfId="0" priority="25642" operator="equal">
      <formula>0</formula>
    </cfRule>
    <cfRule type="cellIs" dxfId="0" priority="25643" operator="equal">
      <formula>0</formula>
    </cfRule>
    <cfRule type="cellIs" dxfId="0" priority="25644" operator="equal">
      <formula>0</formula>
    </cfRule>
    <cfRule type="cellIs" dxfId="0" priority="25645" operator="equal">
      <formula>0</formula>
    </cfRule>
    <cfRule type="cellIs" dxfId="0" priority="25646" operator="equal">
      <formula>0</formula>
    </cfRule>
    <cfRule type="cellIs" dxfId="0" priority="25647" operator="equal">
      <formula>0</formula>
    </cfRule>
    <cfRule type="cellIs" dxfId="0" priority="25648" operator="equal">
      <formula>0</formula>
    </cfRule>
    <cfRule type="cellIs" dxfId="0" priority="25649" operator="equal">
      <formula>0</formula>
    </cfRule>
    <cfRule type="cellIs" dxfId="0" priority="25650" operator="equal">
      <formula>0</formula>
    </cfRule>
    <cfRule type="cellIs" dxfId="0" priority="25651" operator="equal">
      <formula>0</formula>
    </cfRule>
    <cfRule type="cellIs" dxfId="0" priority="25652" operator="equal">
      <formula>0</formula>
    </cfRule>
    <cfRule type="cellIs" dxfId="0" priority="25653" operator="equal">
      <formula>0</formula>
    </cfRule>
    <cfRule type="cellIs" dxfId="0" priority="25654" operator="equal">
      <formula>0</formula>
    </cfRule>
    <cfRule type="cellIs" dxfId="0" priority="25655" operator="equal">
      <formula>0</formula>
    </cfRule>
    <cfRule type="cellIs" dxfId="0" priority="25656" operator="equal">
      <formula>0</formula>
    </cfRule>
    <cfRule type="cellIs" dxfId="0" priority="25657" operator="equal">
      <formula>0</formula>
    </cfRule>
    <cfRule type="cellIs" dxfId="0" priority="25658" operator="equal">
      <formula>0</formula>
    </cfRule>
    <cfRule type="cellIs" dxfId="0" priority="25659" operator="equal">
      <formula>0</formula>
    </cfRule>
    <cfRule type="cellIs" dxfId="0" priority="25660" operator="equal">
      <formula>0</formula>
    </cfRule>
  </conditionalFormatting>
  <conditionalFormatting sqref="E563">
    <cfRule type="cellIs" dxfId="0" priority="24509" operator="equal">
      <formula>0</formula>
    </cfRule>
    <cfRule type="cellIs" dxfId="0" priority="24510" operator="equal">
      <formula>0</formula>
    </cfRule>
    <cfRule type="cellIs" dxfId="0" priority="24511" operator="equal">
      <formula>0</formula>
    </cfRule>
    <cfRule type="cellIs" dxfId="0" priority="24512" operator="equal">
      <formula>0</formula>
    </cfRule>
    <cfRule type="cellIs" dxfId="0" priority="24513" operator="equal">
      <formula>0</formula>
    </cfRule>
    <cfRule type="cellIs" dxfId="0" priority="24514" operator="equal">
      <formula>0</formula>
    </cfRule>
    <cfRule type="cellIs" dxfId="0" priority="24515" operator="equal">
      <formula>0</formula>
    </cfRule>
    <cfRule type="cellIs" dxfId="0" priority="24516" operator="equal">
      <formula>0</formula>
    </cfRule>
    <cfRule type="cellIs" dxfId="0" priority="24517" operator="equal">
      <formula>0</formula>
    </cfRule>
    <cfRule type="cellIs" dxfId="0" priority="24518" operator="equal">
      <formula>0</formula>
    </cfRule>
    <cfRule type="cellIs" dxfId="0" priority="24519" operator="equal">
      <formula>0</formula>
    </cfRule>
    <cfRule type="cellIs" dxfId="0" priority="24520" operator="equal">
      <formula>0</formula>
    </cfRule>
    <cfRule type="cellIs" dxfId="0" priority="24521" operator="equal">
      <formula>0</formula>
    </cfRule>
    <cfRule type="cellIs" dxfId="0" priority="24522" operator="equal">
      <formula>0</formula>
    </cfRule>
    <cfRule type="cellIs" dxfId="0" priority="24523" operator="equal">
      <formula>0</formula>
    </cfRule>
    <cfRule type="cellIs" dxfId="0" priority="24524" operator="equal">
      <formula>0</formula>
    </cfRule>
    <cfRule type="cellIs" dxfId="0" priority="24525" operator="equal">
      <formula>0</formula>
    </cfRule>
    <cfRule type="cellIs" dxfId="0" priority="24526" operator="equal">
      <formula>0</formula>
    </cfRule>
    <cfRule type="cellIs" dxfId="0" priority="24527" operator="equal">
      <formula>0</formula>
    </cfRule>
    <cfRule type="cellIs" dxfId="0" priority="24528" operator="equal">
      <formula>0</formula>
    </cfRule>
    <cfRule type="cellIs" dxfId="0" priority="24529" operator="equal">
      <formula>0</formula>
    </cfRule>
    <cfRule type="cellIs" dxfId="0" priority="24530" operator="equal">
      <formula>0</formula>
    </cfRule>
    <cfRule type="cellIs" dxfId="0" priority="24531" operator="equal">
      <formula>0</formula>
    </cfRule>
    <cfRule type="cellIs" dxfId="0" priority="24532" operator="equal">
      <formula>0</formula>
    </cfRule>
    <cfRule type="cellIs" dxfId="0" priority="24533" operator="equal">
      <formula>0</formula>
    </cfRule>
    <cfRule type="cellIs" dxfId="0" priority="24534" operator="equal">
      <formula>0</formula>
    </cfRule>
    <cfRule type="cellIs" dxfId="0" priority="24535" operator="equal">
      <formula>0</formula>
    </cfRule>
    <cfRule type="cellIs" dxfId="0" priority="24536" operator="equal">
      <formula>0</formula>
    </cfRule>
    <cfRule type="cellIs" dxfId="0" priority="24537" operator="equal">
      <formula>0</formula>
    </cfRule>
    <cfRule type="cellIs" dxfId="0" priority="24538" operator="equal">
      <formula>0</formula>
    </cfRule>
    <cfRule type="cellIs" dxfId="0" priority="24539" operator="equal">
      <formula>0</formula>
    </cfRule>
    <cfRule type="cellIs" dxfId="0" priority="24540" operator="equal">
      <formula>0</formula>
    </cfRule>
    <cfRule type="cellIs" dxfId="0" priority="24541" operator="equal">
      <formula>0</formula>
    </cfRule>
    <cfRule type="cellIs" dxfId="0" priority="24542" operator="equal">
      <formula>0</formula>
    </cfRule>
    <cfRule type="cellIs" dxfId="0" priority="24543" operator="equal">
      <formula>0</formula>
    </cfRule>
    <cfRule type="cellIs" dxfId="0" priority="24544" operator="equal">
      <formula>0</formula>
    </cfRule>
    <cfRule type="cellIs" dxfId="0" priority="24545" operator="equal">
      <formula>0</formula>
    </cfRule>
    <cfRule type="cellIs" dxfId="0" priority="24546" operator="equal">
      <formula>0</formula>
    </cfRule>
    <cfRule type="cellIs" dxfId="0" priority="24547" operator="equal">
      <formula>0</formula>
    </cfRule>
    <cfRule type="cellIs" dxfId="0" priority="24548" operator="equal">
      <formula>0</formula>
    </cfRule>
    <cfRule type="cellIs" dxfId="0" priority="24549" operator="equal">
      <formula>0</formula>
    </cfRule>
    <cfRule type="cellIs" dxfId="0" priority="24550" operator="equal">
      <formula>0</formula>
    </cfRule>
    <cfRule type="cellIs" dxfId="0" priority="24551" operator="equal">
      <formula>0</formula>
    </cfRule>
    <cfRule type="cellIs" dxfId="0" priority="24552" operator="equal">
      <formula>0</formula>
    </cfRule>
    <cfRule type="cellIs" dxfId="0" priority="24553" operator="equal">
      <formula>0</formula>
    </cfRule>
    <cfRule type="cellIs" dxfId="0" priority="24554" operator="equal">
      <formula>0</formula>
    </cfRule>
    <cfRule type="cellIs" dxfId="0" priority="24555" operator="equal">
      <formula>0</formula>
    </cfRule>
    <cfRule type="cellIs" dxfId="0" priority="24556" operator="equal">
      <formula>0</formula>
    </cfRule>
    <cfRule type="cellIs" dxfId="0" priority="24557" operator="equal">
      <formula>0</formula>
    </cfRule>
    <cfRule type="cellIs" dxfId="0" priority="24558" operator="equal">
      <formula>0</formula>
    </cfRule>
    <cfRule type="cellIs" dxfId="0" priority="24559" operator="equal">
      <formula>0</formula>
    </cfRule>
    <cfRule type="cellIs" dxfId="0" priority="24560" operator="equal">
      <formula>0</formula>
    </cfRule>
    <cfRule type="cellIs" dxfId="0" priority="24561" operator="equal">
      <formula>0</formula>
    </cfRule>
    <cfRule type="cellIs" dxfId="0" priority="24562" operator="equal">
      <formula>0</formula>
    </cfRule>
    <cfRule type="cellIs" dxfId="0" priority="24563" operator="equal">
      <formula>0</formula>
    </cfRule>
    <cfRule type="cellIs" dxfId="0" priority="24564" operator="equal">
      <formula>0</formula>
    </cfRule>
    <cfRule type="cellIs" dxfId="0" priority="24565" operator="equal">
      <formula>0</formula>
    </cfRule>
    <cfRule type="cellIs" dxfId="0" priority="24566" operator="equal">
      <formula>0</formula>
    </cfRule>
    <cfRule type="cellIs" dxfId="0" priority="24567" operator="equal">
      <formula>0</formula>
    </cfRule>
    <cfRule type="cellIs" dxfId="0" priority="24568" operator="equal">
      <formula>0</formula>
    </cfRule>
    <cfRule type="cellIs" dxfId="0" priority="24569" operator="equal">
      <formula>0</formula>
    </cfRule>
    <cfRule type="cellIs" dxfId="0" priority="24570" operator="equal">
      <formula>0</formula>
    </cfRule>
    <cfRule type="cellIs" dxfId="0" priority="24571" operator="equal">
      <formula>0</formula>
    </cfRule>
    <cfRule type="cellIs" dxfId="0" priority="24572" operator="equal">
      <formula>0</formula>
    </cfRule>
    <cfRule type="cellIs" dxfId="0" priority="24573" operator="equal">
      <formula>0</formula>
    </cfRule>
    <cfRule type="cellIs" dxfId="0" priority="24574" operator="equal">
      <formula>0</formula>
    </cfRule>
    <cfRule type="cellIs" dxfId="0" priority="24575" operator="equal">
      <formula>0</formula>
    </cfRule>
    <cfRule type="cellIs" dxfId="0" priority="24576" operator="equal">
      <formula>0</formula>
    </cfRule>
    <cfRule type="cellIs" dxfId="0" priority="24577" operator="equal">
      <formula>0</formula>
    </cfRule>
    <cfRule type="cellIs" dxfId="0" priority="24578" operator="equal">
      <formula>0</formula>
    </cfRule>
    <cfRule type="cellIs" dxfId="0" priority="24579" operator="equal">
      <formula>0</formula>
    </cfRule>
    <cfRule type="cellIs" dxfId="0" priority="24580" operator="equal">
      <formula>0</formula>
    </cfRule>
    <cfRule type="cellIs" dxfId="0" priority="24581" operator="equal">
      <formula>0</formula>
    </cfRule>
    <cfRule type="cellIs" dxfId="0" priority="24582" operator="equal">
      <formula>0</formula>
    </cfRule>
    <cfRule type="cellIs" dxfId="0" priority="24583" operator="equal">
      <formula>0</formula>
    </cfRule>
    <cfRule type="cellIs" dxfId="0" priority="24584" operator="equal">
      <formula>0</formula>
    </cfRule>
    <cfRule type="cellIs" dxfId="0" priority="24585" operator="equal">
      <formula>0</formula>
    </cfRule>
    <cfRule type="cellIs" dxfId="0" priority="24586" operator="equal">
      <formula>0</formula>
    </cfRule>
    <cfRule type="cellIs" dxfId="0" priority="24587" operator="equal">
      <formula>0</formula>
    </cfRule>
    <cfRule type="cellIs" dxfId="0" priority="24588" operator="equal">
      <formula>0</formula>
    </cfRule>
    <cfRule type="cellIs" dxfId="0" priority="24589" operator="equal">
      <formula>0</formula>
    </cfRule>
    <cfRule type="cellIs" dxfId="0" priority="24590" operator="equal">
      <formula>0</formula>
    </cfRule>
    <cfRule type="cellIs" dxfId="0" priority="24591" operator="equal">
      <formula>0</formula>
    </cfRule>
    <cfRule type="cellIs" dxfId="0" priority="24592" operator="equal">
      <formula>0</formula>
    </cfRule>
    <cfRule type="cellIs" dxfId="0" priority="24593" operator="equal">
      <formula>0</formula>
    </cfRule>
    <cfRule type="cellIs" dxfId="0" priority="24594" operator="equal">
      <formula>0</formula>
    </cfRule>
    <cfRule type="cellIs" dxfId="0" priority="24595" operator="equal">
      <formula>0</formula>
    </cfRule>
    <cfRule type="cellIs" dxfId="0" priority="24596" operator="equal">
      <formula>0</formula>
    </cfRule>
    <cfRule type="cellIs" dxfId="0" priority="24597" operator="equal">
      <formula>0</formula>
    </cfRule>
    <cfRule type="cellIs" dxfId="0" priority="24598" operator="equal">
      <formula>0</formula>
    </cfRule>
    <cfRule type="cellIs" dxfId="0" priority="24599" operator="equal">
      <formula>0</formula>
    </cfRule>
    <cfRule type="cellIs" dxfId="0" priority="24600" operator="equal">
      <formula>0</formula>
    </cfRule>
    <cfRule type="cellIs" dxfId="0" priority="24601" operator="equal">
      <formula>0</formula>
    </cfRule>
    <cfRule type="cellIs" dxfId="0" priority="24602" operator="equal">
      <formula>0</formula>
    </cfRule>
    <cfRule type="cellIs" dxfId="0" priority="24603" operator="equal">
      <formula>0</formula>
    </cfRule>
    <cfRule type="cellIs" dxfId="0" priority="24604" operator="equal">
      <formula>0</formula>
    </cfRule>
    <cfRule type="cellIs" dxfId="0" priority="24605" operator="equal">
      <formula>0</formula>
    </cfRule>
    <cfRule type="cellIs" dxfId="0" priority="24606" operator="equal">
      <formula>0</formula>
    </cfRule>
    <cfRule type="cellIs" dxfId="0" priority="24607" operator="equal">
      <formula>0</formula>
    </cfRule>
    <cfRule type="cellIs" dxfId="0" priority="24608" operator="equal">
      <formula>0</formula>
    </cfRule>
    <cfRule type="cellIs" dxfId="0" priority="24609" operator="equal">
      <formula>0</formula>
    </cfRule>
    <cfRule type="cellIs" dxfId="0" priority="24610" operator="equal">
      <formula>0</formula>
    </cfRule>
    <cfRule type="cellIs" dxfId="0" priority="24611" operator="equal">
      <formula>0</formula>
    </cfRule>
    <cfRule type="cellIs" dxfId="0" priority="24612" operator="equal">
      <formula>0</formula>
    </cfRule>
    <cfRule type="cellIs" dxfId="0" priority="24613" operator="equal">
      <formula>0</formula>
    </cfRule>
    <cfRule type="cellIs" dxfId="0" priority="24614" operator="equal">
      <formula>0</formula>
    </cfRule>
    <cfRule type="cellIs" dxfId="0" priority="24615" operator="equal">
      <formula>0</formula>
    </cfRule>
    <cfRule type="cellIs" dxfId="0" priority="24616" operator="equal">
      <formula>0</formula>
    </cfRule>
    <cfRule type="cellIs" dxfId="0" priority="24617" operator="equal">
      <formula>0</formula>
    </cfRule>
    <cfRule type="cellIs" dxfId="0" priority="24618" operator="equal">
      <formula>0</formula>
    </cfRule>
    <cfRule type="cellIs" dxfId="0" priority="24619" operator="equal">
      <formula>0</formula>
    </cfRule>
    <cfRule type="cellIs" dxfId="0" priority="24620" operator="equal">
      <formula>0</formula>
    </cfRule>
    <cfRule type="cellIs" dxfId="0" priority="24621" operator="equal">
      <formula>0</formula>
    </cfRule>
    <cfRule type="cellIs" dxfId="0" priority="24622" operator="equal">
      <formula>0</formula>
    </cfRule>
    <cfRule type="cellIs" dxfId="0" priority="24623" operator="equal">
      <formula>0</formula>
    </cfRule>
    <cfRule type="cellIs" dxfId="0" priority="24624" operator="equal">
      <formula>0</formula>
    </cfRule>
    <cfRule type="cellIs" dxfId="0" priority="24625" operator="equal">
      <formula>0</formula>
    </cfRule>
    <cfRule type="cellIs" dxfId="0" priority="24626" operator="equal">
      <formula>0</formula>
    </cfRule>
    <cfRule type="cellIs" dxfId="0" priority="24627" operator="equal">
      <formula>0</formula>
    </cfRule>
    <cfRule type="cellIs" dxfId="0" priority="24628" operator="equal">
      <formula>0</formula>
    </cfRule>
    <cfRule type="cellIs" dxfId="0" priority="24629" operator="equal">
      <formula>0</formula>
    </cfRule>
    <cfRule type="cellIs" dxfId="0" priority="24630" operator="equal">
      <formula>0</formula>
    </cfRule>
    <cfRule type="cellIs" dxfId="0" priority="24631" operator="equal">
      <formula>0</formula>
    </cfRule>
    <cfRule type="cellIs" dxfId="0" priority="24632" operator="equal">
      <formula>0</formula>
    </cfRule>
    <cfRule type="cellIs" dxfId="0" priority="24633" operator="equal">
      <formula>0</formula>
    </cfRule>
    <cfRule type="cellIs" dxfId="0" priority="24634" operator="equal">
      <formula>0</formula>
    </cfRule>
    <cfRule type="cellIs" dxfId="0" priority="24635" operator="equal">
      <formula>0</formula>
    </cfRule>
    <cfRule type="cellIs" dxfId="0" priority="24636" operator="equal">
      <formula>0</formula>
    </cfRule>
    <cfRule type="cellIs" dxfId="0" priority="24637" operator="equal">
      <formula>0</formula>
    </cfRule>
    <cfRule type="cellIs" dxfId="0" priority="24638" operator="equal">
      <formula>0</formula>
    </cfRule>
    <cfRule type="cellIs" dxfId="0" priority="24639" operator="equal">
      <formula>0</formula>
    </cfRule>
    <cfRule type="cellIs" dxfId="0" priority="24640" operator="equal">
      <formula>0</formula>
    </cfRule>
    <cfRule type="cellIs" dxfId="0" priority="24641" operator="equal">
      <formula>0</formula>
    </cfRule>
    <cfRule type="cellIs" dxfId="0" priority="24642" operator="equal">
      <formula>0</formula>
    </cfRule>
    <cfRule type="cellIs" dxfId="0" priority="24643" operator="equal">
      <formula>0</formula>
    </cfRule>
    <cfRule type="cellIs" dxfId="0" priority="24644" operator="equal">
      <formula>0</formula>
    </cfRule>
    <cfRule type="cellIs" dxfId="0" priority="24645" operator="equal">
      <formula>0</formula>
    </cfRule>
    <cfRule type="cellIs" dxfId="0" priority="24646" operator="equal">
      <formula>0</formula>
    </cfRule>
    <cfRule type="cellIs" dxfId="0" priority="24647" operator="equal">
      <formula>0</formula>
    </cfRule>
    <cfRule type="cellIs" dxfId="0" priority="24648" operator="equal">
      <formula>0</formula>
    </cfRule>
    <cfRule type="cellIs" dxfId="0" priority="24649" operator="equal">
      <formula>0</formula>
    </cfRule>
    <cfRule type="cellIs" dxfId="0" priority="24650" operator="equal">
      <formula>0</formula>
    </cfRule>
    <cfRule type="cellIs" dxfId="0" priority="24651" operator="equal">
      <formula>0</formula>
    </cfRule>
    <cfRule type="cellIs" dxfId="0" priority="24652" operator="equal">
      <formula>0</formula>
    </cfRule>
    <cfRule type="cellIs" dxfId="0" priority="24653" operator="equal">
      <formula>0</formula>
    </cfRule>
    <cfRule type="cellIs" dxfId="0" priority="24654" operator="equal">
      <formula>0</formula>
    </cfRule>
    <cfRule type="cellIs" dxfId="0" priority="24655" operator="equal">
      <formula>0</formula>
    </cfRule>
    <cfRule type="cellIs" dxfId="0" priority="24656" operator="equal">
      <formula>0</formula>
    </cfRule>
    <cfRule type="cellIs" dxfId="0" priority="24657" operator="equal">
      <formula>0</formula>
    </cfRule>
    <cfRule type="cellIs" dxfId="0" priority="24658" operator="equal">
      <formula>0</formula>
    </cfRule>
    <cfRule type="cellIs" dxfId="0" priority="24659" operator="equal">
      <formula>0</formula>
    </cfRule>
    <cfRule type="cellIs" dxfId="0" priority="24660" operator="equal">
      <formula>0</formula>
    </cfRule>
    <cfRule type="cellIs" dxfId="0" priority="24661" operator="equal">
      <formula>0</formula>
    </cfRule>
    <cfRule type="cellIs" dxfId="0" priority="24662" operator="equal">
      <formula>0</formula>
    </cfRule>
    <cfRule type="cellIs" dxfId="0" priority="24663" operator="equal">
      <formula>0</formula>
    </cfRule>
    <cfRule type="cellIs" dxfId="0" priority="24664" operator="equal">
      <formula>0</formula>
    </cfRule>
    <cfRule type="cellIs" dxfId="0" priority="24665" operator="equal">
      <formula>0</formula>
    </cfRule>
    <cfRule type="cellIs" dxfId="0" priority="24666" operator="equal">
      <formula>0</formula>
    </cfRule>
    <cfRule type="cellIs" dxfId="0" priority="24667" operator="equal">
      <formula>0</formula>
    </cfRule>
    <cfRule type="cellIs" dxfId="0" priority="24668" operator="equal">
      <formula>0</formula>
    </cfRule>
    <cfRule type="cellIs" dxfId="0" priority="24669" operator="equal">
      <formula>0</formula>
    </cfRule>
    <cfRule type="cellIs" dxfId="0" priority="24670" operator="equal">
      <formula>0</formula>
    </cfRule>
    <cfRule type="cellIs" dxfId="0" priority="24671" operator="equal">
      <formula>0</formula>
    </cfRule>
    <cfRule type="cellIs" dxfId="0" priority="24672" operator="equal">
      <formula>0</formula>
    </cfRule>
    <cfRule type="cellIs" dxfId="0" priority="24673" operator="equal">
      <formula>0</formula>
    </cfRule>
    <cfRule type="cellIs" dxfId="0" priority="24674" operator="equal">
      <formula>0</formula>
    </cfRule>
    <cfRule type="cellIs" dxfId="0" priority="24675" operator="equal">
      <formula>0</formula>
    </cfRule>
    <cfRule type="cellIs" dxfId="0" priority="24676" operator="equal">
      <formula>0</formula>
    </cfRule>
    <cfRule type="cellIs" dxfId="0" priority="24677" operator="equal">
      <formula>0</formula>
    </cfRule>
    <cfRule type="cellIs" dxfId="0" priority="24678" operator="equal">
      <formula>0</formula>
    </cfRule>
    <cfRule type="cellIs" dxfId="0" priority="24679" operator="equal">
      <formula>0</formula>
    </cfRule>
    <cfRule type="cellIs" dxfId="0" priority="24680" operator="equal">
      <formula>0</formula>
    </cfRule>
    <cfRule type="cellIs" dxfId="0" priority="24681" operator="equal">
      <formula>0</formula>
    </cfRule>
    <cfRule type="cellIs" dxfId="0" priority="24682" operator="equal">
      <formula>0</formula>
    </cfRule>
    <cfRule type="cellIs" dxfId="0" priority="24683" operator="equal">
      <formula>0</formula>
    </cfRule>
    <cfRule type="cellIs" dxfId="0" priority="24684" operator="equal">
      <formula>0</formula>
    </cfRule>
    <cfRule type="cellIs" dxfId="0" priority="24685" operator="equal">
      <formula>0</formula>
    </cfRule>
    <cfRule type="cellIs" dxfId="0" priority="24686" operator="equal">
      <formula>0</formula>
    </cfRule>
    <cfRule type="cellIs" dxfId="0" priority="24687" operator="equal">
      <formula>0</formula>
    </cfRule>
    <cfRule type="cellIs" dxfId="0" priority="24688" operator="equal">
      <formula>0</formula>
    </cfRule>
    <cfRule type="cellIs" dxfId="0" priority="24689" operator="equal">
      <formula>0</formula>
    </cfRule>
    <cfRule type="cellIs" dxfId="0" priority="24690" operator="equal">
      <formula>0</formula>
    </cfRule>
    <cfRule type="cellIs" dxfId="0" priority="24691" operator="equal">
      <formula>0</formula>
    </cfRule>
    <cfRule type="cellIs" dxfId="0" priority="24692" operator="equal">
      <formula>0</formula>
    </cfRule>
    <cfRule type="cellIs" dxfId="0" priority="24693" operator="equal">
      <formula>0</formula>
    </cfRule>
    <cfRule type="cellIs" dxfId="0" priority="24694" operator="equal">
      <formula>0</formula>
    </cfRule>
    <cfRule type="cellIs" dxfId="0" priority="24695" operator="equal">
      <formula>0</formula>
    </cfRule>
    <cfRule type="cellIs" dxfId="0" priority="24696" operator="equal">
      <formula>0</formula>
    </cfRule>
    <cfRule type="cellIs" dxfId="0" priority="24697" operator="equal">
      <formula>0</formula>
    </cfRule>
    <cfRule type="cellIs" dxfId="0" priority="24698" operator="equal">
      <formula>0</formula>
    </cfRule>
    <cfRule type="cellIs" dxfId="0" priority="24699" operator="equal">
      <formula>0</formula>
    </cfRule>
    <cfRule type="cellIs" dxfId="0" priority="24700" operator="equal">
      <formula>0</formula>
    </cfRule>
    <cfRule type="cellIs" dxfId="0" priority="24701" operator="equal">
      <formula>0</formula>
    </cfRule>
    <cfRule type="cellIs" dxfId="0" priority="24702" operator="equal">
      <formula>0</formula>
    </cfRule>
    <cfRule type="cellIs" dxfId="0" priority="24703" operator="equal">
      <formula>0</formula>
    </cfRule>
    <cfRule type="cellIs" dxfId="0" priority="24704" operator="equal">
      <formula>0</formula>
    </cfRule>
    <cfRule type="cellIs" dxfId="0" priority="24705" operator="equal">
      <formula>0</formula>
    </cfRule>
    <cfRule type="cellIs" dxfId="0" priority="24706" operator="equal">
      <formula>0</formula>
    </cfRule>
    <cfRule type="cellIs" dxfId="0" priority="24707" operator="equal">
      <formula>0</formula>
    </cfRule>
    <cfRule type="cellIs" dxfId="0" priority="24708" operator="equal">
      <formula>0</formula>
    </cfRule>
    <cfRule type="cellIs" dxfId="0" priority="24709" operator="equal">
      <formula>0</formula>
    </cfRule>
    <cfRule type="cellIs" dxfId="0" priority="24710" operator="equal">
      <formula>0</formula>
    </cfRule>
    <cfRule type="cellIs" dxfId="0" priority="24711" operator="equal">
      <formula>0</formula>
    </cfRule>
    <cfRule type="cellIs" dxfId="0" priority="24712" operator="equal">
      <formula>0</formula>
    </cfRule>
    <cfRule type="cellIs" dxfId="0" priority="24713" operator="equal">
      <formula>0</formula>
    </cfRule>
    <cfRule type="cellIs" dxfId="0" priority="24714" operator="equal">
      <formula>0</formula>
    </cfRule>
    <cfRule type="cellIs" dxfId="0" priority="24715" operator="equal">
      <formula>0</formula>
    </cfRule>
    <cfRule type="cellIs" dxfId="0" priority="24716" operator="equal">
      <formula>0</formula>
    </cfRule>
    <cfRule type="cellIs" dxfId="0" priority="24717" operator="equal">
      <formula>0</formula>
    </cfRule>
    <cfRule type="cellIs" dxfId="0" priority="24718" operator="equal">
      <formula>0</formula>
    </cfRule>
    <cfRule type="cellIs" dxfId="0" priority="24719" operator="equal">
      <formula>0</formula>
    </cfRule>
    <cfRule type="cellIs" dxfId="0" priority="24720" operator="equal">
      <formula>0</formula>
    </cfRule>
    <cfRule type="cellIs" dxfId="0" priority="24721" operator="equal">
      <formula>0</formula>
    </cfRule>
    <cfRule type="cellIs" dxfId="0" priority="24722" operator="equal">
      <formula>0</formula>
    </cfRule>
    <cfRule type="cellIs" dxfId="0" priority="24723" operator="equal">
      <formula>0</formula>
    </cfRule>
    <cfRule type="cellIs" dxfId="0" priority="24724" operator="equal">
      <formula>0</formula>
    </cfRule>
    <cfRule type="cellIs" dxfId="0" priority="24725" operator="equal">
      <formula>0</formula>
    </cfRule>
    <cfRule type="cellIs" dxfId="0" priority="24726" operator="equal">
      <formula>0</formula>
    </cfRule>
    <cfRule type="cellIs" dxfId="0" priority="24727" operator="equal">
      <formula>0</formula>
    </cfRule>
    <cfRule type="cellIs" dxfId="0" priority="24728" operator="equal">
      <formula>0</formula>
    </cfRule>
    <cfRule type="cellIs" dxfId="0" priority="24729" operator="equal">
      <formula>0</formula>
    </cfRule>
    <cfRule type="cellIs" dxfId="0" priority="24730" operator="equal">
      <formula>0</formula>
    </cfRule>
    <cfRule type="cellIs" dxfId="0" priority="24731" operator="equal">
      <formula>0</formula>
    </cfRule>
    <cfRule type="cellIs" dxfId="0" priority="24732" operator="equal">
      <formula>0</formula>
    </cfRule>
    <cfRule type="cellIs" dxfId="0" priority="24733" operator="equal">
      <formula>0</formula>
    </cfRule>
    <cfRule type="cellIs" dxfId="0" priority="24734" operator="equal">
      <formula>0</formula>
    </cfRule>
    <cfRule type="cellIs" dxfId="0" priority="24735" operator="equal">
      <formula>0</formula>
    </cfRule>
    <cfRule type="cellIs" dxfId="0" priority="24736" operator="equal">
      <formula>0</formula>
    </cfRule>
    <cfRule type="cellIs" dxfId="0" priority="24737" operator="equal">
      <formula>0</formula>
    </cfRule>
    <cfRule type="cellIs" dxfId="0" priority="24738" operator="equal">
      <formula>0</formula>
    </cfRule>
    <cfRule type="cellIs" dxfId="0" priority="24739" operator="equal">
      <formula>0</formula>
    </cfRule>
    <cfRule type="cellIs" dxfId="0" priority="24740" operator="equal">
      <formula>0</formula>
    </cfRule>
    <cfRule type="cellIs" dxfId="0" priority="24741" operator="equal">
      <formula>0</formula>
    </cfRule>
    <cfRule type="cellIs" dxfId="0" priority="24742" operator="equal">
      <formula>0</formula>
    </cfRule>
    <cfRule type="cellIs" dxfId="0" priority="24743" operator="equal">
      <formula>0</formula>
    </cfRule>
    <cfRule type="cellIs" dxfId="0" priority="24744" operator="equal">
      <formula>0</formula>
    </cfRule>
    <cfRule type="cellIs" dxfId="0" priority="24745" operator="equal">
      <formula>0</formula>
    </cfRule>
    <cfRule type="cellIs" dxfId="0" priority="24746" operator="equal">
      <formula>0</formula>
    </cfRule>
    <cfRule type="cellIs" dxfId="0" priority="24747" operator="equal">
      <formula>0</formula>
    </cfRule>
    <cfRule type="cellIs" dxfId="0" priority="24748" operator="equal">
      <formula>0</formula>
    </cfRule>
    <cfRule type="cellIs" dxfId="0" priority="24749" operator="equal">
      <formula>0</formula>
    </cfRule>
    <cfRule type="cellIs" dxfId="0" priority="24750" operator="equal">
      <formula>0</formula>
    </cfRule>
    <cfRule type="cellIs" dxfId="0" priority="24751" operator="equal">
      <formula>0</formula>
    </cfRule>
    <cfRule type="cellIs" dxfId="0" priority="24752" operator="equal">
      <formula>0</formula>
    </cfRule>
    <cfRule type="cellIs" dxfId="0" priority="24753" operator="equal">
      <formula>0</formula>
    </cfRule>
    <cfRule type="cellIs" dxfId="0" priority="24754" operator="equal">
      <formula>0</formula>
    </cfRule>
    <cfRule type="cellIs" dxfId="0" priority="24755" operator="equal">
      <formula>0</formula>
    </cfRule>
    <cfRule type="cellIs" dxfId="0" priority="24756" operator="equal">
      <formula>0</formula>
    </cfRule>
    <cfRule type="cellIs" dxfId="0" priority="24757" operator="equal">
      <formula>0</formula>
    </cfRule>
    <cfRule type="cellIs" dxfId="0" priority="24758" operator="equal">
      <formula>0</formula>
    </cfRule>
    <cfRule type="cellIs" dxfId="0" priority="24759" operator="equal">
      <formula>0</formula>
    </cfRule>
    <cfRule type="cellIs" dxfId="0" priority="24760" operator="equal">
      <formula>0</formula>
    </cfRule>
    <cfRule type="cellIs" dxfId="0" priority="24761" operator="equal">
      <formula>0</formula>
    </cfRule>
    <cfRule type="cellIs" dxfId="0" priority="24762" operator="equal">
      <formula>0</formula>
    </cfRule>
    <cfRule type="cellIs" dxfId="0" priority="24763" operator="equal">
      <formula>0</formula>
    </cfRule>
    <cfRule type="cellIs" dxfId="0" priority="24764" operator="equal">
      <formula>0</formula>
    </cfRule>
    <cfRule type="cellIs" dxfId="0" priority="24765" operator="equal">
      <formula>0</formula>
    </cfRule>
    <cfRule type="cellIs" dxfId="0" priority="24766" operator="equal">
      <formula>0</formula>
    </cfRule>
    <cfRule type="cellIs" dxfId="0" priority="24767" operator="equal">
      <formula>0</formula>
    </cfRule>
    <cfRule type="cellIs" dxfId="0" priority="24768" operator="equal">
      <formula>0</formula>
    </cfRule>
    <cfRule type="cellIs" dxfId="0" priority="24769" operator="equal">
      <formula>0</formula>
    </cfRule>
    <cfRule type="cellIs" dxfId="0" priority="24770" operator="equal">
      <formula>0</formula>
    </cfRule>
    <cfRule type="cellIs" dxfId="0" priority="24771" operator="equal">
      <formula>0</formula>
    </cfRule>
    <cfRule type="cellIs" dxfId="0" priority="24772" operator="equal">
      <formula>0</formula>
    </cfRule>
    <cfRule type="cellIs" dxfId="0" priority="24773" operator="equal">
      <formula>0</formula>
    </cfRule>
    <cfRule type="cellIs" dxfId="0" priority="24774" operator="equal">
      <formula>0</formula>
    </cfRule>
    <cfRule type="cellIs" dxfId="0" priority="24775" operator="equal">
      <formula>0</formula>
    </cfRule>
    <cfRule type="cellIs" dxfId="0" priority="24776" operator="equal">
      <formula>0</formula>
    </cfRule>
    <cfRule type="cellIs" dxfId="0" priority="24777" operator="equal">
      <formula>0</formula>
    </cfRule>
    <cfRule type="cellIs" dxfId="0" priority="24778" operator="equal">
      <formula>0</formula>
    </cfRule>
    <cfRule type="cellIs" dxfId="0" priority="24779" operator="equal">
      <formula>0</formula>
    </cfRule>
    <cfRule type="cellIs" dxfId="0" priority="24780" operator="equal">
      <formula>0</formula>
    </cfRule>
    <cfRule type="cellIs" dxfId="0" priority="24781" operator="equal">
      <formula>0</formula>
    </cfRule>
    <cfRule type="cellIs" dxfId="0" priority="24782" operator="equal">
      <formula>0</formula>
    </cfRule>
    <cfRule type="cellIs" dxfId="0" priority="24783" operator="equal">
      <formula>0</formula>
    </cfRule>
    <cfRule type="cellIs" dxfId="0" priority="24784" operator="equal">
      <formula>0</formula>
    </cfRule>
    <cfRule type="cellIs" dxfId="0" priority="24785" operator="equal">
      <formula>0</formula>
    </cfRule>
    <cfRule type="cellIs" dxfId="0" priority="24786" operator="equal">
      <formula>0</formula>
    </cfRule>
    <cfRule type="cellIs" dxfId="0" priority="24787" operator="equal">
      <formula>0</formula>
    </cfRule>
    <cfRule type="cellIs" dxfId="0" priority="24788" operator="equal">
      <formula>0</formula>
    </cfRule>
    <cfRule type="cellIs" dxfId="0" priority="24789" operator="equal">
      <formula>0</formula>
    </cfRule>
    <cfRule type="cellIs" dxfId="0" priority="24790" operator="equal">
      <formula>0</formula>
    </cfRule>
    <cfRule type="cellIs" dxfId="0" priority="24791" operator="equal">
      <formula>0</formula>
    </cfRule>
    <cfRule type="cellIs" dxfId="0" priority="24792" operator="equal">
      <formula>0</formula>
    </cfRule>
    <cfRule type="cellIs" dxfId="0" priority="24793" operator="equal">
      <formula>0</formula>
    </cfRule>
    <cfRule type="cellIs" dxfId="0" priority="24794" operator="equal">
      <formula>0</formula>
    </cfRule>
    <cfRule type="cellIs" dxfId="0" priority="24795" operator="equal">
      <formula>0</formula>
    </cfRule>
    <cfRule type="cellIs" dxfId="0" priority="24796" operator="equal">
      <formula>0</formula>
    </cfRule>
    <cfRule type="cellIs" dxfId="0" priority="24797" operator="equal">
      <formula>0</formula>
    </cfRule>
    <cfRule type="cellIs" dxfId="0" priority="24798" operator="equal">
      <formula>0</formula>
    </cfRule>
    <cfRule type="cellIs" dxfId="0" priority="24799" operator="equal">
      <formula>0</formula>
    </cfRule>
    <cfRule type="cellIs" dxfId="0" priority="24800" operator="equal">
      <formula>0</formula>
    </cfRule>
    <cfRule type="cellIs" dxfId="0" priority="24801" operator="equal">
      <formula>0</formula>
    </cfRule>
    <cfRule type="cellIs" dxfId="0" priority="24802" operator="equal">
      <formula>0</formula>
    </cfRule>
    <cfRule type="cellIs" dxfId="0" priority="24803" operator="equal">
      <formula>0</formula>
    </cfRule>
    <cfRule type="cellIs" dxfId="0" priority="24804" operator="equal">
      <formula>0</formula>
    </cfRule>
    <cfRule type="cellIs" dxfId="0" priority="24805" operator="equal">
      <formula>0</formula>
    </cfRule>
    <cfRule type="cellIs" dxfId="0" priority="24806" operator="equal">
      <formula>0</formula>
    </cfRule>
    <cfRule type="cellIs" dxfId="0" priority="24807" operator="equal">
      <formula>0</formula>
    </cfRule>
    <cfRule type="cellIs" dxfId="0" priority="24808" operator="equal">
      <formula>0</formula>
    </cfRule>
    <cfRule type="cellIs" dxfId="0" priority="24809" operator="equal">
      <formula>0</formula>
    </cfRule>
    <cfRule type="cellIs" dxfId="0" priority="24810" operator="equal">
      <formula>0</formula>
    </cfRule>
    <cfRule type="cellIs" dxfId="0" priority="24811" operator="equal">
      <formula>0</formula>
    </cfRule>
    <cfRule type="cellIs" dxfId="0" priority="24812" operator="equal">
      <formula>0</formula>
    </cfRule>
    <cfRule type="cellIs" dxfId="0" priority="24813" operator="equal">
      <formula>0</formula>
    </cfRule>
    <cfRule type="cellIs" dxfId="0" priority="24814" operator="equal">
      <formula>0</formula>
    </cfRule>
    <cfRule type="cellIs" dxfId="0" priority="24815" operator="equal">
      <formula>0</formula>
    </cfRule>
    <cfRule type="cellIs" dxfId="0" priority="24816" operator="equal">
      <formula>0</formula>
    </cfRule>
    <cfRule type="cellIs" dxfId="0" priority="24817" operator="equal">
      <formula>0</formula>
    </cfRule>
    <cfRule type="cellIs" dxfId="0" priority="24818" operator="equal">
      <formula>0</formula>
    </cfRule>
    <cfRule type="cellIs" dxfId="0" priority="24819" operator="equal">
      <formula>0</formula>
    </cfRule>
    <cfRule type="cellIs" dxfId="0" priority="24820" operator="equal">
      <formula>0</formula>
    </cfRule>
    <cfRule type="cellIs" dxfId="0" priority="24821" operator="equal">
      <formula>0</formula>
    </cfRule>
    <cfRule type="cellIs" dxfId="0" priority="24822" operator="equal">
      <formula>0</formula>
    </cfRule>
    <cfRule type="cellIs" dxfId="0" priority="24823" operator="equal">
      <formula>0</formula>
    </cfRule>
    <cfRule type="cellIs" dxfId="0" priority="24824" operator="equal">
      <formula>0</formula>
    </cfRule>
    <cfRule type="cellIs" dxfId="0" priority="24825" operator="equal">
      <formula>0</formula>
    </cfRule>
    <cfRule type="cellIs" dxfId="0" priority="24826" operator="equal">
      <formula>0</formula>
    </cfRule>
    <cfRule type="cellIs" dxfId="0" priority="24827" operator="equal">
      <formula>0</formula>
    </cfRule>
    <cfRule type="cellIs" dxfId="0" priority="24828" operator="equal">
      <formula>0</formula>
    </cfRule>
    <cfRule type="cellIs" dxfId="0" priority="24829" operator="equal">
      <formula>0</formula>
    </cfRule>
    <cfRule type="cellIs" dxfId="0" priority="24830" operator="equal">
      <formula>0</formula>
    </cfRule>
    <cfRule type="cellIs" dxfId="0" priority="24831" operator="equal">
      <formula>0</formula>
    </cfRule>
    <cfRule type="cellIs" dxfId="0" priority="24832" operator="equal">
      <formula>0</formula>
    </cfRule>
    <cfRule type="cellIs" dxfId="0" priority="24833" operator="equal">
      <formula>0</formula>
    </cfRule>
    <cfRule type="cellIs" dxfId="0" priority="24834" operator="equal">
      <formula>0</formula>
    </cfRule>
    <cfRule type="cellIs" dxfId="0" priority="24835" operator="equal">
      <formula>0</formula>
    </cfRule>
    <cfRule type="cellIs" dxfId="0" priority="24836" operator="equal">
      <formula>0</formula>
    </cfRule>
    <cfRule type="cellIs" dxfId="0" priority="24837" operator="equal">
      <formula>0</formula>
    </cfRule>
    <cfRule type="cellIs" dxfId="0" priority="24838" operator="equal">
      <formula>0</formula>
    </cfRule>
    <cfRule type="cellIs" dxfId="0" priority="24839" operator="equal">
      <formula>0</formula>
    </cfRule>
    <cfRule type="cellIs" dxfId="0" priority="24840" operator="equal">
      <formula>0</formula>
    </cfRule>
    <cfRule type="cellIs" dxfId="0" priority="24841" operator="equal">
      <formula>0</formula>
    </cfRule>
    <cfRule type="cellIs" dxfId="0" priority="24842" operator="equal">
      <formula>0</formula>
    </cfRule>
    <cfRule type="cellIs" dxfId="0" priority="24843" operator="equal">
      <formula>0</formula>
    </cfRule>
    <cfRule type="cellIs" dxfId="0" priority="24844" operator="equal">
      <formula>0</formula>
    </cfRule>
    <cfRule type="cellIs" dxfId="0" priority="24845" operator="equal">
      <formula>0</formula>
    </cfRule>
    <cfRule type="cellIs" dxfId="0" priority="24846" operator="equal">
      <formula>0</formula>
    </cfRule>
    <cfRule type="cellIs" dxfId="0" priority="24847" operator="equal">
      <formula>0</formula>
    </cfRule>
    <cfRule type="cellIs" dxfId="0" priority="24848" operator="equal">
      <formula>0</formula>
    </cfRule>
    <cfRule type="cellIs" dxfId="0" priority="24849" operator="equal">
      <formula>0</formula>
    </cfRule>
    <cfRule type="cellIs" dxfId="0" priority="24850" operator="equal">
      <formula>0</formula>
    </cfRule>
    <cfRule type="cellIs" dxfId="0" priority="24851" operator="equal">
      <formula>0</formula>
    </cfRule>
    <cfRule type="cellIs" dxfId="0" priority="24852" operator="equal">
      <formula>0</formula>
    </cfRule>
    <cfRule type="cellIs" dxfId="0" priority="24853" operator="equal">
      <formula>0</formula>
    </cfRule>
    <cfRule type="cellIs" dxfId="0" priority="24854" operator="equal">
      <formula>0</formula>
    </cfRule>
    <cfRule type="cellIs" dxfId="0" priority="24855" operator="equal">
      <formula>0</formula>
    </cfRule>
    <cfRule type="cellIs" dxfId="0" priority="24856" operator="equal">
      <formula>0</formula>
    </cfRule>
    <cfRule type="cellIs" dxfId="0" priority="24857" operator="equal">
      <formula>0</formula>
    </cfRule>
    <cfRule type="cellIs" dxfId="0" priority="24858" operator="equal">
      <formula>0</formula>
    </cfRule>
    <cfRule type="cellIs" dxfId="0" priority="24859" operator="equal">
      <formula>0</formula>
    </cfRule>
    <cfRule type="cellIs" dxfId="0" priority="24860" operator="equal">
      <formula>0</formula>
    </cfRule>
    <cfRule type="cellIs" dxfId="0" priority="24861" operator="equal">
      <formula>0</formula>
    </cfRule>
    <cfRule type="cellIs" dxfId="0" priority="24862" operator="equal">
      <formula>0</formula>
    </cfRule>
    <cfRule type="cellIs" dxfId="0" priority="24863" operator="equal">
      <formula>0</formula>
    </cfRule>
    <cfRule type="cellIs" dxfId="0" priority="24864" operator="equal">
      <formula>0</formula>
    </cfRule>
    <cfRule type="cellIs" dxfId="0" priority="24865" operator="equal">
      <formula>0</formula>
    </cfRule>
    <cfRule type="cellIs" dxfId="0" priority="24866" operator="equal">
      <formula>0</formula>
    </cfRule>
    <cfRule type="cellIs" dxfId="0" priority="24867" operator="equal">
      <formula>0</formula>
    </cfRule>
    <cfRule type="cellIs" dxfId="0" priority="24868" operator="equal">
      <formula>0</formula>
    </cfRule>
    <cfRule type="cellIs" dxfId="0" priority="24869" operator="equal">
      <formula>0</formula>
    </cfRule>
    <cfRule type="cellIs" dxfId="0" priority="24870" operator="equal">
      <formula>0</formula>
    </cfRule>
    <cfRule type="cellIs" dxfId="0" priority="24871" operator="equal">
      <formula>0</formula>
    </cfRule>
    <cfRule type="cellIs" dxfId="0" priority="24872" operator="equal">
      <formula>0</formula>
    </cfRule>
    <cfRule type="cellIs" dxfId="0" priority="24873" operator="equal">
      <formula>0</formula>
    </cfRule>
    <cfRule type="cellIs" dxfId="0" priority="24874" operator="equal">
      <formula>0</formula>
    </cfRule>
    <cfRule type="cellIs" dxfId="0" priority="24875" operator="equal">
      <formula>0</formula>
    </cfRule>
    <cfRule type="cellIs" dxfId="0" priority="24876" operator="equal">
      <formula>0</formula>
    </cfRule>
    <cfRule type="cellIs" dxfId="0" priority="24877" operator="equal">
      <formula>0</formula>
    </cfRule>
    <cfRule type="cellIs" dxfId="0" priority="24878" operator="equal">
      <formula>0</formula>
    </cfRule>
    <cfRule type="cellIs" dxfId="0" priority="24879" operator="equal">
      <formula>0</formula>
    </cfRule>
    <cfRule type="cellIs" dxfId="0" priority="24880" operator="equal">
      <formula>0</formula>
    </cfRule>
    <cfRule type="cellIs" dxfId="0" priority="24881" operator="equal">
      <formula>0</formula>
    </cfRule>
    <cfRule type="cellIs" dxfId="0" priority="24882" operator="equal">
      <formula>0</formula>
    </cfRule>
    <cfRule type="cellIs" dxfId="0" priority="24883" operator="equal">
      <formula>0</formula>
    </cfRule>
    <cfRule type="cellIs" dxfId="0" priority="24884" operator="equal">
      <formula>0</formula>
    </cfRule>
    <cfRule type="cellIs" dxfId="0" priority="24885" operator="equal">
      <formula>0</formula>
    </cfRule>
    <cfRule type="cellIs" dxfId="0" priority="24886" operator="equal">
      <formula>0</formula>
    </cfRule>
    <cfRule type="cellIs" dxfId="0" priority="24887" operator="equal">
      <formula>0</formula>
    </cfRule>
    <cfRule type="cellIs" dxfId="0" priority="24888" operator="equal">
      <formula>0</formula>
    </cfRule>
    <cfRule type="cellIs" dxfId="0" priority="24889" operator="equal">
      <formula>0</formula>
    </cfRule>
    <cfRule type="cellIs" dxfId="0" priority="24890" operator="equal">
      <formula>0</formula>
    </cfRule>
    <cfRule type="cellIs" dxfId="0" priority="24891" operator="equal">
      <formula>0</formula>
    </cfRule>
    <cfRule type="cellIs" dxfId="0" priority="24892" operator="equal">
      <formula>0</formula>
    </cfRule>
  </conditionalFormatting>
  <conditionalFormatting sqref="E564">
    <cfRule type="cellIs" dxfId="0" priority="24893" operator="equal">
      <formula>0</formula>
    </cfRule>
    <cfRule type="cellIs" dxfId="0" priority="24894" operator="equal">
      <formula>0</formula>
    </cfRule>
    <cfRule type="cellIs" dxfId="0" priority="24895" operator="equal">
      <formula>0</formula>
    </cfRule>
    <cfRule type="cellIs" dxfId="0" priority="24896" operator="equal">
      <formula>0</formula>
    </cfRule>
    <cfRule type="cellIs" dxfId="0" priority="24897" operator="equal">
      <formula>0</formula>
    </cfRule>
    <cfRule type="cellIs" dxfId="0" priority="24898" operator="equal">
      <formula>0</formula>
    </cfRule>
    <cfRule type="cellIs" dxfId="0" priority="24899" operator="equal">
      <formula>0</formula>
    </cfRule>
    <cfRule type="cellIs" dxfId="0" priority="24900" operator="equal">
      <formula>0</formula>
    </cfRule>
    <cfRule type="cellIs" dxfId="0" priority="24901" operator="equal">
      <formula>0</formula>
    </cfRule>
    <cfRule type="cellIs" dxfId="0" priority="24902" operator="equal">
      <formula>0</formula>
    </cfRule>
    <cfRule type="cellIs" dxfId="0" priority="24903" operator="equal">
      <formula>0</formula>
    </cfRule>
    <cfRule type="cellIs" dxfId="0" priority="24904" operator="equal">
      <formula>0</formula>
    </cfRule>
    <cfRule type="cellIs" dxfId="0" priority="24905" operator="equal">
      <formula>0</formula>
    </cfRule>
    <cfRule type="cellIs" dxfId="0" priority="24906" operator="equal">
      <formula>0</formula>
    </cfRule>
    <cfRule type="cellIs" dxfId="0" priority="24907" operator="equal">
      <formula>0</formula>
    </cfRule>
    <cfRule type="cellIs" dxfId="0" priority="24908" operator="equal">
      <formula>0</formula>
    </cfRule>
    <cfRule type="cellIs" dxfId="0" priority="24909" operator="equal">
      <formula>0</formula>
    </cfRule>
    <cfRule type="cellIs" dxfId="0" priority="24910" operator="equal">
      <formula>0</formula>
    </cfRule>
    <cfRule type="cellIs" dxfId="0" priority="24911" operator="equal">
      <formula>0</formula>
    </cfRule>
    <cfRule type="cellIs" dxfId="0" priority="24912" operator="equal">
      <formula>0</formula>
    </cfRule>
    <cfRule type="cellIs" dxfId="0" priority="24913" operator="equal">
      <formula>0</formula>
    </cfRule>
    <cfRule type="cellIs" dxfId="0" priority="24914" operator="equal">
      <formula>0</formula>
    </cfRule>
    <cfRule type="cellIs" dxfId="0" priority="24915" operator="equal">
      <formula>0</formula>
    </cfRule>
    <cfRule type="cellIs" dxfId="0" priority="24916" operator="equal">
      <formula>0</formula>
    </cfRule>
    <cfRule type="cellIs" dxfId="0" priority="24917" operator="equal">
      <formula>0</formula>
    </cfRule>
    <cfRule type="cellIs" dxfId="0" priority="24918" operator="equal">
      <formula>0</formula>
    </cfRule>
    <cfRule type="cellIs" dxfId="0" priority="24919" operator="equal">
      <formula>0</formula>
    </cfRule>
    <cfRule type="cellIs" dxfId="0" priority="24920" operator="equal">
      <formula>0</formula>
    </cfRule>
    <cfRule type="cellIs" dxfId="0" priority="24921" operator="equal">
      <formula>0</formula>
    </cfRule>
    <cfRule type="cellIs" dxfId="0" priority="24922" operator="equal">
      <formula>0</formula>
    </cfRule>
    <cfRule type="cellIs" dxfId="0" priority="24923" operator="equal">
      <formula>0</formula>
    </cfRule>
    <cfRule type="cellIs" dxfId="0" priority="24924" operator="equal">
      <formula>0</formula>
    </cfRule>
    <cfRule type="cellIs" dxfId="0" priority="24925" operator="equal">
      <formula>0</formula>
    </cfRule>
    <cfRule type="cellIs" dxfId="0" priority="24926" operator="equal">
      <formula>0</formula>
    </cfRule>
    <cfRule type="cellIs" dxfId="0" priority="24927" operator="equal">
      <formula>0</formula>
    </cfRule>
    <cfRule type="cellIs" dxfId="0" priority="24928" operator="equal">
      <formula>0</formula>
    </cfRule>
    <cfRule type="cellIs" dxfId="0" priority="24929" operator="equal">
      <formula>0</formula>
    </cfRule>
    <cfRule type="cellIs" dxfId="0" priority="24930" operator="equal">
      <formula>0</formula>
    </cfRule>
    <cfRule type="cellIs" dxfId="0" priority="24931" operator="equal">
      <formula>0</formula>
    </cfRule>
    <cfRule type="cellIs" dxfId="0" priority="24932" operator="equal">
      <formula>0</formula>
    </cfRule>
    <cfRule type="cellIs" dxfId="0" priority="24933" operator="equal">
      <formula>0</formula>
    </cfRule>
    <cfRule type="cellIs" dxfId="0" priority="24934" operator="equal">
      <formula>0</formula>
    </cfRule>
    <cfRule type="cellIs" dxfId="0" priority="24935" operator="equal">
      <formula>0</formula>
    </cfRule>
    <cfRule type="cellIs" dxfId="0" priority="24936" operator="equal">
      <formula>0</formula>
    </cfRule>
    <cfRule type="cellIs" dxfId="0" priority="24937" operator="equal">
      <formula>0</formula>
    </cfRule>
    <cfRule type="cellIs" dxfId="0" priority="24938" operator="equal">
      <formula>0</formula>
    </cfRule>
    <cfRule type="cellIs" dxfId="0" priority="24939" operator="equal">
      <formula>0</formula>
    </cfRule>
    <cfRule type="cellIs" dxfId="0" priority="24940" operator="equal">
      <formula>0</formula>
    </cfRule>
    <cfRule type="cellIs" dxfId="0" priority="24941" operator="equal">
      <formula>0</formula>
    </cfRule>
    <cfRule type="cellIs" dxfId="0" priority="24942" operator="equal">
      <formula>0</formula>
    </cfRule>
    <cfRule type="cellIs" dxfId="0" priority="24943" operator="equal">
      <formula>0</formula>
    </cfRule>
    <cfRule type="cellIs" dxfId="0" priority="24944" operator="equal">
      <formula>0</formula>
    </cfRule>
    <cfRule type="cellIs" dxfId="0" priority="24945" operator="equal">
      <formula>0</formula>
    </cfRule>
    <cfRule type="cellIs" dxfId="0" priority="24946" operator="equal">
      <formula>0</formula>
    </cfRule>
    <cfRule type="cellIs" dxfId="0" priority="24947" operator="equal">
      <formula>0</formula>
    </cfRule>
    <cfRule type="cellIs" dxfId="0" priority="24948" operator="equal">
      <formula>0</formula>
    </cfRule>
    <cfRule type="cellIs" dxfId="0" priority="24949" operator="equal">
      <formula>0</formula>
    </cfRule>
    <cfRule type="cellIs" dxfId="0" priority="24950" operator="equal">
      <formula>0</formula>
    </cfRule>
    <cfRule type="cellIs" dxfId="0" priority="24951" operator="equal">
      <formula>0</formula>
    </cfRule>
    <cfRule type="cellIs" dxfId="0" priority="24952" operator="equal">
      <formula>0</formula>
    </cfRule>
    <cfRule type="cellIs" dxfId="0" priority="24953" operator="equal">
      <formula>0</formula>
    </cfRule>
    <cfRule type="cellIs" dxfId="0" priority="24954" operator="equal">
      <formula>0</formula>
    </cfRule>
    <cfRule type="cellIs" dxfId="0" priority="24955" operator="equal">
      <formula>0</formula>
    </cfRule>
    <cfRule type="cellIs" dxfId="0" priority="24956" operator="equal">
      <formula>0</formula>
    </cfRule>
    <cfRule type="cellIs" dxfId="0" priority="24957" operator="equal">
      <formula>0</formula>
    </cfRule>
    <cfRule type="cellIs" dxfId="0" priority="24958" operator="equal">
      <formula>0</formula>
    </cfRule>
    <cfRule type="cellIs" dxfId="0" priority="24959" operator="equal">
      <formula>0</formula>
    </cfRule>
    <cfRule type="cellIs" dxfId="0" priority="24960" operator="equal">
      <formula>0</formula>
    </cfRule>
    <cfRule type="cellIs" dxfId="0" priority="24961" operator="equal">
      <formula>0</formula>
    </cfRule>
    <cfRule type="cellIs" dxfId="0" priority="24962" operator="equal">
      <formula>0</formula>
    </cfRule>
    <cfRule type="cellIs" dxfId="0" priority="24963" operator="equal">
      <formula>0</formula>
    </cfRule>
    <cfRule type="cellIs" dxfId="0" priority="24964" operator="equal">
      <formula>0</formula>
    </cfRule>
    <cfRule type="cellIs" dxfId="0" priority="24965" operator="equal">
      <formula>0</formula>
    </cfRule>
    <cfRule type="cellIs" dxfId="0" priority="24966" operator="equal">
      <formula>0</formula>
    </cfRule>
    <cfRule type="cellIs" dxfId="0" priority="24967" operator="equal">
      <formula>0</formula>
    </cfRule>
    <cfRule type="cellIs" dxfId="0" priority="24968" operator="equal">
      <formula>0</formula>
    </cfRule>
    <cfRule type="cellIs" dxfId="0" priority="24969" operator="equal">
      <formula>0</formula>
    </cfRule>
    <cfRule type="cellIs" dxfId="0" priority="24970" operator="equal">
      <formula>0</formula>
    </cfRule>
    <cfRule type="cellIs" dxfId="0" priority="24971" operator="equal">
      <formula>0</formula>
    </cfRule>
    <cfRule type="cellIs" dxfId="0" priority="24972" operator="equal">
      <formula>0</formula>
    </cfRule>
    <cfRule type="cellIs" dxfId="0" priority="24973" operator="equal">
      <formula>0</formula>
    </cfRule>
    <cfRule type="cellIs" dxfId="0" priority="24974" operator="equal">
      <formula>0</formula>
    </cfRule>
    <cfRule type="cellIs" dxfId="0" priority="24975" operator="equal">
      <formula>0</formula>
    </cfRule>
    <cfRule type="cellIs" dxfId="0" priority="24976" operator="equal">
      <formula>0</formula>
    </cfRule>
    <cfRule type="cellIs" dxfId="0" priority="24977" operator="equal">
      <formula>0</formula>
    </cfRule>
    <cfRule type="cellIs" dxfId="0" priority="24978" operator="equal">
      <formula>0</formula>
    </cfRule>
    <cfRule type="cellIs" dxfId="0" priority="24979" operator="equal">
      <formula>0</formula>
    </cfRule>
    <cfRule type="cellIs" dxfId="0" priority="24980" operator="equal">
      <formula>0</formula>
    </cfRule>
    <cfRule type="cellIs" dxfId="0" priority="24981" operator="equal">
      <formula>0</formula>
    </cfRule>
    <cfRule type="cellIs" dxfId="0" priority="24982" operator="equal">
      <formula>0</formula>
    </cfRule>
    <cfRule type="cellIs" dxfId="0" priority="24983" operator="equal">
      <formula>0</formula>
    </cfRule>
    <cfRule type="cellIs" dxfId="0" priority="24984" operator="equal">
      <formula>0</formula>
    </cfRule>
    <cfRule type="cellIs" dxfId="0" priority="24985" operator="equal">
      <formula>0</formula>
    </cfRule>
    <cfRule type="cellIs" dxfId="0" priority="24986" operator="equal">
      <formula>0</formula>
    </cfRule>
    <cfRule type="cellIs" dxfId="0" priority="24987" operator="equal">
      <formula>0</formula>
    </cfRule>
    <cfRule type="cellIs" dxfId="0" priority="24988" operator="equal">
      <formula>0</formula>
    </cfRule>
    <cfRule type="cellIs" dxfId="0" priority="24989" operator="equal">
      <formula>0</formula>
    </cfRule>
    <cfRule type="cellIs" dxfId="0" priority="24990" operator="equal">
      <formula>0</formula>
    </cfRule>
    <cfRule type="cellIs" dxfId="0" priority="24991" operator="equal">
      <formula>0</formula>
    </cfRule>
    <cfRule type="cellIs" dxfId="0" priority="24992" operator="equal">
      <formula>0</formula>
    </cfRule>
    <cfRule type="cellIs" dxfId="0" priority="24993" operator="equal">
      <formula>0</formula>
    </cfRule>
    <cfRule type="cellIs" dxfId="0" priority="24994" operator="equal">
      <formula>0</formula>
    </cfRule>
    <cfRule type="cellIs" dxfId="0" priority="24995" operator="equal">
      <formula>0</formula>
    </cfRule>
    <cfRule type="cellIs" dxfId="0" priority="24996" operator="equal">
      <formula>0</formula>
    </cfRule>
    <cfRule type="cellIs" dxfId="0" priority="24997" operator="equal">
      <formula>0</formula>
    </cfRule>
    <cfRule type="cellIs" dxfId="0" priority="24998" operator="equal">
      <formula>0</formula>
    </cfRule>
    <cfRule type="cellIs" dxfId="0" priority="24999" operator="equal">
      <formula>0</formula>
    </cfRule>
    <cfRule type="cellIs" dxfId="0" priority="25000" operator="equal">
      <formula>0</formula>
    </cfRule>
    <cfRule type="cellIs" dxfId="0" priority="25001" operator="equal">
      <formula>0</formula>
    </cfRule>
    <cfRule type="cellIs" dxfId="0" priority="25002" operator="equal">
      <formula>0</formula>
    </cfRule>
    <cfRule type="cellIs" dxfId="0" priority="25003" operator="equal">
      <formula>0</formula>
    </cfRule>
    <cfRule type="cellIs" dxfId="0" priority="25004" operator="equal">
      <formula>0</formula>
    </cfRule>
    <cfRule type="cellIs" dxfId="0" priority="25005" operator="equal">
      <formula>0</formula>
    </cfRule>
    <cfRule type="cellIs" dxfId="0" priority="25006" operator="equal">
      <formula>0</formula>
    </cfRule>
    <cfRule type="cellIs" dxfId="0" priority="25007" operator="equal">
      <formula>0</formula>
    </cfRule>
    <cfRule type="cellIs" dxfId="0" priority="25008" operator="equal">
      <formula>0</formula>
    </cfRule>
    <cfRule type="cellIs" dxfId="0" priority="25009" operator="equal">
      <formula>0</formula>
    </cfRule>
    <cfRule type="cellIs" dxfId="0" priority="25010" operator="equal">
      <formula>0</formula>
    </cfRule>
    <cfRule type="cellIs" dxfId="0" priority="25011" operator="equal">
      <formula>0</formula>
    </cfRule>
    <cfRule type="cellIs" dxfId="0" priority="25012" operator="equal">
      <formula>0</formula>
    </cfRule>
    <cfRule type="cellIs" dxfId="0" priority="25013" operator="equal">
      <formula>0</formula>
    </cfRule>
    <cfRule type="cellIs" dxfId="0" priority="25014" operator="equal">
      <formula>0</formula>
    </cfRule>
    <cfRule type="cellIs" dxfId="0" priority="25015" operator="equal">
      <formula>0</formula>
    </cfRule>
    <cfRule type="cellIs" dxfId="0" priority="25016" operator="equal">
      <formula>0</formula>
    </cfRule>
    <cfRule type="cellIs" dxfId="0" priority="25017" operator="equal">
      <formula>0</formula>
    </cfRule>
    <cfRule type="cellIs" dxfId="0" priority="25018" operator="equal">
      <formula>0</formula>
    </cfRule>
    <cfRule type="cellIs" dxfId="0" priority="25019" operator="equal">
      <formula>0</formula>
    </cfRule>
    <cfRule type="cellIs" dxfId="0" priority="25020" operator="equal">
      <formula>0</formula>
    </cfRule>
    <cfRule type="cellIs" dxfId="0" priority="25021" operator="equal">
      <formula>0</formula>
    </cfRule>
    <cfRule type="cellIs" dxfId="0" priority="25022" operator="equal">
      <formula>0</formula>
    </cfRule>
    <cfRule type="cellIs" dxfId="0" priority="25023" operator="equal">
      <formula>0</formula>
    </cfRule>
    <cfRule type="cellIs" dxfId="0" priority="25024" operator="equal">
      <formula>0</formula>
    </cfRule>
    <cfRule type="cellIs" dxfId="0" priority="25025" operator="equal">
      <formula>0</formula>
    </cfRule>
    <cfRule type="cellIs" dxfId="0" priority="25026" operator="equal">
      <formula>0</formula>
    </cfRule>
    <cfRule type="cellIs" dxfId="0" priority="25027" operator="equal">
      <formula>0</formula>
    </cfRule>
    <cfRule type="cellIs" dxfId="0" priority="25028" operator="equal">
      <formula>0</formula>
    </cfRule>
    <cfRule type="cellIs" dxfId="0" priority="25029" operator="equal">
      <formula>0</formula>
    </cfRule>
    <cfRule type="cellIs" dxfId="0" priority="25030" operator="equal">
      <formula>0</formula>
    </cfRule>
    <cfRule type="cellIs" dxfId="0" priority="25031" operator="equal">
      <formula>0</formula>
    </cfRule>
    <cfRule type="cellIs" dxfId="0" priority="25032" operator="equal">
      <formula>0</formula>
    </cfRule>
    <cfRule type="cellIs" dxfId="0" priority="25033" operator="equal">
      <formula>0</formula>
    </cfRule>
    <cfRule type="cellIs" dxfId="0" priority="25034" operator="equal">
      <formula>0</formula>
    </cfRule>
    <cfRule type="cellIs" dxfId="0" priority="25035" operator="equal">
      <formula>0</formula>
    </cfRule>
    <cfRule type="cellIs" dxfId="0" priority="25036" operator="equal">
      <formula>0</formula>
    </cfRule>
    <cfRule type="cellIs" dxfId="0" priority="25037" operator="equal">
      <formula>0</formula>
    </cfRule>
    <cfRule type="cellIs" dxfId="0" priority="25038" operator="equal">
      <formula>0</formula>
    </cfRule>
    <cfRule type="cellIs" dxfId="0" priority="25039" operator="equal">
      <formula>0</formula>
    </cfRule>
    <cfRule type="cellIs" dxfId="0" priority="25040" operator="equal">
      <formula>0</formula>
    </cfRule>
    <cfRule type="cellIs" dxfId="0" priority="25041" operator="equal">
      <formula>0</formula>
    </cfRule>
    <cfRule type="cellIs" dxfId="0" priority="25042" operator="equal">
      <formula>0</formula>
    </cfRule>
    <cfRule type="cellIs" dxfId="0" priority="25043" operator="equal">
      <formula>0</formula>
    </cfRule>
    <cfRule type="cellIs" dxfId="0" priority="25044" operator="equal">
      <formula>0</formula>
    </cfRule>
    <cfRule type="cellIs" dxfId="0" priority="25045" operator="equal">
      <formula>0</formula>
    </cfRule>
    <cfRule type="cellIs" dxfId="0" priority="25046" operator="equal">
      <formula>0</formula>
    </cfRule>
    <cfRule type="cellIs" dxfId="0" priority="25047" operator="equal">
      <formula>0</formula>
    </cfRule>
    <cfRule type="cellIs" dxfId="0" priority="25048" operator="equal">
      <formula>0</formula>
    </cfRule>
    <cfRule type="cellIs" dxfId="0" priority="25049" operator="equal">
      <formula>0</formula>
    </cfRule>
    <cfRule type="cellIs" dxfId="0" priority="25050" operator="equal">
      <formula>0</formula>
    </cfRule>
    <cfRule type="cellIs" dxfId="0" priority="25051" operator="equal">
      <formula>0</formula>
    </cfRule>
    <cfRule type="cellIs" dxfId="0" priority="25052" operator="equal">
      <formula>0</formula>
    </cfRule>
    <cfRule type="cellIs" dxfId="0" priority="25053" operator="equal">
      <formula>0</formula>
    </cfRule>
    <cfRule type="cellIs" dxfId="0" priority="25054" operator="equal">
      <formula>0</formula>
    </cfRule>
    <cfRule type="cellIs" dxfId="0" priority="25055" operator="equal">
      <formula>0</formula>
    </cfRule>
    <cfRule type="cellIs" dxfId="0" priority="25056" operator="equal">
      <formula>0</formula>
    </cfRule>
    <cfRule type="cellIs" dxfId="0" priority="25057" operator="equal">
      <formula>0</formula>
    </cfRule>
    <cfRule type="cellIs" dxfId="0" priority="25058" operator="equal">
      <formula>0</formula>
    </cfRule>
    <cfRule type="cellIs" dxfId="0" priority="25059" operator="equal">
      <formula>0</formula>
    </cfRule>
    <cfRule type="cellIs" dxfId="0" priority="25060" operator="equal">
      <formula>0</formula>
    </cfRule>
    <cfRule type="cellIs" dxfId="0" priority="25061" operator="equal">
      <formula>0</formula>
    </cfRule>
    <cfRule type="cellIs" dxfId="0" priority="25062" operator="equal">
      <formula>0</formula>
    </cfRule>
    <cfRule type="cellIs" dxfId="0" priority="25063" operator="equal">
      <formula>0</formula>
    </cfRule>
    <cfRule type="cellIs" dxfId="0" priority="25064" operator="equal">
      <formula>0</formula>
    </cfRule>
    <cfRule type="cellIs" dxfId="0" priority="25065" operator="equal">
      <formula>0</formula>
    </cfRule>
    <cfRule type="cellIs" dxfId="0" priority="25066" operator="equal">
      <formula>0</formula>
    </cfRule>
    <cfRule type="cellIs" dxfId="0" priority="25067" operator="equal">
      <formula>0</formula>
    </cfRule>
    <cfRule type="cellIs" dxfId="0" priority="25068" operator="equal">
      <formula>0</formula>
    </cfRule>
    <cfRule type="cellIs" dxfId="0" priority="25069" operator="equal">
      <formula>0</formula>
    </cfRule>
    <cfRule type="cellIs" dxfId="0" priority="25070" operator="equal">
      <formula>0</formula>
    </cfRule>
    <cfRule type="cellIs" dxfId="0" priority="25071" operator="equal">
      <formula>0</formula>
    </cfRule>
    <cfRule type="cellIs" dxfId="0" priority="25072" operator="equal">
      <formula>0</formula>
    </cfRule>
    <cfRule type="cellIs" dxfId="0" priority="25073" operator="equal">
      <formula>0</formula>
    </cfRule>
    <cfRule type="cellIs" dxfId="0" priority="25074" operator="equal">
      <formula>0</formula>
    </cfRule>
    <cfRule type="cellIs" dxfId="0" priority="25075" operator="equal">
      <formula>0</formula>
    </cfRule>
    <cfRule type="cellIs" dxfId="0" priority="25076" operator="equal">
      <formula>0</formula>
    </cfRule>
    <cfRule type="cellIs" dxfId="0" priority="25077" operator="equal">
      <formula>0</formula>
    </cfRule>
    <cfRule type="cellIs" dxfId="0" priority="25078" operator="equal">
      <formula>0</formula>
    </cfRule>
    <cfRule type="cellIs" dxfId="0" priority="25079" operator="equal">
      <formula>0</formula>
    </cfRule>
    <cfRule type="cellIs" dxfId="0" priority="25080" operator="equal">
      <formula>0</formula>
    </cfRule>
    <cfRule type="cellIs" dxfId="0" priority="25081" operator="equal">
      <formula>0</formula>
    </cfRule>
    <cfRule type="cellIs" dxfId="0" priority="25082" operator="equal">
      <formula>0</formula>
    </cfRule>
    <cfRule type="cellIs" dxfId="0" priority="25083" operator="equal">
      <formula>0</formula>
    </cfRule>
    <cfRule type="cellIs" dxfId="0" priority="25084" operator="equal">
      <formula>0</formula>
    </cfRule>
    <cfRule type="cellIs" dxfId="0" priority="25085" operator="equal">
      <formula>0</formula>
    </cfRule>
    <cfRule type="cellIs" dxfId="0" priority="25086" operator="equal">
      <formula>0</formula>
    </cfRule>
    <cfRule type="cellIs" dxfId="0" priority="25087" operator="equal">
      <formula>0</formula>
    </cfRule>
    <cfRule type="cellIs" dxfId="0" priority="25088" operator="equal">
      <formula>0</formula>
    </cfRule>
    <cfRule type="cellIs" dxfId="0" priority="25089" operator="equal">
      <formula>0</formula>
    </cfRule>
    <cfRule type="cellIs" dxfId="0" priority="25090" operator="equal">
      <formula>0</formula>
    </cfRule>
    <cfRule type="cellIs" dxfId="0" priority="25091" operator="equal">
      <formula>0</formula>
    </cfRule>
    <cfRule type="cellIs" dxfId="0" priority="25092" operator="equal">
      <formula>0</formula>
    </cfRule>
    <cfRule type="cellIs" dxfId="0" priority="25093" operator="equal">
      <formula>0</formula>
    </cfRule>
    <cfRule type="cellIs" dxfId="0" priority="25094" operator="equal">
      <formula>0</formula>
    </cfRule>
    <cfRule type="cellIs" dxfId="0" priority="25095" operator="equal">
      <formula>0</formula>
    </cfRule>
    <cfRule type="cellIs" dxfId="0" priority="25096" operator="equal">
      <formula>0</formula>
    </cfRule>
    <cfRule type="cellIs" dxfId="0" priority="25097" operator="equal">
      <formula>0</formula>
    </cfRule>
    <cfRule type="cellIs" dxfId="0" priority="25098" operator="equal">
      <formula>0</formula>
    </cfRule>
    <cfRule type="cellIs" dxfId="0" priority="25099" operator="equal">
      <formula>0</formula>
    </cfRule>
    <cfRule type="cellIs" dxfId="0" priority="25100" operator="equal">
      <formula>0</formula>
    </cfRule>
    <cfRule type="cellIs" dxfId="0" priority="25101" operator="equal">
      <formula>0</formula>
    </cfRule>
    <cfRule type="cellIs" dxfId="0" priority="25102" operator="equal">
      <formula>0</formula>
    </cfRule>
    <cfRule type="cellIs" dxfId="0" priority="25103" operator="equal">
      <formula>0</formula>
    </cfRule>
    <cfRule type="cellIs" dxfId="0" priority="25104" operator="equal">
      <formula>0</formula>
    </cfRule>
    <cfRule type="cellIs" dxfId="0" priority="25105" operator="equal">
      <formula>0</formula>
    </cfRule>
    <cfRule type="cellIs" dxfId="0" priority="25106" operator="equal">
      <formula>0</formula>
    </cfRule>
    <cfRule type="cellIs" dxfId="0" priority="25107" operator="equal">
      <formula>0</formula>
    </cfRule>
    <cfRule type="cellIs" dxfId="0" priority="25108" operator="equal">
      <formula>0</formula>
    </cfRule>
    <cfRule type="cellIs" dxfId="0" priority="25109" operator="equal">
      <formula>0</formula>
    </cfRule>
    <cfRule type="cellIs" dxfId="0" priority="25110" operator="equal">
      <formula>0</formula>
    </cfRule>
    <cfRule type="cellIs" dxfId="0" priority="25111" operator="equal">
      <formula>0</formula>
    </cfRule>
    <cfRule type="cellIs" dxfId="0" priority="25112" operator="equal">
      <formula>0</formula>
    </cfRule>
    <cfRule type="cellIs" dxfId="0" priority="25113" operator="equal">
      <formula>0</formula>
    </cfRule>
    <cfRule type="cellIs" dxfId="0" priority="25114" operator="equal">
      <formula>0</formula>
    </cfRule>
    <cfRule type="cellIs" dxfId="0" priority="25115" operator="equal">
      <formula>0</formula>
    </cfRule>
    <cfRule type="cellIs" dxfId="0" priority="25116" operator="equal">
      <formula>0</formula>
    </cfRule>
    <cfRule type="cellIs" dxfId="0" priority="25117" operator="equal">
      <formula>0</formula>
    </cfRule>
    <cfRule type="cellIs" dxfId="0" priority="25118" operator="equal">
      <formula>0</formula>
    </cfRule>
    <cfRule type="cellIs" dxfId="0" priority="25119" operator="equal">
      <formula>0</formula>
    </cfRule>
    <cfRule type="cellIs" dxfId="0" priority="25120" operator="equal">
      <formula>0</formula>
    </cfRule>
    <cfRule type="cellIs" dxfId="0" priority="25121" operator="equal">
      <formula>0</formula>
    </cfRule>
    <cfRule type="cellIs" dxfId="0" priority="25122" operator="equal">
      <formula>0</formula>
    </cfRule>
    <cfRule type="cellIs" dxfId="0" priority="25123" operator="equal">
      <formula>0</formula>
    </cfRule>
    <cfRule type="cellIs" dxfId="0" priority="25124" operator="equal">
      <formula>0</formula>
    </cfRule>
    <cfRule type="cellIs" dxfId="0" priority="25125" operator="equal">
      <formula>0</formula>
    </cfRule>
    <cfRule type="cellIs" dxfId="0" priority="25126" operator="equal">
      <formula>0</formula>
    </cfRule>
    <cfRule type="cellIs" dxfId="0" priority="25127" operator="equal">
      <formula>0</formula>
    </cfRule>
    <cfRule type="cellIs" dxfId="0" priority="25128" operator="equal">
      <formula>0</formula>
    </cfRule>
    <cfRule type="cellIs" dxfId="0" priority="25129" operator="equal">
      <formula>0</formula>
    </cfRule>
    <cfRule type="cellIs" dxfId="0" priority="25130" operator="equal">
      <formula>0</formula>
    </cfRule>
    <cfRule type="cellIs" dxfId="0" priority="25131" operator="equal">
      <formula>0</formula>
    </cfRule>
    <cfRule type="cellIs" dxfId="0" priority="25132" operator="equal">
      <formula>0</formula>
    </cfRule>
    <cfRule type="cellIs" dxfId="0" priority="25133" operator="equal">
      <formula>0</formula>
    </cfRule>
    <cfRule type="cellIs" dxfId="0" priority="25134" operator="equal">
      <formula>0</formula>
    </cfRule>
    <cfRule type="cellIs" dxfId="0" priority="25135" operator="equal">
      <formula>0</formula>
    </cfRule>
    <cfRule type="cellIs" dxfId="0" priority="25136" operator="equal">
      <formula>0</formula>
    </cfRule>
    <cfRule type="cellIs" dxfId="0" priority="25137" operator="equal">
      <formula>0</formula>
    </cfRule>
    <cfRule type="cellIs" dxfId="0" priority="25138" operator="equal">
      <formula>0</formula>
    </cfRule>
    <cfRule type="cellIs" dxfId="0" priority="25139" operator="equal">
      <formula>0</formula>
    </cfRule>
    <cfRule type="cellIs" dxfId="0" priority="25140" operator="equal">
      <formula>0</formula>
    </cfRule>
    <cfRule type="cellIs" dxfId="0" priority="25141" operator="equal">
      <formula>0</formula>
    </cfRule>
    <cfRule type="cellIs" dxfId="0" priority="25142" operator="equal">
      <formula>0</formula>
    </cfRule>
    <cfRule type="cellIs" dxfId="0" priority="25143" operator="equal">
      <formula>0</formula>
    </cfRule>
    <cfRule type="cellIs" dxfId="0" priority="25144" operator="equal">
      <formula>0</formula>
    </cfRule>
    <cfRule type="cellIs" dxfId="0" priority="25145" operator="equal">
      <formula>0</formula>
    </cfRule>
    <cfRule type="cellIs" dxfId="0" priority="25146" operator="equal">
      <formula>0</formula>
    </cfRule>
    <cfRule type="cellIs" dxfId="0" priority="25147" operator="equal">
      <formula>0</formula>
    </cfRule>
    <cfRule type="cellIs" dxfId="0" priority="25148" operator="equal">
      <formula>0</formula>
    </cfRule>
    <cfRule type="cellIs" dxfId="0" priority="25149" operator="equal">
      <formula>0</formula>
    </cfRule>
    <cfRule type="cellIs" dxfId="0" priority="25150" operator="equal">
      <formula>0</formula>
    </cfRule>
    <cfRule type="cellIs" dxfId="0" priority="25151" operator="equal">
      <formula>0</formula>
    </cfRule>
    <cfRule type="cellIs" dxfId="0" priority="25152" operator="equal">
      <formula>0</formula>
    </cfRule>
    <cfRule type="cellIs" dxfId="0" priority="25153" operator="equal">
      <formula>0</formula>
    </cfRule>
    <cfRule type="cellIs" dxfId="0" priority="25154" operator="equal">
      <formula>0</formula>
    </cfRule>
    <cfRule type="cellIs" dxfId="0" priority="25155" operator="equal">
      <formula>0</formula>
    </cfRule>
    <cfRule type="cellIs" dxfId="0" priority="25156" operator="equal">
      <formula>0</formula>
    </cfRule>
    <cfRule type="cellIs" dxfId="0" priority="25157" operator="equal">
      <formula>0</formula>
    </cfRule>
    <cfRule type="cellIs" dxfId="0" priority="25158" operator="equal">
      <formula>0</formula>
    </cfRule>
    <cfRule type="cellIs" dxfId="0" priority="25159" operator="equal">
      <formula>0</formula>
    </cfRule>
    <cfRule type="cellIs" dxfId="0" priority="25160" operator="equal">
      <formula>0</formula>
    </cfRule>
    <cfRule type="cellIs" dxfId="0" priority="25161" operator="equal">
      <formula>0</formula>
    </cfRule>
    <cfRule type="cellIs" dxfId="0" priority="25162" operator="equal">
      <formula>0</formula>
    </cfRule>
    <cfRule type="cellIs" dxfId="0" priority="25163" operator="equal">
      <formula>0</formula>
    </cfRule>
    <cfRule type="cellIs" dxfId="0" priority="25164" operator="equal">
      <formula>0</formula>
    </cfRule>
    <cfRule type="cellIs" dxfId="0" priority="25165" operator="equal">
      <formula>0</formula>
    </cfRule>
    <cfRule type="cellIs" dxfId="0" priority="25166" operator="equal">
      <formula>0</formula>
    </cfRule>
    <cfRule type="cellIs" dxfId="0" priority="25167" operator="equal">
      <formula>0</formula>
    </cfRule>
    <cfRule type="cellIs" dxfId="0" priority="25168" operator="equal">
      <formula>0</formula>
    </cfRule>
    <cfRule type="cellIs" dxfId="0" priority="25169" operator="equal">
      <formula>0</formula>
    </cfRule>
    <cfRule type="cellIs" dxfId="0" priority="25170" operator="equal">
      <formula>0</formula>
    </cfRule>
    <cfRule type="cellIs" dxfId="0" priority="25171" operator="equal">
      <formula>0</formula>
    </cfRule>
    <cfRule type="cellIs" dxfId="0" priority="25172" operator="equal">
      <formula>0</formula>
    </cfRule>
    <cfRule type="cellIs" dxfId="0" priority="25173" operator="equal">
      <formula>0</formula>
    </cfRule>
    <cfRule type="cellIs" dxfId="0" priority="25174" operator="equal">
      <formula>0</formula>
    </cfRule>
    <cfRule type="cellIs" dxfId="0" priority="25175" operator="equal">
      <formula>0</formula>
    </cfRule>
    <cfRule type="cellIs" dxfId="0" priority="25176" operator="equal">
      <formula>0</formula>
    </cfRule>
    <cfRule type="cellIs" dxfId="0" priority="25177" operator="equal">
      <formula>0</formula>
    </cfRule>
    <cfRule type="cellIs" dxfId="0" priority="25178" operator="equal">
      <formula>0</formula>
    </cfRule>
    <cfRule type="cellIs" dxfId="0" priority="25179" operator="equal">
      <formula>0</formula>
    </cfRule>
    <cfRule type="cellIs" dxfId="0" priority="25180" operator="equal">
      <formula>0</formula>
    </cfRule>
    <cfRule type="cellIs" dxfId="0" priority="25181" operator="equal">
      <formula>0</formula>
    </cfRule>
    <cfRule type="cellIs" dxfId="0" priority="25182" operator="equal">
      <formula>0</formula>
    </cfRule>
    <cfRule type="cellIs" dxfId="0" priority="25183" operator="equal">
      <formula>0</formula>
    </cfRule>
    <cfRule type="cellIs" dxfId="0" priority="25184" operator="equal">
      <formula>0</formula>
    </cfRule>
    <cfRule type="cellIs" dxfId="0" priority="25185" operator="equal">
      <formula>0</formula>
    </cfRule>
    <cfRule type="cellIs" dxfId="0" priority="25186" operator="equal">
      <formula>0</formula>
    </cfRule>
    <cfRule type="cellIs" dxfId="0" priority="25187" operator="equal">
      <formula>0</formula>
    </cfRule>
    <cfRule type="cellIs" dxfId="0" priority="25188" operator="equal">
      <formula>0</formula>
    </cfRule>
    <cfRule type="cellIs" dxfId="0" priority="25189" operator="equal">
      <formula>0</formula>
    </cfRule>
    <cfRule type="cellIs" dxfId="0" priority="25190" operator="equal">
      <formula>0</formula>
    </cfRule>
    <cfRule type="cellIs" dxfId="0" priority="25191" operator="equal">
      <formula>0</formula>
    </cfRule>
    <cfRule type="cellIs" dxfId="0" priority="25192" operator="equal">
      <formula>0</formula>
    </cfRule>
    <cfRule type="cellIs" dxfId="0" priority="25193" operator="equal">
      <formula>0</formula>
    </cfRule>
    <cfRule type="cellIs" dxfId="0" priority="25194" operator="equal">
      <formula>0</formula>
    </cfRule>
    <cfRule type="cellIs" dxfId="0" priority="25195" operator="equal">
      <formula>0</formula>
    </cfRule>
    <cfRule type="cellIs" dxfId="0" priority="25196" operator="equal">
      <formula>0</formula>
    </cfRule>
    <cfRule type="cellIs" dxfId="0" priority="25197" operator="equal">
      <formula>0</formula>
    </cfRule>
    <cfRule type="cellIs" dxfId="0" priority="25198" operator="equal">
      <formula>0</formula>
    </cfRule>
    <cfRule type="cellIs" dxfId="0" priority="25199" operator="equal">
      <formula>0</formula>
    </cfRule>
    <cfRule type="cellIs" dxfId="0" priority="25200" operator="equal">
      <formula>0</formula>
    </cfRule>
    <cfRule type="cellIs" dxfId="0" priority="25201" operator="equal">
      <formula>0</formula>
    </cfRule>
    <cfRule type="cellIs" dxfId="0" priority="25202" operator="equal">
      <formula>0</formula>
    </cfRule>
    <cfRule type="cellIs" dxfId="0" priority="25203" operator="equal">
      <formula>0</formula>
    </cfRule>
    <cfRule type="cellIs" dxfId="0" priority="25204" operator="equal">
      <formula>0</formula>
    </cfRule>
    <cfRule type="cellIs" dxfId="0" priority="25205" operator="equal">
      <formula>0</formula>
    </cfRule>
    <cfRule type="cellIs" dxfId="0" priority="25206" operator="equal">
      <formula>0</formula>
    </cfRule>
    <cfRule type="cellIs" dxfId="0" priority="25207" operator="equal">
      <formula>0</formula>
    </cfRule>
    <cfRule type="cellIs" dxfId="0" priority="25208" operator="equal">
      <formula>0</formula>
    </cfRule>
    <cfRule type="cellIs" dxfId="0" priority="25209" operator="equal">
      <formula>0</formula>
    </cfRule>
    <cfRule type="cellIs" dxfId="0" priority="25210" operator="equal">
      <formula>0</formula>
    </cfRule>
    <cfRule type="cellIs" dxfId="0" priority="25211" operator="equal">
      <formula>0</formula>
    </cfRule>
    <cfRule type="cellIs" dxfId="0" priority="25212" operator="equal">
      <formula>0</formula>
    </cfRule>
    <cfRule type="cellIs" dxfId="0" priority="25213" operator="equal">
      <formula>0</formula>
    </cfRule>
    <cfRule type="cellIs" dxfId="0" priority="25214" operator="equal">
      <formula>0</formula>
    </cfRule>
    <cfRule type="cellIs" dxfId="0" priority="25215" operator="equal">
      <formula>0</formula>
    </cfRule>
    <cfRule type="cellIs" dxfId="0" priority="25216" operator="equal">
      <formula>0</formula>
    </cfRule>
    <cfRule type="cellIs" dxfId="0" priority="25217" operator="equal">
      <formula>0</formula>
    </cfRule>
    <cfRule type="cellIs" dxfId="0" priority="25218" operator="equal">
      <formula>0</formula>
    </cfRule>
    <cfRule type="cellIs" dxfId="0" priority="25219" operator="equal">
      <formula>0</formula>
    </cfRule>
    <cfRule type="cellIs" dxfId="0" priority="25220" operator="equal">
      <formula>0</formula>
    </cfRule>
    <cfRule type="cellIs" dxfId="0" priority="25221" operator="equal">
      <formula>0</formula>
    </cfRule>
    <cfRule type="cellIs" dxfId="0" priority="25222" operator="equal">
      <formula>0</formula>
    </cfRule>
    <cfRule type="cellIs" dxfId="0" priority="25223" operator="equal">
      <formula>0</formula>
    </cfRule>
    <cfRule type="cellIs" dxfId="0" priority="25224" operator="equal">
      <formula>0</formula>
    </cfRule>
    <cfRule type="cellIs" dxfId="0" priority="25225" operator="equal">
      <formula>0</formula>
    </cfRule>
    <cfRule type="cellIs" dxfId="0" priority="25226" operator="equal">
      <formula>0</formula>
    </cfRule>
    <cfRule type="cellIs" dxfId="0" priority="25227" operator="equal">
      <formula>0</formula>
    </cfRule>
    <cfRule type="cellIs" dxfId="0" priority="25228" operator="equal">
      <formula>0</formula>
    </cfRule>
    <cfRule type="cellIs" dxfId="0" priority="25229" operator="equal">
      <formula>0</formula>
    </cfRule>
    <cfRule type="cellIs" dxfId="0" priority="25230" operator="equal">
      <formula>0</formula>
    </cfRule>
    <cfRule type="cellIs" dxfId="0" priority="25231" operator="equal">
      <formula>0</formula>
    </cfRule>
    <cfRule type="cellIs" dxfId="0" priority="25232" operator="equal">
      <formula>0</formula>
    </cfRule>
    <cfRule type="cellIs" dxfId="0" priority="25233" operator="equal">
      <formula>0</formula>
    </cfRule>
    <cfRule type="cellIs" dxfId="0" priority="25234" operator="equal">
      <formula>0</formula>
    </cfRule>
    <cfRule type="cellIs" dxfId="0" priority="25235" operator="equal">
      <formula>0</formula>
    </cfRule>
    <cfRule type="cellIs" dxfId="0" priority="25236" operator="equal">
      <formula>0</formula>
    </cfRule>
    <cfRule type="cellIs" dxfId="0" priority="25237" operator="equal">
      <formula>0</formula>
    </cfRule>
    <cfRule type="cellIs" dxfId="0" priority="25238" operator="equal">
      <formula>0</formula>
    </cfRule>
    <cfRule type="cellIs" dxfId="0" priority="25239" operator="equal">
      <formula>0</formula>
    </cfRule>
    <cfRule type="cellIs" dxfId="0" priority="25240" operator="equal">
      <formula>0</formula>
    </cfRule>
    <cfRule type="cellIs" dxfId="0" priority="25241" operator="equal">
      <formula>0</formula>
    </cfRule>
    <cfRule type="cellIs" dxfId="0" priority="25242" operator="equal">
      <formula>0</formula>
    </cfRule>
    <cfRule type="cellIs" dxfId="0" priority="25243" operator="equal">
      <formula>0</formula>
    </cfRule>
    <cfRule type="cellIs" dxfId="0" priority="25244" operator="equal">
      <formula>0</formula>
    </cfRule>
    <cfRule type="cellIs" dxfId="0" priority="25245" operator="equal">
      <formula>0</formula>
    </cfRule>
    <cfRule type="cellIs" dxfId="0" priority="25246" operator="equal">
      <formula>0</formula>
    </cfRule>
    <cfRule type="cellIs" dxfId="0" priority="25247" operator="equal">
      <formula>0</formula>
    </cfRule>
    <cfRule type="cellIs" dxfId="0" priority="25248" operator="equal">
      <formula>0</formula>
    </cfRule>
    <cfRule type="cellIs" dxfId="0" priority="25249" operator="equal">
      <formula>0</formula>
    </cfRule>
    <cfRule type="cellIs" dxfId="0" priority="25250" operator="equal">
      <formula>0</formula>
    </cfRule>
    <cfRule type="cellIs" dxfId="0" priority="25251" operator="equal">
      <formula>0</formula>
    </cfRule>
    <cfRule type="cellIs" dxfId="0" priority="25252" operator="equal">
      <formula>0</formula>
    </cfRule>
    <cfRule type="cellIs" dxfId="0" priority="25253" operator="equal">
      <formula>0</formula>
    </cfRule>
    <cfRule type="cellIs" dxfId="0" priority="25254" operator="equal">
      <formula>0</formula>
    </cfRule>
    <cfRule type="cellIs" dxfId="0" priority="25255" operator="equal">
      <formula>0</formula>
    </cfRule>
    <cfRule type="cellIs" dxfId="0" priority="25256" operator="equal">
      <formula>0</formula>
    </cfRule>
    <cfRule type="cellIs" dxfId="0" priority="25257" operator="equal">
      <formula>0</formula>
    </cfRule>
    <cfRule type="cellIs" dxfId="0" priority="25258" operator="equal">
      <formula>0</formula>
    </cfRule>
    <cfRule type="cellIs" dxfId="0" priority="25259" operator="equal">
      <formula>0</formula>
    </cfRule>
    <cfRule type="cellIs" dxfId="0" priority="25260" operator="equal">
      <formula>0</formula>
    </cfRule>
    <cfRule type="cellIs" dxfId="0" priority="25261" operator="equal">
      <formula>0</formula>
    </cfRule>
    <cfRule type="cellIs" dxfId="0" priority="25262" operator="equal">
      <formula>0</formula>
    </cfRule>
    <cfRule type="cellIs" dxfId="0" priority="25263" operator="equal">
      <formula>0</formula>
    </cfRule>
    <cfRule type="cellIs" dxfId="0" priority="25264" operator="equal">
      <formula>0</formula>
    </cfRule>
    <cfRule type="cellIs" dxfId="0" priority="25265" operator="equal">
      <formula>0</formula>
    </cfRule>
    <cfRule type="cellIs" dxfId="0" priority="25266" operator="equal">
      <formula>0</formula>
    </cfRule>
    <cfRule type="cellIs" dxfId="0" priority="25267" operator="equal">
      <formula>0</formula>
    </cfRule>
    <cfRule type="cellIs" dxfId="0" priority="25268" operator="equal">
      <formula>0</formula>
    </cfRule>
    <cfRule type="cellIs" dxfId="0" priority="25269" operator="equal">
      <formula>0</formula>
    </cfRule>
    <cfRule type="cellIs" dxfId="0" priority="25270" operator="equal">
      <formula>0</formula>
    </cfRule>
    <cfRule type="cellIs" dxfId="0" priority="25271" operator="equal">
      <formula>0</formula>
    </cfRule>
    <cfRule type="cellIs" dxfId="0" priority="25272" operator="equal">
      <formula>0</formula>
    </cfRule>
    <cfRule type="cellIs" dxfId="0" priority="25273" operator="equal">
      <formula>0</formula>
    </cfRule>
    <cfRule type="cellIs" dxfId="0" priority="25274" operator="equal">
      <formula>0</formula>
    </cfRule>
    <cfRule type="cellIs" dxfId="0" priority="25275" operator="equal">
      <formula>0</formula>
    </cfRule>
    <cfRule type="cellIs" dxfId="0" priority="25276" operator="equal">
      <formula>0</formula>
    </cfRule>
  </conditionalFormatting>
  <conditionalFormatting sqref="E565">
    <cfRule type="cellIs" dxfId="0" priority="26429" operator="equal">
      <formula>0</formula>
    </cfRule>
    <cfRule type="cellIs" dxfId="0" priority="26430" operator="equal">
      <formula>0</formula>
    </cfRule>
    <cfRule type="cellIs" dxfId="0" priority="26431" operator="equal">
      <formula>0</formula>
    </cfRule>
    <cfRule type="cellIs" dxfId="0" priority="26432" operator="equal">
      <formula>0</formula>
    </cfRule>
    <cfRule type="cellIs" dxfId="0" priority="26433" operator="equal">
      <formula>0</formula>
    </cfRule>
    <cfRule type="cellIs" dxfId="0" priority="26434" operator="equal">
      <formula>0</formula>
    </cfRule>
    <cfRule type="cellIs" dxfId="0" priority="26435" operator="equal">
      <formula>0</formula>
    </cfRule>
    <cfRule type="cellIs" dxfId="0" priority="26436" operator="equal">
      <formula>0</formula>
    </cfRule>
    <cfRule type="cellIs" dxfId="0" priority="26437" operator="equal">
      <formula>0</formula>
    </cfRule>
    <cfRule type="cellIs" dxfId="0" priority="26438" operator="equal">
      <formula>0</formula>
    </cfRule>
    <cfRule type="cellIs" dxfId="0" priority="26439" operator="equal">
      <formula>0</formula>
    </cfRule>
    <cfRule type="cellIs" dxfId="0" priority="26440" operator="equal">
      <formula>0</formula>
    </cfRule>
    <cfRule type="cellIs" dxfId="0" priority="26441" operator="equal">
      <formula>0</formula>
    </cfRule>
    <cfRule type="cellIs" dxfId="0" priority="26442" operator="equal">
      <formula>0</formula>
    </cfRule>
    <cfRule type="cellIs" dxfId="0" priority="26443" operator="equal">
      <formula>0</formula>
    </cfRule>
    <cfRule type="cellIs" dxfId="0" priority="26444" operator="equal">
      <formula>0</formula>
    </cfRule>
    <cfRule type="cellIs" dxfId="0" priority="26445" operator="equal">
      <formula>0</formula>
    </cfRule>
    <cfRule type="cellIs" dxfId="0" priority="26446" operator="equal">
      <formula>0</formula>
    </cfRule>
    <cfRule type="cellIs" dxfId="0" priority="26447" operator="equal">
      <formula>0</formula>
    </cfRule>
    <cfRule type="cellIs" dxfId="0" priority="26448" operator="equal">
      <formula>0</formula>
    </cfRule>
    <cfRule type="cellIs" dxfId="0" priority="26449" operator="equal">
      <formula>0</formula>
    </cfRule>
    <cfRule type="cellIs" dxfId="0" priority="26450" operator="equal">
      <formula>0</formula>
    </cfRule>
    <cfRule type="cellIs" dxfId="0" priority="26451" operator="equal">
      <formula>0</formula>
    </cfRule>
    <cfRule type="cellIs" dxfId="0" priority="26452" operator="equal">
      <formula>0</formula>
    </cfRule>
    <cfRule type="cellIs" dxfId="0" priority="26453" operator="equal">
      <formula>0</formula>
    </cfRule>
    <cfRule type="cellIs" dxfId="0" priority="26454" operator="equal">
      <formula>0</formula>
    </cfRule>
    <cfRule type="cellIs" dxfId="0" priority="26455" operator="equal">
      <formula>0</formula>
    </cfRule>
    <cfRule type="cellIs" dxfId="0" priority="26456" operator="equal">
      <formula>0</formula>
    </cfRule>
    <cfRule type="cellIs" dxfId="0" priority="26457" operator="equal">
      <formula>0</formula>
    </cfRule>
    <cfRule type="cellIs" dxfId="0" priority="26458" operator="equal">
      <formula>0</formula>
    </cfRule>
    <cfRule type="cellIs" dxfId="0" priority="26459" operator="equal">
      <formula>0</formula>
    </cfRule>
    <cfRule type="cellIs" dxfId="0" priority="26460" operator="equal">
      <formula>0</formula>
    </cfRule>
    <cfRule type="cellIs" dxfId="0" priority="26461" operator="equal">
      <formula>0</formula>
    </cfRule>
    <cfRule type="cellIs" dxfId="0" priority="26462" operator="equal">
      <formula>0</formula>
    </cfRule>
    <cfRule type="cellIs" dxfId="0" priority="26463" operator="equal">
      <formula>0</formula>
    </cfRule>
    <cfRule type="cellIs" dxfId="0" priority="26464" operator="equal">
      <formula>0</formula>
    </cfRule>
    <cfRule type="cellIs" dxfId="0" priority="26465" operator="equal">
      <formula>0</formula>
    </cfRule>
    <cfRule type="cellIs" dxfId="0" priority="26466" operator="equal">
      <formula>0</formula>
    </cfRule>
    <cfRule type="cellIs" dxfId="0" priority="26467" operator="equal">
      <formula>0</formula>
    </cfRule>
    <cfRule type="cellIs" dxfId="0" priority="26468" operator="equal">
      <formula>0</formula>
    </cfRule>
    <cfRule type="cellIs" dxfId="0" priority="26469" operator="equal">
      <formula>0</formula>
    </cfRule>
    <cfRule type="cellIs" dxfId="0" priority="26470" operator="equal">
      <formula>0</formula>
    </cfRule>
    <cfRule type="cellIs" dxfId="0" priority="26471" operator="equal">
      <formula>0</formula>
    </cfRule>
    <cfRule type="cellIs" dxfId="0" priority="26472" operator="equal">
      <formula>0</formula>
    </cfRule>
    <cfRule type="cellIs" dxfId="0" priority="26473" operator="equal">
      <formula>0</formula>
    </cfRule>
    <cfRule type="cellIs" dxfId="0" priority="26474" operator="equal">
      <formula>0</formula>
    </cfRule>
    <cfRule type="cellIs" dxfId="0" priority="26475" operator="equal">
      <formula>0</formula>
    </cfRule>
    <cfRule type="cellIs" dxfId="0" priority="26476" operator="equal">
      <formula>0</formula>
    </cfRule>
    <cfRule type="cellIs" dxfId="0" priority="26477" operator="equal">
      <formula>0</formula>
    </cfRule>
    <cfRule type="cellIs" dxfId="0" priority="26478" operator="equal">
      <formula>0</formula>
    </cfRule>
    <cfRule type="cellIs" dxfId="0" priority="26479" operator="equal">
      <formula>0</formula>
    </cfRule>
    <cfRule type="cellIs" dxfId="0" priority="26480" operator="equal">
      <formula>0</formula>
    </cfRule>
    <cfRule type="cellIs" dxfId="0" priority="26481" operator="equal">
      <formula>0</formula>
    </cfRule>
    <cfRule type="cellIs" dxfId="0" priority="26482" operator="equal">
      <formula>0</formula>
    </cfRule>
    <cfRule type="cellIs" dxfId="0" priority="26483" operator="equal">
      <formula>0</formula>
    </cfRule>
    <cfRule type="cellIs" dxfId="0" priority="26484" operator="equal">
      <formula>0</formula>
    </cfRule>
    <cfRule type="cellIs" dxfId="0" priority="26485" operator="equal">
      <formula>0</formula>
    </cfRule>
    <cfRule type="cellIs" dxfId="0" priority="26486" operator="equal">
      <formula>0</formula>
    </cfRule>
    <cfRule type="cellIs" dxfId="0" priority="26487" operator="equal">
      <formula>0</formula>
    </cfRule>
    <cfRule type="cellIs" dxfId="0" priority="26488" operator="equal">
      <formula>0</formula>
    </cfRule>
    <cfRule type="cellIs" dxfId="0" priority="26489" operator="equal">
      <formula>0</formula>
    </cfRule>
    <cfRule type="cellIs" dxfId="0" priority="26490" operator="equal">
      <formula>0</formula>
    </cfRule>
    <cfRule type="cellIs" dxfId="0" priority="26491" operator="equal">
      <formula>0</formula>
    </cfRule>
    <cfRule type="cellIs" dxfId="0" priority="26492" operator="equal">
      <formula>0</formula>
    </cfRule>
    <cfRule type="cellIs" dxfId="0" priority="26493" operator="equal">
      <formula>0</formula>
    </cfRule>
    <cfRule type="cellIs" dxfId="0" priority="26494" operator="equal">
      <formula>0</formula>
    </cfRule>
    <cfRule type="cellIs" dxfId="0" priority="26495" operator="equal">
      <formula>0</formula>
    </cfRule>
    <cfRule type="cellIs" dxfId="0" priority="26496" operator="equal">
      <formula>0</formula>
    </cfRule>
    <cfRule type="cellIs" dxfId="0" priority="26497" operator="equal">
      <formula>0</formula>
    </cfRule>
    <cfRule type="cellIs" dxfId="0" priority="26498" operator="equal">
      <formula>0</formula>
    </cfRule>
    <cfRule type="cellIs" dxfId="0" priority="26499" operator="equal">
      <formula>0</formula>
    </cfRule>
    <cfRule type="cellIs" dxfId="0" priority="26500" operator="equal">
      <formula>0</formula>
    </cfRule>
    <cfRule type="cellIs" dxfId="0" priority="26501" operator="equal">
      <formula>0</formula>
    </cfRule>
    <cfRule type="cellIs" dxfId="0" priority="26502" operator="equal">
      <formula>0</formula>
    </cfRule>
    <cfRule type="cellIs" dxfId="0" priority="26503" operator="equal">
      <formula>0</formula>
    </cfRule>
    <cfRule type="cellIs" dxfId="0" priority="26504" operator="equal">
      <formula>0</formula>
    </cfRule>
    <cfRule type="cellIs" dxfId="0" priority="26505" operator="equal">
      <formula>0</formula>
    </cfRule>
    <cfRule type="cellIs" dxfId="0" priority="26506" operator="equal">
      <formula>0</formula>
    </cfRule>
    <cfRule type="cellIs" dxfId="0" priority="26507" operator="equal">
      <formula>0</formula>
    </cfRule>
    <cfRule type="cellIs" dxfId="0" priority="26508" operator="equal">
      <formula>0</formula>
    </cfRule>
    <cfRule type="cellIs" dxfId="0" priority="26509" operator="equal">
      <formula>0</formula>
    </cfRule>
    <cfRule type="cellIs" dxfId="0" priority="26510" operator="equal">
      <formula>0</formula>
    </cfRule>
    <cfRule type="cellIs" dxfId="0" priority="26511" operator="equal">
      <formula>0</formula>
    </cfRule>
    <cfRule type="cellIs" dxfId="0" priority="26512" operator="equal">
      <formula>0</formula>
    </cfRule>
    <cfRule type="cellIs" dxfId="0" priority="26513" operator="equal">
      <formula>0</formula>
    </cfRule>
    <cfRule type="cellIs" dxfId="0" priority="26514" operator="equal">
      <formula>0</formula>
    </cfRule>
    <cfRule type="cellIs" dxfId="0" priority="26515" operator="equal">
      <formula>0</formula>
    </cfRule>
    <cfRule type="cellIs" dxfId="0" priority="26516" operator="equal">
      <formula>0</formula>
    </cfRule>
    <cfRule type="cellIs" dxfId="0" priority="26517" operator="equal">
      <formula>0</formula>
    </cfRule>
    <cfRule type="cellIs" dxfId="0" priority="26518" operator="equal">
      <formula>0</formula>
    </cfRule>
    <cfRule type="cellIs" dxfId="0" priority="26519" operator="equal">
      <formula>0</formula>
    </cfRule>
    <cfRule type="cellIs" dxfId="0" priority="26520" operator="equal">
      <formula>0</formula>
    </cfRule>
    <cfRule type="cellIs" dxfId="0" priority="26521" operator="equal">
      <formula>0</formula>
    </cfRule>
    <cfRule type="cellIs" dxfId="0" priority="26522" operator="equal">
      <formula>0</formula>
    </cfRule>
    <cfRule type="cellIs" dxfId="0" priority="26523" operator="equal">
      <formula>0</formula>
    </cfRule>
    <cfRule type="cellIs" dxfId="0" priority="26524" operator="equal">
      <formula>0</formula>
    </cfRule>
    <cfRule type="cellIs" dxfId="0" priority="26525" operator="equal">
      <formula>0</formula>
    </cfRule>
    <cfRule type="cellIs" dxfId="0" priority="26526" operator="equal">
      <formula>0</formula>
    </cfRule>
    <cfRule type="cellIs" dxfId="0" priority="26527" operator="equal">
      <formula>0</formula>
    </cfRule>
    <cfRule type="cellIs" dxfId="0" priority="26528" operator="equal">
      <formula>0</formula>
    </cfRule>
    <cfRule type="cellIs" dxfId="0" priority="26529" operator="equal">
      <formula>0</formula>
    </cfRule>
    <cfRule type="cellIs" dxfId="0" priority="26530" operator="equal">
      <formula>0</formula>
    </cfRule>
    <cfRule type="cellIs" dxfId="0" priority="26531" operator="equal">
      <formula>0</formula>
    </cfRule>
    <cfRule type="cellIs" dxfId="0" priority="26532" operator="equal">
      <formula>0</formula>
    </cfRule>
    <cfRule type="cellIs" dxfId="0" priority="26533" operator="equal">
      <formula>0</formula>
    </cfRule>
    <cfRule type="cellIs" dxfId="0" priority="26534" operator="equal">
      <formula>0</formula>
    </cfRule>
    <cfRule type="cellIs" dxfId="0" priority="26535" operator="equal">
      <formula>0</formula>
    </cfRule>
    <cfRule type="cellIs" dxfId="0" priority="26536" operator="equal">
      <formula>0</formula>
    </cfRule>
    <cfRule type="cellIs" dxfId="0" priority="26537" operator="equal">
      <formula>0</formula>
    </cfRule>
    <cfRule type="cellIs" dxfId="0" priority="26538" operator="equal">
      <formula>0</formula>
    </cfRule>
    <cfRule type="cellIs" dxfId="0" priority="26539" operator="equal">
      <formula>0</formula>
    </cfRule>
    <cfRule type="cellIs" dxfId="0" priority="26540" operator="equal">
      <formula>0</formula>
    </cfRule>
    <cfRule type="cellIs" dxfId="0" priority="26541" operator="equal">
      <formula>0</formula>
    </cfRule>
    <cfRule type="cellIs" dxfId="0" priority="26542" operator="equal">
      <formula>0</formula>
    </cfRule>
    <cfRule type="cellIs" dxfId="0" priority="26543" operator="equal">
      <formula>0</formula>
    </cfRule>
    <cfRule type="cellIs" dxfId="0" priority="26544" operator="equal">
      <formula>0</formula>
    </cfRule>
    <cfRule type="cellIs" dxfId="0" priority="26545" operator="equal">
      <formula>0</formula>
    </cfRule>
    <cfRule type="cellIs" dxfId="0" priority="26546" operator="equal">
      <formula>0</formula>
    </cfRule>
    <cfRule type="cellIs" dxfId="0" priority="26547" operator="equal">
      <formula>0</formula>
    </cfRule>
    <cfRule type="cellIs" dxfId="0" priority="26548" operator="equal">
      <formula>0</formula>
    </cfRule>
    <cfRule type="cellIs" dxfId="0" priority="26549" operator="equal">
      <formula>0</formula>
    </cfRule>
    <cfRule type="cellIs" dxfId="0" priority="26550" operator="equal">
      <formula>0</formula>
    </cfRule>
    <cfRule type="cellIs" dxfId="0" priority="26551" operator="equal">
      <formula>0</formula>
    </cfRule>
    <cfRule type="cellIs" dxfId="0" priority="26552" operator="equal">
      <formula>0</formula>
    </cfRule>
    <cfRule type="cellIs" dxfId="0" priority="26553" operator="equal">
      <formula>0</formula>
    </cfRule>
    <cfRule type="cellIs" dxfId="0" priority="26554" operator="equal">
      <formula>0</formula>
    </cfRule>
    <cfRule type="cellIs" dxfId="0" priority="26555" operator="equal">
      <formula>0</formula>
    </cfRule>
    <cfRule type="cellIs" dxfId="0" priority="26556" operator="equal">
      <formula>0</formula>
    </cfRule>
    <cfRule type="cellIs" dxfId="0" priority="26557" operator="equal">
      <formula>0</formula>
    </cfRule>
    <cfRule type="cellIs" dxfId="0" priority="26558" operator="equal">
      <formula>0</formula>
    </cfRule>
    <cfRule type="cellIs" dxfId="0" priority="26559" operator="equal">
      <formula>0</formula>
    </cfRule>
    <cfRule type="cellIs" dxfId="0" priority="26560" operator="equal">
      <formula>0</formula>
    </cfRule>
    <cfRule type="cellIs" dxfId="0" priority="26561" operator="equal">
      <formula>0</formula>
    </cfRule>
    <cfRule type="cellIs" dxfId="0" priority="26562" operator="equal">
      <formula>0</formula>
    </cfRule>
    <cfRule type="cellIs" dxfId="0" priority="26563" operator="equal">
      <formula>0</formula>
    </cfRule>
    <cfRule type="cellIs" dxfId="0" priority="26564" operator="equal">
      <formula>0</formula>
    </cfRule>
    <cfRule type="cellIs" dxfId="0" priority="26565" operator="equal">
      <formula>0</formula>
    </cfRule>
    <cfRule type="cellIs" dxfId="0" priority="26566" operator="equal">
      <formula>0</formula>
    </cfRule>
    <cfRule type="cellIs" dxfId="0" priority="26567" operator="equal">
      <formula>0</formula>
    </cfRule>
    <cfRule type="cellIs" dxfId="0" priority="26568" operator="equal">
      <formula>0</formula>
    </cfRule>
    <cfRule type="cellIs" dxfId="0" priority="26569" operator="equal">
      <formula>0</formula>
    </cfRule>
    <cfRule type="cellIs" dxfId="0" priority="26570" operator="equal">
      <formula>0</formula>
    </cfRule>
    <cfRule type="cellIs" dxfId="0" priority="26571" operator="equal">
      <formula>0</formula>
    </cfRule>
    <cfRule type="cellIs" dxfId="0" priority="26572" operator="equal">
      <formula>0</formula>
    </cfRule>
    <cfRule type="cellIs" dxfId="0" priority="26573" operator="equal">
      <formula>0</formula>
    </cfRule>
    <cfRule type="cellIs" dxfId="0" priority="26574" operator="equal">
      <formula>0</formula>
    </cfRule>
    <cfRule type="cellIs" dxfId="0" priority="26575" operator="equal">
      <formula>0</formula>
    </cfRule>
    <cfRule type="cellIs" dxfId="0" priority="26576" operator="equal">
      <formula>0</formula>
    </cfRule>
    <cfRule type="cellIs" dxfId="0" priority="26577" operator="equal">
      <formula>0</formula>
    </cfRule>
    <cfRule type="cellIs" dxfId="0" priority="26578" operator="equal">
      <formula>0</formula>
    </cfRule>
    <cfRule type="cellIs" dxfId="0" priority="26579" operator="equal">
      <formula>0</formula>
    </cfRule>
    <cfRule type="cellIs" dxfId="0" priority="26580" operator="equal">
      <formula>0</formula>
    </cfRule>
    <cfRule type="cellIs" dxfId="0" priority="26581" operator="equal">
      <formula>0</formula>
    </cfRule>
    <cfRule type="cellIs" dxfId="0" priority="26582" operator="equal">
      <formula>0</formula>
    </cfRule>
    <cfRule type="cellIs" dxfId="0" priority="26583" operator="equal">
      <formula>0</formula>
    </cfRule>
    <cfRule type="cellIs" dxfId="0" priority="26584" operator="equal">
      <formula>0</formula>
    </cfRule>
    <cfRule type="cellIs" dxfId="0" priority="26585" operator="equal">
      <formula>0</formula>
    </cfRule>
    <cfRule type="cellIs" dxfId="0" priority="26586" operator="equal">
      <formula>0</formula>
    </cfRule>
    <cfRule type="cellIs" dxfId="0" priority="26587" operator="equal">
      <formula>0</formula>
    </cfRule>
    <cfRule type="cellIs" dxfId="0" priority="26588" operator="equal">
      <formula>0</formula>
    </cfRule>
    <cfRule type="cellIs" dxfId="0" priority="26589" operator="equal">
      <formula>0</formula>
    </cfRule>
    <cfRule type="cellIs" dxfId="0" priority="26590" operator="equal">
      <formula>0</formula>
    </cfRule>
    <cfRule type="cellIs" dxfId="0" priority="26591" operator="equal">
      <formula>0</formula>
    </cfRule>
    <cfRule type="cellIs" dxfId="0" priority="26592" operator="equal">
      <formula>0</formula>
    </cfRule>
    <cfRule type="cellIs" dxfId="0" priority="26593" operator="equal">
      <formula>0</formula>
    </cfRule>
    <cfRule type="cellIs" dxfId="0" priority="26594" operator="equal">
      <formula>0</formula>
    </cfRule>
    <cfRule type="cellIs" dxfId="0" priority="26595" operator="equal">
      <formula>0</formula>
    </cfRule>
    <cfRule type="cellIs" dxfId="0" priority="26596" operator="equal">
      <formula>0</formula>
    </cfRule>
    <cfRule type="cellIs" dxfId="0" priority="26597" operator="equal">
      <formula>0</formula>
    </cfRule>
    <cfRule type="cellIs" dxfId="0" priority="26598" operator="equal">
      <formula>0</formula>
    </cfRule>
    <cfRule type="cellIs" dxfId="0" priority="26599" operator="equal">
      <formula>0</formula>
    </cfRule>
    <cfRule type="cellIs" dxfId="0" priority="26600" operator="equal">
      <formula>0</formula>
    </cfRule>
    <cfRule type="cellIs" dxfId="0" priority="26601" operator="equal">
      <formula>0</formula>
    </cfRule>
    <cfRule type="cellIs" dxfId="0" priority="26602" operator="equal">
      <formula>0</formula>
    </cfRule>
    <cfRule type="cellIs" dxfId="0" priority="26603" operator="equal">
      <formula>0</formula>
    </cfRule>
    <cfRule type="cellIs" dxfId="0" priority="26604" operator="equal">
      <formula>0</formula>
    </cfRule>
    <cfRule type="cellIs" dxfId="0" priority="26605" operator="equal">
      <formula>0</formula>
    </cfRule>
    <cfRule type="cellIs" dxfId="0" priority="26606" operator="equal">
      <formula>0</formula>
    </cfRule>
    <cfRule type="cellIs" dxfId="0" priority="26607" operator="equal">
      <formula>0</formula>
    </cfRule>
    <cfRule type="cellIs" dxfId="0" priority="26608" operator="equal">
      <formula>0</formula>
    </cfRule>
    <cfRule type="cellIs" dxfId="0" priority="26609" operator="equal">
      <formula>0</formula>
    </cfRule>
    <cfRule type="cellIs" dxfId="0" priority="26610" operator="equal">
      <formula>0</formula>
    </cfRule>
    <cfRule type="cellIs" dxfId="0" priority="26611" operator="equal">
      <formula>0</formula>
    </cfRule>
    <cfRule type="cellIs" dxfId="0" priority="26612" operator="equal">
      <formula>0</formula>
    </cfRule>
    <cfRule type="cellIs" dxfId="0" priority="26613" operator="equal">
      <formula>0</formula>
    </cfRule>
    <cfRule type="cellIs" dxfId="0" priority="26614" operator="equal">
      <formula>0</formula>
    </cfRule>
    <cfRule type="cellIs" dxfId="0" priority="26615" operator="equal">
      <formula>0</formula>
    </cfRule>
    <cfRule type="cellIs" dxfId="0" priority="26616" operator="equal">
      <formula>0</formula>
    </cfRule>
    <cfRule type="cellIs" dxfId="0" priority="26617" operator="equal">
      <formula>0</formula>
    </cfRule>
    <cfRule type="cellIs" dxfId="0" priority="26618" operator="equal">
      <formula>0</formula>
    </cfRule>
    <cfRule type="cellIs" dxfId="0" priority="26619" operator="equal">
      <formula>0</formula>
    </cfRule>
    <cfRule type="cellIs" dxfId="0" priority="26620" operator="equal">
      <formula>0</formula>
    </cfRule>
    <cfRule type="cellIs" dxfId="0" priority="26621" operator="equal">
      <formula>0</formula>
    </cfRule>
    <cfRule type="cellIs" dxfId="0" priority="26622" operator="equal">
      <formula>0</formula>
    </cfRule>
    <cfRule type="cellIs" dxfId="0" priority="26623" operator="equal">
      <formula>0</formula>
    </cfRule>
    <cfRule type="cellIs" dxfId="0" priority="26624" operator="equal">
      <formula>0</formula>
    </cfRule>
    <cfRule type="cellIs" dxfId="0" priority="26625" operator="equal">
      <formula>0</formula>
    </cfRule>
    <cfRule type="cellIs" dxfId="0" priority="26626" operator="equal">
      <formula>0</formula>
    </cfRule>
    <cfRule type="cellIs" dxfId="0" priority="26627" operator="equal">
      <formula>0</formula>
    </cfRule>
    <cfRule type="cellIs" dxfId="0" priority="26628" operator="equal">
      <formula>0</formula>
    </cfRule>
    <cfRule type="cellIs" dxfId="0" priority="26629" operator="equal">
      <formula>0</formula>
    </cfRule>
    <cfRule type="cellIs" dxfId="0" priority="26630" operator="equal">
      <formula>0</formula>
    </cfRule>
    <cfRule type="cellIs" dxfId="0" priority="26631" operator="equal">
      <formula>0</formula>
    </cfRule>
    <cfRule type="cellIs" dxfId="0" priority="26632" operator="equal">
      <formula>0</formula>
    </cfRule>
    <cfRule type="cellIs" dxfId="0" priority="26633" operator="equal">
      <formula>0</formula>
    </cfRule>
    <cfRule type="cellIs" dxfId="0" priority="26634" operator="equal">
      <formula>0</formula>
    </cfRule>
    <cfRule type="cellIs" dxfId="0" priority="26635" operator="equal">
      <formula>0</formula>
    </cfRule>
    <cfRule type="cellIs" dxfId="0" priority="26636" operator="equal">
      <formula>0</formula>
    </cfRule>
    <cfRule type="cellIs" dxfId="0" priority="26637" operator="equal">
      <formula>0</formula>
    </cfRule>
    <cfRule type="cellIs" dxfId="0" priority="26638" operator="equal">
      <formula>0</formula>
    </cfRule>
    <cfRule type="cellIs" dxfId="0" priority="26639" operator="equal">
      <formula>0</formula>
    </cfRule>
    <cfRule type="cellIs" dxfId="0" priority="26640" operator="equal">
      <formula>0</formula>
    </cfRule>
    <cfRule type="cellIs" dxfId="0" priority="26641" operator="equal">
      <formula>0</formula>
    </cfRule>
    <cfRule type="cellIs" dxfId="0" priority="26642" operator="equal">
      <formula>0</formula>
    </cfRule>
    <cfRule type="cellIs" dxfId="0" priority="26643" operator="equal">
      <formula>0</formula>
    </cfRule>
    <cfRule type="cellIs" dxfId="0" priority="26644" operator="equal">
      <formula>0</formula>
    </cfRule>
    <cfRule type="cellIs" dxfId="0" priority="26645" operator="equal">
      <formula>0</formula>
    </cfRule>
    <cfRule type="cellIs" dxfId="0" priority="26646" operator="equal">
      <formula>0</formula>
    </cfRule>
    <cfRule type="cellIs" dxfId="0" priority="26647" operator="equal">
      <formula>0</formula>
    </cfRule>
    <cfRule type="cellIs" dxfId="0" priority="26648" operator="equal">
      <formula>0</formula>
    </cfRule>
    <cfRule type="cellIs" dxfId="0" priority="26649" operator="equal">
      <formula>0</formula>
    </cfRule>
    <cfRule type="cellIs" dxfId="0" priority="26650" operator="equal">
      <formula>0</formula>
    </cfRule>
    <cfRule type="cellIs" dxfId="0" priority="26651" operator="equal">
      <formula>0</formula>
    </cfRule>
    <cfRule type="cellIs" dxfId="0" priority="26652" operator="equal">
      <formula>0</formula>
    </cfRule>
    <cfRule type="cellIs" dxfId="0" priority="26653" operator="equal">
      <formula>0</formula>
    </cfRule>
    <cfRule type="cellIs" dxfId="0" priority="26654" operator="equal">
      <formula>0</formula>
    </cfRule>
    <cfRule type="cellIs" dxfId="0" priority="26655" operator="equal">
      <formula>0</formula>
    </cfRule>
    <cfRule type="cellIs" dxfId="0" priority="26656" operator="equal">
      <formula>0</formula>
    </cfRule>
    <cfRule type="cellIs" dxfId="0" priority="26657" operator="equal">
      <formula>0</formula>
    </cfRule>
    <cfRule type="cellIs" dxfId="0" priority="26658" operator="equal">
      <formula>0</formula>
    </cfRule>
    <cfRule type="cellIs" dxfId="0" priority="26659" operator="equal">
      <formula>0</formula>
    </cfRule>
    <cfRule type="cellIs" dxfId="0" priority="26660" operator="equal">
      <formula>0</formula>
    </cfRule>
    <cfRule type="cellIs" dxfId="0" priority="26661" operator="equal">
      <formula>0</formula>
    </cfRule>
    <cfRule type="cellIs" dxfId="0" priority="26662" operator="equal">
      <formula>0</formula>
    </cfRule>
    <cfRule type="cellIs" dxfId="0" priority="26663" operator="equal">
      <formula>0</formula>
    </cfRule>
    <cfRule type="cellIs" dxfId="0" priority="26664" operator="equal">
      <formula>0</formula>
    </cfRule>
    <cfRule type="cellIs" dxfId="0" priority="26665" operator="equal">
      <formula>0</formula>
    </cfRule>
    <cfRule type="cellIs" dxfId="0" priority="26666" operator="equal">
      <formula>0</formula>
    </cfRule>
    <cfRule type="cellIs" dxfId="0" priority="26667" operator="equal">
      <formula>0</formula>
    </cfRule>
    <cfRule type="cellIs" dxfId="0" priority="26668" operator="equal">
      <formula>0</formula>
    </cfRule>
    <cfRule type="cellIs" dxfId="0" priority="26669" operator="equal">
      <formula>0</formula>
    </cfRule>
    <cfRule type="cellIs" dxfId="0" priority="26670" operator="equal">
      <formula>0</formula>
    </cfRule>
    <cfRule type="cellIs" dxfId="0" priority="26671" operator="equal">
      <formula>0</formula>
    </cfRule>
    <cfRule type="cellIs" dxfId="0" priority="26672" operator="equal">
      <formula>0</formula>
    </cfRule>
    <cfRule type="cellIs" dxfId="0" priority="26673" operator="equal">
      <formula>0</formula>
    </cfRule>
    <cfRule type="cellIs" dxfId="0" priority="26674" operator="equal">
      <formula>0</formula>
    </cfRule>
    <cfRule type="cellIs" dxfId="0" priority="26675" operator="equal">
      <formula>0</formula>
    </cfRule>
    <cfRule type="cellIs" dxfId="0" priority="26676" operator="equal">
      <formula>0</formula>
    </cfRule>
    <cfRule type="cellIs" dxfId="0" priority="26677" operator="equal">
      <formula>0</formula>
    </cfRule>
    <cfRule type="cellIs" dxfId="0" priority="26678" operator="equal">
      <formula>0</formula>
    </cfRule>
    <cfRule type="cellIs" dxfId="0" priority="26679" operator="equal">
      <formula>0</formula>
    </cfRule>
    <cfRule type="cellIs" dxfId="0" priority="26680" operator="equal">
      <formula>0</formula>
    </cfRule>
    <cfRule type="cellIs" dxfId="0" priority="26681" operator="equal">
      <formula>0</formula>
    </cfRule>
    <cfRule type="cellIs" dxfId="0" priority="26682" operator="equal">
      <formula>0</formula>
    </cfRule>
    <cfRule type="cellIs" dxfId="0" priority="26683" operator="equal">
      <formula>0</formula>
    </cfRule>
    <cfRule type="cellIs" dxfId="0" priority="26684" operator="equal">
      <formula>0</formula>
    </cfRule>
    <cfRule type="cellIs" dxfId="0" priority="26685" operator="equal">
      <formula>0</formula>
    </cfRule>
    <cfRule type="cellIs" dxfId="0" priority="26686" operator="equal">
      <formula>0</formula>
    </cfRule>
    <cfRule type="cellIs" dxfId="0" priority="26687" operator="equal">
      <formula>0</formula>
    </cfRule>
    <cfRule type="cellIs" dxfId="0" priority="26688" operator="equal">
      <formula>0</formula>
    </cfRule>
    <cfRule type="cellIs" dxfId="0" priority="26689" operator="equal">
      <formula>0</formula>
    </cfRule>
    <cfRule type="cellIs" dxfId="0" priority="26690" operator="equal">
      <formula>0</formula>
    </cfRule>
    <cfRule type="cellIs" dxfId="0" priority="26691" operator="equal">
      <formula>0</formula>
    </cfRule>
    <cfRule type="cellIs" dxfId="0" priority="26692" operator="equal">
      <formula>0</formula>
    </cfRule>
    <cfRule type="cellIs" dxfId="0" priority="26693" operator="equal">
      <formula>0</formula>
    </cfRule>
    <cfRule type="cellIs" dxfId="0" priority="26694" operator="equal">
      <formula>0</formula>
    </cfRule>
    <cfRule type="cellIs" dxfId="0" priority="26695" operator="equal">
      <formula>0</formula>
    </cfRule>
    <cfRule type="cellIs" dxfId="0" priority="26696" operator="equal">
      <formula>0</formula>
    </cfRule>
    <cfRule type="cellIs" dxfId="0" priority="26697" operator="equal">
      <formula>0</formula>
    </cfRule>
    <cfRule type="cellIs" dxfId="0" priority="26698" operator="equal">
      <formula>0</formula>
    </cfRule>
    <cfRule type="cellIs" dxfId="0" priority="26699" operator="equal">
      <formula>0</formula>
    </cfRule>
    <cfRule type="cellIs" dxfId="0" priority="26700" operator="equal">
      <formula>0</formula>
    </cfRule>
    <cfRule type="cellIs" dxfId="0" priority="26701" operator="equal">
      <formula>0</formula>
    </cfRule>
    <cfRule type="cellIs" dxfId="0" priority="26702" operator="equal">
      <formula>0</formula>
    </cfRule>
    <cfRule type="cellIs" dxfId="0" priority="26703" operator="equal">
      <formula>0</formula>
    </cfRule>
    <cfRule type="cellIs" dxfId="0" priority="26704" operator="equal">
      <formula>0</formula>
    </cfRule>
    <cfRule type="cellIs" dxfId="0" priority="26705" operator="equal">
      <formula>0</formula>
    </cfRule>
    <cfRule type="cellIs" dxfId="0" priority="26706" operator="equal">
      <formula>0</formula>
    </cfRule>
    <cfRule type="cellIs" dxfId="0" priority="26707" operator="equal">
      <formula>0</formula>
    </cfRule>
    <cfRule type="cellIs" dxfId="0" priority="26708" operator="equal">
      <formula>0</formula>
    </cfRule>
    <cfRule type="cellIs" dxfId="0" priority="26709" operator="equal">
      <formula>0</formula>
    </cfRule>
    <cfRule type="cellIs" dxfId="0" priority="26710" operator="equal">
      <formula>0</formula>
    </cfRule>
    <cfRule type="cellIs" dxfId="0" priority="26711" operator="equal">
      <formula>0</formula>
    </cfRule>
    <cfRule type="cellIs" dxfId="0" priority="26712" operator="equal">
      <formula>0</formula>
    </cfRule>
    <cfRule type="cellIs" dxfId="0" priority="26713" operator="equal">
      <formula>0</formula>
    </cfRule>
    <cfRule type="cellIs" dxfId="0" priority="26714" operator="equal">
      <formula>0</formula>
    </cfRule>
    <cfRule type="cellIs" dxfId="0" priority="26715" operator="equal">
      <formula>0</formula>
    </cfRule>
    <cfRule type="cellIs" dxfId="0" priority="26716" operator="equal">
      <formula>0</formula>
    </cfRule>
  </conditionalFormatting>
  <conditionalFormatting sqref="E567">
    <cfRule type="cellIs" dxfId="0" priority="24125" operator="equal">
      <formula>0</formula>
    </cfRule>
    <cfRule type="cellIs" dxfId="0" priority="24126" operator="equal">
      <formula>0</formula>
    </cfRule>
    <cfRule type="cellIs" dxfId="0" priority="24127" operator="equal">
      <formula>0</formula>
    </cfRule>
    <cfRule type="cellIs" dxfId="0" priority="24128" operator="equal">
      <formula>0</formula>
    </cfRule>
    <cfRule type="cellIs" dxfId="0" priority="24129" operator="equal">
      <formula>0</formula>
    </cfRule>
    <cfRule type="cellIs" dxfId="0" priority="24130" operator="equal">
      <formula>0</formula>
    </cfRule>
    <cfRule type="cellIs" dxfId="0" priority="24131" operator="equal">
      <formula>0</formula>
    </cfRule>
    <cfRule type="cellIs" dxfId="0" priority="24132" operator="equal">
      <formula>0</formula>
    </cfRule>
    <cfRule type="cellIs" dxfId="0" priority="24133" operator="equal">
      <formula>0</formula>
    </cfRule>
    <cfRule type="cellIs" dxfId="0" priority="24134" operator="equal">
      <formula>0</formula>
    </cfRule>
    <cfRule type="cellIs" dxfId="0" priority="24135" operator="equal">
      <formula>0</formula>
    </cfRule>
    <cfRule type="cellIs" dxfId="0" priority="24136" operator="equal">
      <formula>0</formula>
    </cfRule>
    <cfRule type="cellIs" dxfId="0" priority="24137" operator="equal">
      <formula>0</formula>
    </cfRule>
    <cfRule type="cellIs" dxfId="0" priority="24138" operator="equal">
      <formula>0</formula>
    </cfRule>
    <cfRule type="cellIs" dxfId="0" priority="24139" operator="equal">
      <formula>0</formula>
    </cfRule>
    <cfRule type="cellIs" dxfId="0" priority="24140" operator="equal">
      <formula>0</formula>
    </cfRule>
    <cfRule type="cellIs" dxfId="0" priority="24141" operator="equal">
      <formula>0</formula>
    </cfRule>
    <cfRule type="cellIs" dxfId="0" priority="24142" operator="equal">
      <formula>0</formula>
    </cfRule>
    <cfRule type="cellIs" dxfId="0" priority="24143" operator="equal">
      <formula>0</formula>
    </cfRule>
    <cfRule type="cellIs" dxfId="0" priority="24144" operator="equal">
      <formula>0</formula>
    </cfRule>
    <cfRule type="cellIs" dxfId="0" priority="24145" operator="equal">
      <formula>0</formula>
    </cfRule>
    <cfRule type="cellIs" dxfId="0" priority="24146" operator="equal">
      <formula>0</formula>
    </cfRule>
    <cfRule type="cellIs" dxfId="0" priority="24147" operator="equal">
      <formula>0</formula>
    </cfRule>
    <cfRule type="cellIs" dxfId="0" priority="24148" operator="equal">
      <formula>0</formula>
    </cfRule>
    <cfRule type="cellIs" dxfId="0" priority="24149" operator="equal">
      <formula>0</formula>
    </cfRule>
    <cfRule type="cellIs" dxfId="0" priority="24150" operator="equal">
      <formula>0</formula>
    </cfRule>
    <cfRule type="cellIs" dxfId="0" priority="24151" operator="equal">
      <formula>0</formula>
    </cfRule>
    <cfRule type="cellIs" dxfId="0" priority="24152" operator="equal">
      <formula>0</formula>
    </cfRule>
    <cfRule type="cellIs" dxfId="0" priority="24153" operator="equal">
      <formula>0</formula>
    </cfRule>
    <cfRule type="cellIs" dxfId="0" priority="24154" operator="equal">
      <formula>0</formula>
    </cfRule>
    <cfRule type="cellIs" dxfId="0" priority="24155" operator="equal">
      <formula>0</formula>
    </cfRule>
    <cfRule type="cellIs" dxfId="0" priority="24156" operator="equal">
      <formula>0</formula>
    </cfRule>
    <cfRule type="cellIs" dxfId="0" priority="24157" operator="equal">
      <formula>0</formula>
    </cfRule>
    <cfRule type="cellIs" dxfId="0" priority="24158" operator="equal">
      <formula>0</formula>
    </cfRule>
    <cfRule type="cellIs" dxfId="0" priority="24159" operator="equal">
      <formula>0</formula>
    </cfRule>
    <cfRule type="cellIs" dxfId="0" priority="24160" operator="equal">
      <formula>0</formula>
    </cfRule>
    <cfRule type="cellIs" dxfId="0" priority="24161" operator="equal">
      <formula>0</formula>
    </cfRule>
    <cfRule type="cellIs" dxfId="0" priority="24162" operator="equal">
      <formula>0</formula>
    </cfRule>
    <cfRule type="cellIs" dxfId="0" priority="24163" operator="equal">
      <formula>0</formula>
    </cfRule>
    <cfRule type="cellIs" dxfId="0" priority="24164" operator="equal">
      <formula>0</formula>
    </cfRule>
    <cfRule type="cellIs" dxfId="0" priority="24165" operator="equal">
      <formula>0</formula>
    </cfRule>
    <cfRule type="cellIs" dxfId="0" priority="24166" operator="equal">
      <formula>0</formula>
    </cfRule>
    <cfRule type="cellIs" dxfId="0" priority="24167" operator="equal">
      <formula>0</formula>
    </cfRule>
    <cfRule type="cellIs" dxfId="0" priority="24168" operator="equal">
      <formula>0</formula>
    </cfRule>
    <cfRule type="cellIs" dxfId="0" priority="24169" operator="equal">
      <formula>0</formula>
    </cfRule>
    <cfRule type="cellIs" dxfId="0" priority="24170" operator="equal">
      <formula>0</formula>
    </cfRule>
    <cfRule type="cellIs" dxfId="0" priority="24171" operator="equal">
      <formula>0</formula>
    </cfRule>
    <cfRule type="cellIs" dxfId="0" priority="24172" operator="equal">
      <formula>0</formula>
    </cfRule>
    <cfRule type="cellIs" dxfId="0" priority="24173" operator="equal">
      <formula>0</formula>
    </cfRule>
    <cfRule type="cellIs" dxfId="0" priority="24174" operator="equal">
      <formula>0</formula>
    </cfRule>
    <cfRule type="cellIs" dxfId="0" priority="24175" operator="equal">
      <formula>0</formula>
    </cfRule>
    <cfRule type="cellIs" dxfId="0" priority="24176" operator="equal">
      <formula>0</formula>
    </cfRule>
    <cfRule type="cellIs" dxfId="0" priority="24177" operator="equal">
      <formula>0</formula>
    </cfRule>
    <cfRule type="cellIs" dxfId="0" priority="24178" operator="equal">
      <formula>0</formula>
    </cfRule>
    <cfRule type="cellIs" dxfId="0" priority="24179" operator="equal">
      <formula>0</formula>
    </cfRule>
    <cfRule type="cellIs" dxfId="0" priority="24180" operator="equal">
      <formula>0</formula>
    </cfRule>
    <cfRule type="cellIs" dxfId="0" priority="24181" operator="equal">
      <formula>0</formula>
    </cfRule>
    <cfRule type="cellIs" dxfId="0" priority="24182" operator="equal">
      <formula>0</formula>
    </cfRule>
    <cfRule type="cellIs" dxfId="0" priority="24183" operator="equal">
      <formula>0</formula>
    </cfRule>
    <cfRule type="cellIs" dxfId="0" priority="24184" operator="equal">
      <formula>0</formula>
    </cfRule>
    <cfRule type="cellIs" dxfId="0" priority="24185" operator="equal">
      <formula>0</formula>
    </cfRule>
    <cfRule type="cellIs" dxfId="0" priority="24186" operator="equal">
      <formula>0</formula>
    </cfRule>
    <cfRule type="cellIs" dxfId="0" priority="24187" operator="equal">
      <formula>0</formula>
    </cfRule>
    <cfRule type="cellIs" dxfId="0" priority="24188" operator="equal">
      <formula>0</formula>
    </cfRule>
    <cfRule type="cellIs" dxfId="0" priority="24189" operator="equal">
      <formula>0</formula>
    </cfRule>
    <cfRule type="cellIs" dxfId="0" priority="24190" operator="equal">
      <formula>0</formula>
    </cfRule>
    <cfRule type="cellIs" dxfId="0" priority="24191" operator="equal">
      <formula>0</formula>
    </cfRule>
    <cfRule type="cellIs" dxfId="0" priority="24192" operator="equal">
      <formula>0</formula>
    </cfRule>
    <cfRule type="cellIs" dxfId="0" priority="24193" operator="equal">
      <formula>0</formula>
    </cfRule>
    <cfRule type="cellIs" dxfId="0" priority="24194" operator="equal">
      <formula>0</formula>
    </cfRule>
    <cfRule type="cellIs" dxfId="0" priority="24195" operator="equal">
      <formula>0</formula>
    </cfRule>
    <cfRule type="cellIs" dxfId="0" priority="24196" operator="equal">
      <formula>0</formula>
    </cfRule>
    <cfRule type="cellIs" dxfId="0" priority="24197" operator="equal">
      <formula>0</formula>
    </cfRule>
    <cfRule type="cellIs" dxfId="0" priority="24198" operator="equal">
      <formula>0</formula>
    </cfRule>
    <cfRule type="cellIs" dxfId="0" priority="24199" operator="equal">
      <formula>0</formula>
    </cfRule>
    <cfRule type="cellIs" dxfId="0" priority="24200" operator="equal">
      <formula>0</formula>
    </cfRule>
    <cfRule type="cellIs" dxfId="0" priority="24201" operator="equal">
      <formula>0</formula>
    </cfRule>
    <cfRule type="cellIs" dxfId="0" priority="24202" operator="equal">
      <formula>0</formula>
    </cfRule>
    <cfRule type="cellIs" dxfId="0" priority="24203" operator="equal">
      <formula>0</formula>
    </cfRule>
    <cfRule type="cellIs" dxfId="0" priority="24204" operator="equal">
      <formula>0</formula>
    </cfRule>
    <cfRule type="cellIs" dxfId="0" priority="24205" operator="equal">
      <formula>0</formula>
    </cfRule>
    <cfRule type="cellIs" dxfId="0" priority="24206" operator="equal">
      <formula>0</formula>
    </cfRule>
    <cfRule type="cellIs" dxfId="0" priority="24207" operator="equal">
      <formula>0</formula>
    </cfRule>
    <cfRule type="cellIs" dxfId="0" priority="24208" operator="equal">
      <formula>0</formula>
    </cfRule>
    <cfRule type="cellIs" dxfId="0" priority="24209" operator="equal">
      <formula>0</formula>
    </cfRule>
    <cfRule type="cellIs" dxfId="0" priority="24210" operator="equal">
      <formula>0</formula>
    </cfRule>
    <cfRule type="cellIs" dxfId="0" priority="24211" operator="equal">
      <formula>0</formula>
    </cfRule>
    <cfRule type="cellIs" dxfId="0" priority="24212" operator="equal">
      <formula>0</formula>
    </cfRule>
    <cfRule type="cellIs" dxfId="0" priority="24213" operator="equal">
      <formula>0</formula>
    </cfRule>
    <cfRule type="cellIs" dxfId="0" priority="24214" operator="equal">
      <formula>0</formula>
    </cfRule>
    <cfRule type="cellIs" dxfId="0" priority="24215" operator="equal">
      <formula>0</formula>
    </cfRule>
    <cfRule type="cellIs" dxfId="0" priority="24216" operator="equal">
      <formula>0</formula>
    </cfRule>
    <cfRule type="cellIs" dxfId="0" priority="24217" operator="equal">
      <formula>0</formula>
    </cfRule>
    <cfRule type="cellIs" dxfId="0" priority="24218" operator="equal">
      <formula>0</formula>
    </cfRule>
    <cfRule type="cellIs" dxfId="0" priority="24219" operator="equal">
      <formula>0</formula>
    </cfRule>
    <cfRule type="cellIs" dxfId="0" priority="24220" operator="equal">
      <formula>0</formula>
    </cfRule>
    <cfRule type="cellIs" dxfId="0" priority="24221" operator="equal">
      <formula>0</formula>
    </cfRule>
    <cfRule type="cellIs" dxfId="0" priority="24222" operator="equal">
      <formula>0</formula>
    </cfRule>
    <cfRule type="cellIs" dxfId="0" priority="24223" operator="equal">
      <formula>0</formula>
    </cfRule>
    <cfRule type="cellIs" dxfId="0" priority="24224" operator="equal">
      <formula>0</formula>
    </cfRule>
    <cfRule type="cellIs" dxfId="0" priority="24225" operator="equal">
      <formula>0</formula>
    </cfRule>
    <cfRule type="cellIs" dxfId="0" priority="24226" operator="equal">
      <formula>0</formula>
    </cfRule>
    <cfRule type="cellIs" dxfId="0" priority="24227" operator="equal">
      <formula>0</formula>
    </cfRule>
    <cfRule type="cellIs" dxfId="0" priority="24228" operator="equal">
      <formula>0</formula>
    </cfRule>
    <cfRule type="cellIs" dxfId="0" priority="24229" operator="equal">
      <formula>0</formula>
    </cfRule>
    <cfRule type="cellIs" dxfId="0" priority="24230" operator="equal">
      <formula>0</formula>
    </cfRule>
    <cfRule type="cellIs" dxfId="0" priority="24231" operator="equal">
      <formula>0</formula>
    </cfRule>
    <cfRule type="cellIs" dxfId="0" priority="24232" operator="equal">
      <formula>0</formula>
    </cfRule>
    <cfRule type="cellIs" dxfId="0" priority="24233" operator="equal">
      <formula>0</formula>
    </cfRule>
    <cfRule type="cellIs" dxfId="0" priority="24234" operator="equal">
      <formula>0</formula>
    </cfRule>
    <cfRule type="cellIs" dxfId="0" priority="24235" operator="equal">
      <formula>0</formula>
    </cfRule>
    <cfRule type="cellIs" dxfId="0" priority="24236" operator="equal">
      <formula>0</formula>
    </cfRule>
    <cfRule type="cellIs" dxfId="0" priority="24237" operator="equal">
      <formula>0</formula>
    </cfRule>
    <cfRule type="cellIs" dxfId="0" priority="24238" operator="equal">
      <formula>0</formula>
    </cfRule>
    <cfRule type="cellIs" dxfId="0" priority="24239" operator="equal">
      <formula>0</formula>
    </cfRule>
    <cfRule type="cellIs" dxfId="0" priority="24240" operator="equal">
      <formula>0</formula>
    </cfRule>
    <cfRule type="cellIs" dxfId="0" priority="24241" operator="equal">
      <formula>0</formula>
    </cfRule>
    <cfRule type="cellIs" dxfId="0" priority="24242" operator="equal">
      <formula>0</formula>
    </cfRule>
    <cfRule type="cellIs" dxfId="0" priority="24243" operator="equal">
      <formula>0</formula>
    </cfRule>
    <cfRule type="cellIs" dxfId="0" priority="24244" operator="equal">
      <formula>0</formula>
    </cfRule>
    <cfRule type="cellIs" dxfId="0" priority="24245" operator="equal">
      <formula>0</formula>
    </cfRule>
    <cfRule type="cellIs" dxfId="0" priority="24246" operator="equal">
      <formula>0</formula>
    </cfRule>
    <cfRule type="cellIs" dxfId="0" priority="24247" operator="equal">
      <formula>0</formula>
    </cfRule>
    <cfRule type="cellIs" dxfId="0" priority="24248" operator="equal">
      <formula>0</formula>
    </cfRule>
    <cfRule type="cellIs" dxfId="0" priority="24249" operator="equal">
      <formula>0</formula>
    </cfRule>
    <cfRule type="cellIs" dxfId="0" priority="24250" operator="equal">
      <formula>0</formula>
    </cfRule>
    <cfRule type="cellIs" dxfId="0" priority="24251" operator="equal">
      <formula>0</formula>
    </cfRule>
    <cfRule type="cellIs" dxfId="0" priority="24252" operator="equal">
      <formula>0</formula>
    </cfRule>
    <cfRule type="cellIs" dxfId="0" priority="24253" operator="equal">
      <formula>0</formula>
    </cfRule>
    <cfRule type="cellIs" dxfId="0" priority="24254" operator="equal">
      <formula>0</formula>
    </cfRule>
    <cfRule type="cellIs" dxfId="0" priority="24255" operator="equal">
      <formula>0</formula>
    </cfRule>
    <cfRule type="cellIs" dxfId="0" priority="24256" operator="equal">
      <formula>0</formula>
    </cfRule>
    <cfRule type="cellIs" dxfId="0" priority="24257" operator="equal">
      <formula>0</formula>
    </cfRule>
    <cfRule type="cellIs" dxfId="0" priority="24258" operator="equal">
      <formula>0</formula>
    </cfRule>
    <cfRule type="cellIs" dxfId="0" priority="24259" operator="equal">
      <formula>0</formula>
    </cfRule>
    <cfRule type="cellIs" dxfId="0" priority="24260" operator="equal">
      <formula>0</formula>
    </cfRule>
    <cfRule type="cellIs" dxfId="0" priority="24261" operator="equal">
      <formula>0</formula>
    </cfRule>
    <cfRule type="cellIs" dxfId="0" priority="24262" operator="equal">
      <formula>0</formula>
    </cfRule>
    <cfRule type="cellIs" dxfId="0" priority="24263" operator="equal">
      <formula>0</formula>
    </cfRule>
    <cfRule type="cellIs" dxfId="0" priority="24264" operator="equal">
      <formula>0</formula>
    </cfRule>
    <cfRule type="cellIs" dxfId="0" priority="24265" operator="equal">
      <formula>0</formula>
    </cfRule>
    <cfRule type="cellIs" dxfId="0" priority="24266" operator="equal">
      <formula>0</formula>
    </cfRule>
    <cfRule type="cellIs" dxfId="0" priority="24267" operator="equal">
      <formula>0</formula>
    </cfRule>
    <cfRule type="cellIs" dxfId="0" priority="24268" operator="equal">
      <formula>0</formula>
    </cfRule>
    <cfRule type="cellIs" dxfId="0" priority="24269" operator="equal">
      <formula>0</formula>
    </cfRule>
    <cfRule type="cellIs" dxfId="0" priority="24270" operator="equal">
      <formula>0</formula>
    </cfRule>
    <cfRule type="cellIs" dxfId="0" priority="24271" operator="equal">
      <formula>0</formula>
    </cfRule>
    <cfRule type="cellIs" dxfId="0" priority="24272" operator="equal">
      <formula>0</formula>
    </cfRule>
    <cfRule type="cellIs" dxfId="0" priority="24273" operator="equal">
      <formula>0</formula>
    </cfRule>
    <cfRule type="cellIs" dxfId="0" priority="24274" operator="equal">
      <formula>0</formula>
    </cfRule>
    <cfRule type="cellIs" dxfId="0" priority="24275" operator="equal">
      <formula>0</formula>
    </cfRule>
    <cfRule type="cellIs" dxfId="0" priority="24276" operator="equal">
      <formula>0</formula>
    </cfRule>
    <cfRule type="cellIs" dxfId="0" priority="24277" operator="equal">
      <formula>0</formula>
    </cfRule>
    <cfRule type="cellIs" dxfId="0" priority="24278" operator="equal">
      <formula>0</formula>
    </cfRule>
    <cfRule type="cellIs" dxfId="0" priority="24279" operator="equal">
      <formula>0</formula>
    </cfRule>
    <cfRule type="cellIs" dxfId="0" priority="24280" operator="equal">
      <formula>0</formula>
    </cfRule>
    <cfRule type="cellIs" dxfId="0" priority="24281" operator="equal">
      <formula>0</formula>
    </cfRule>
    <cfRule type="cellIs" dxfId="0" priority="24282" operator="equal">
      <formula>0</formula>
    </cfRule>
    <cfRule type="cellIs" dxfId="0" priority="24283" operator="equal">
      <formula>0</formula>
    </cfRule>
    <cfRule type="cellIs" dxfId="0" priority="24284" operator="equal">
      <formula>0</formula>
    </cfRule>
    <cfRule type="cellIs" dxfId="0" priority="24285" operator="equal">
      <formula>0</formula>
    </cfRule>
    <cfRule type="cellIs" dxfId="0" priority="24286" operator="equal">
      <formula>0</formula>
    </cfRule>
    <cfRule type="cellIs" dxfId="0" priority="24287" operator="equal">
      <formula>0</formula>
    </cfRule>
    <cfRule type="cellIs" dxfId="0" priority="24288" operator="equal">
      <formula>0</formula>
    </cfRule>
    <cfRule type="cellIs" dxfId="0" priority="24289" operator="equal">
      <formula>0</formula>
    </cfRule>
    <cfRule type="cellIs" dxfId="0" priority="24290" operator="equal">
      <formula>0</formula>
    </cfRule>
    <cfRule type="cellIs" dxfId="0" priority="24291" operator="equal">
      <formula>0</formula>
    </cfRule>
    <cfRule type="cellIs" dxfId="0" priority="24292" operator="equal">
      <formula>0</formula>
    </cfRule>
    <cfRule type="cellIs" dxfId="0" priority="24293" operator="equal">
      <formula>0</formula>
    </cfRule>
    <cfRule type="cellIs" dxfId="0" priority="24294" operator="equal">
      <formula>0</formula>
    </cfRule>
    <cfRule type="cellIs" dxfId="0" priority="24295" operator="equal">
      <formula>0</formula>
    </cfRule>
    <cfRule type="cellIs" dxfId="0" priority="24296" operator="equal">
      <formula>0</formula>
    </cfRule>
    <cfRule type="cellIs" dxfId="0" priority="24297" operator="equal">
      <formula>0</formula>
    </cfRule>
    <cfRule type="cellIs" dxfId="0" priority="24298" operator="equal">
      <formula>0</formula>
    </cfRule>
    <cfRule type="cellIs" dxfId="0" priority="24299" operator="equal">
      <formula>0</formula>
    </cfRule>
    <cfRule type="cellIs" dxfId="0" priority="24300" operator="equal">
      <formula>0</formula>
    </cfRule>
    <cfRule type="cellIs" dxfId="0" priority="24301" operator="equal">
      <formula>0</formula>
    </cfRule>
    <cfRule type="cellIs" dxfId="0" priority="24302" operator="equal">
      <formula>0</formula>
    </cfRule>
    <cfRule type="cellIs" dxfId="0" priority="24303" operator="equal">
      <formula>0</formula>
    </cfRule>
    <cfRule type="cellIs" dxfId="0" priority="24304" operator="equal">
      <formula>0</formula>
    </cfRule>
    <cfRule type="cellIs" dxfId="0" priority="24305" operator="equal">
      <formula>0</formula>
    </cfRule>
    <cfRule type="cellIs" dxfId="0" priority="24306" operator="equal">
      <formula>0</formula>
    </cfRule>
    <cfRule type="cellIs" dxfId="0" priority="24307" operator="equal">
      <formula>0</formula>
    </cfRule>
    <cfRule type="cellIs" dxfId="0" priority="24308" operator="equal">
      <formula>0</formula>
    </cfRule>
    <cfRule type="cellIs" dxfId="0" priority="24309" operator="equal">
      <formula>0</formula>
    </cfRule>
    <cfRule type="cellIs" dxfId="0" priority="24310" operator="equal">
      <formula>0</formula>
    </cfRule>
    <cfRule type="cellIs" dxfId="0" priority="24311" operator="equal">
      <formula>0</formula>
    </cfRule>
    <cfRule type="cellIs" dxfId="0" priority="24312" operator="equal">
      <formula>0</formula>
    </cfRule>
    <cfRule type="cellIs" dxfId="0" priority="24313" operator="equal">
      <formula>0</formula>
    </cfRule>
    <cfRule type="cellIs" dxfId="0" priority="24314" operator="equal">
      <formula>0</formula>
    </cfRule>
    <cfRule type="cellIs" dxfId="0" priority="24315" operator="equal">
      <formula>0</formula>
    </cfRule>
    <cfRule type="cellIs" dxfId="0" priority="24316" operator="equal">
      <formula>0</formula>
    </cfRule>
    <cfRule type="cellIs" dxfId="0" priority="24317" operator="equal">
      <formula>0</formula>
    </cfRule>
    <cfRule type="cellIs" dxfId="0" priority="24318" operator="equal">
      <formula>0</formula>
    </cfRule>
    <cfRule type="cellIs" dxfId="0" priority="24319" operator="equal">
      <formula>0</formula>
    </cfRule>
    <cfRule type="cellIs" dxfId="0" priority="24320" operator="equal">
      <formula>0</formula>
    </cfRule>
    <cfRule type="cellIs" dxfId="0" priority="24321" operator="equal">
      <formula>0</formula>
    </cfRule>
    <cfRule type="cellIs" dxfId="0" priority="24322" operator="equal">
      <formula>0</formula>
    </cfRule>
    <cfRule type="cellIs" dxfId="0" priority="24323" operator="equal">
      <formula>0</formula>
    </cfRule>
    <cfRule type="cellIs" dxfId="0" priority="24324" operator="equal">
      <formula>0</formula>
    </cfRule>
    <cfRule type="cellIs" dxfId="0" priority="24325" operator="equal">
      <formula>0</formula>
    </cfRule>
    <cfRule type="cellIs" dxfId="0" priority="24326" operator="equal">
      <formula>0</formula>
    </cfRule>
    <cfRule type="cellIs" dxfId="0" priority="24327" operator="equal">
      <formula>0</formula>
    </cfRule>
    <cfRule type="cellIs" dxfId="0" priority="24328" operator="equal">
      <formula>0</formula>
    </cfRule>
    <cfRule type="cellIs" dxfId="0" priority="24329" operator="equal">
      <formula>0</formula>
    </cfRule>
    <cfRule type="cellIs" dxfId="0" priority="24330" operator="equal">
      <formula>0</formula>
    </cfRule>
    <cfRule type="cellIs" dxfId="0" priority="24331" operator="equal">
      <formula>0</formula>
    </cfRule>
    <cfRule type="cellIs" dxfId="0" priority="24332" operator="equal">
      <formula>0</formula>
    </cfRule>
    <cfRule type="cellIs" dxfId="0" priority="24333" operator="equal">
      <formula>0</formula>
    </cfRule>
    <cfRule type="cellIs" dxfId="0" priority="24334" operator="equal">
      <formula>0</formula>
    </cfRule>
    <cfRule type="cellIs" dxfId="0" priority="24335" operator="equal">
      <formula>0</formula>
    </cfRule>
    <cfRule type="cellIs" dxfId="0" priority="24336" operator="equal">
      <formula>0</formula>
    </cfRule>
    <cfRule type="cellIs" dxfId="0" priority="24337" operator="equal">
      <formula>0</formula>
    </cfRule>
    <cfRule type="cellIs" dxfId="0" priority="24338" operator="equal">
      <formula>0</formula>
    </cfRule>
    <cfRule type="cellIs" dxfId="0" priority="24339" operator="equal">
      <formula>0</formula>
    </cfRule>
    <cfRule type="cellIs" dxfId="0" priority="24340" operator="equal">
      <formula>0</formula>
    </cfRule>
    <cfRule type="cellIs" dxfId="0" priority="24341" operator="equal">
      <formula>0</formula>
    </cfRule>
    <cfRule type="cellIs" dxfId="0" priority="24342" operator="equal">
      <formula>0</formula>
    </cfRule>
    <cfRule type="cellIs" dxfId="0" priority="24343" operator="equal">
      <formula>0</formula>
    </cfRule>
    <cfRule type="cellIs" dxfId="0" priority="24344" operator="equal">
      <formula>0</formula>
    </cfRule>
    <cfRule type="cellIs" dxfId="0" priority="24345" operator="equal">
      <formula>0</formula>
    </cfRule>
    <cfRule type="cellIs" dxfId="0" priority="24346" operator="equal">
      <formula>0</formula>
    </cfRule>
    <cfRule type="cellIs" dxfId="0" priority="24347" operator="equal">
      <formula>0</formula>
    </cfRule>
    <cfRule type="cellIs" dxfId="0" priority="24348" operator="equal">
      <formula>0</formula>
    </cfRule>
    <cfRule type="cellIs" dxfId="0" priority="24349" operator="equal">
      <formula>0</formula>
    </cfRule>
    <cfRule type="cellIs" dxfId="0" priority="24350" operator="equal">
      <formula>0</formula>
    </cfRule>
    <cfRule type="cellIs" dxfId="0" priority="24351" operator="equal">
      <formula>0</formula>
    </cfRule>
    <cfRule type="cellIs" dxfId="0" priority="24352" operator="equal">
      <formula>0</formula>
    </cfRule>
    <cfRule type="cellIs" dxfId="0" priority="24353" operator="equal">
      <formula>0</formula>
    </cfRule>
    <cfRule type="cellIs" dxfId="0" priority="24354" operator="equal">
      <formula>0</formula>
    </cfRule>
    <cfRule type="cellIs" dxfId="0" priority="24355" operator="equal">
      <formula>0</formula>
    </cfRule>
    <cfRule type="cellIs" dxfId="0" priority="24356" operator="equal">
      <formula>0</formula>
    </cfRule>
    <cfRule type="cellIs" dxfId="0" priority="24357" operator="equal">
      <formula>0</formula>
    </cfRule>
    <cfRule type="cellIs" dxfId="0" priority="24358" operator="equal">
      <formula>0</formula>
    </cfRule>
    <cfRule type="cellIs" dxfId="0" priority="24359" operator="equal">
      <formula>0</formula>
    </cfRule>
    <cfRule type="cellIs" dxfId="0" priority="24360" operator="equal">
      <formula>0</formula>
    </cfRule>
    <cfRule type="cellIs" dxfId="0" priority="24361" operator="equal">
      <formula>0</formula>
    </cfRule>
    <cfRule type="cellIs" dxfId="0" priority="24362" operator="equal">
      <formula>0</formula>
    </cfRule>
    <cfRule type="cellIs" dxfId="0" priority="24363" operator="equal">
      <formula>0</formula>
    </cfRule>
    <cfRule type="cellIs" dxfId="0" priority="24364" operator="equal">
      <formula>0</formula>
    </cfRule>
    <cfRule type="cellIs" dxfId="0" priority="24365" operator="equal">
      <formula>0</formula>
    </cfRule>
    <cfRule type="cellIs" dxfId="0" priority="24366" operator="equal">
      <formula>0</formula>
    </cfRule>
    <cfRule type="cellIs" dxfId="0" priority="24367" operator="equal">
      <formula>0</formula>
    </cfRule>
    <cfRule type="cellIs" dxfId="0" priority="24368" operator="equal">
      <formula>0</formula>
    </cfRule>
    <cfRule type="cellIs" dxfId="0" priority="24369" operator="equal">
      <formula>0</formula>
    </cfRule>
    <cfRule type="cellIs" dxfId="0" priority="24370" operator="equal">
      <formula>0</formula>
    </cfRule>
    <cfRule type="cellIs" dxfId="0" priority="24371" operator="equal">
      <formula>0</formula>
    </cfRule>
    <cfRule type="cellIs" dxfId="0" priority="24372" operator="equal">
      <formula>0</formula>
    </cfRule>
    <cfRule type="cellIs" dxfId="0" priority="24373" operator="equal">
      <formula>0</formula>
    </cfRule>
    <cfRule type="cellIs" dxfId="0" priority="24374" operator="equal">
      <formula>0</formula>
    </cfRule>
    <cfRule type="cellIs" dxfId="0" priority="24375" operator="equal">
      <formula>0</formula>
    </cfRule>
    <cfRule type="cellIs" dxfId="0" priority="24376" operator="equal">
      <formula>0</formula>
    </cfRule>
    <cfRule type="cellIs" dxfId="0" priority="24377" operator="equal">
      <formula>0</formula>
    </cfRule>
    <cfRule type="cellIs" dxfId="0" priority="24378" operator="equal">
      <formula>0</formula>
    </cfRule>
    <cfRule type="cellIs" dxfId="0" priority="24379" operator="equal">
      <formula>0</formula>
    </cfRule>
    <cfRule type="cellIs" dxfId="0" priority="24380" operator="equal">
      <formula>0</formula>
    </cfRule>
    <cfRule type="cellIs" dxfId="0" priority="24381" operator="equal">
      <formula>0</formula>
    </cfRule>
    <cfRule type="cellIs" dxfId="0" priority="24382" operator="equal">
      <formula>0</formula>
    </cfRule>
    <cfRule type="cellIs" dxfId="0" priority="24383" operator="equal">
      <formula>0</formula>
    </cfRule>
    <cfRule type="cellIs" dxfId="0" priority="24384" operator="equal">
      <formula>0</formula>
    </cfRule>
    <cfRule type="cellIs" dxfId="0" priority="24385" operator="equal">
      <formula>0</formula>
    </cfRule>
    <cfRule type="cellIs" dxfId="0" priority="24386" operator="equal">
      <formula>0</formula>
    </cfRule>
    <cfRule type="cellIs" dxfId="0" priority="24387" operator="equal">
      <formula>0</formula>
    </cfRule>
    <cfRule type="cellIs" dxfId="0" priority="24388" operator="equal">
      <formula>0</formula>
    </cfRule>
    <cfRule type="cellIs" dxfId="0" priority="24389" operator="equal">
      <formula>0</formula>
    </cfRule>
    <cfRule type="cellIs" dxfId="0" priority="24390" operator="equal">
      <formula>0</formula>
    </cfRule>
    <cfRule type="cellIs" dxfId="0" priority="24391" operator="equal">
      <formula>0</formula>
    </cfRule>
    <cfRule type="cellIs" dxfId="0" priority="24392" operator="equal">
      <formula>0</formula>
    </cfRule>
    <cfRule type="cellIs" dxfId="0" priority="24393" operator="equal">
      <formula>0</formula>
    </cfRule>
    <cfRule type="cellIs" dxfId="0" priority="24394" operator="equal">
      <formula>0</formula>
    </cfRule>
    <cfRule type="cellIs" dxfId="0" priority="24395" operator="equal">
      <formula>0</formula>
    </cfRule>
    <cfRule type="cellIs" dxfId="0" priority="24396" operator="equal">
      <formula>0</formula>
    </cfRule>
    <cfRule type="cellIs" dxfId="0" priority="24397" operator="equal">
      <formula>0</formula>
    </cfRule>
    <cfRule type="cellIs" dxfId="0" priority="24398" operator="equal">
      <formula>0</formula>
    </cfRule>
    <cfRule type="cellIs" dxfId="0" priority="24399" operator="equal">
      <formula>0</formula>
    </cfRule>
    <cfRule type="cellIs" dxfId="0" priority="24400" operator="equal">
      <formula>0</formula>
    </cfRule>
    <cfRule type="cellIs" dxfId="0" priority="24401" operator="equal">
      <formula>0</formula>
    </cfRule>
    <cfRule type="cellIs" dxfId="0" priority="24402" operator="equal">
      <formula>0</formula>
    </cfRule>
    <cfRule type="cellIs" dxfId="0" priority="24403" operator="equal">
      <formula>0</formula>
    </cfRule>
    <cfRule type="cellIs" dxfId="0" priority="24404" operator="equal">
      <formula>0</formula>
    </cfRule>
    <cfRule type="cellIs" dxfId="0" priority="24405" operator="equal">
      <formula>0</formula>
    </cfRule>
    <cfRule type="cellIs" dxfId="0" priority="24406" operator="equal">
      <formula>0</formula>
    </cfRule>
    <cfRule type="cellIs" dxfId="0" priority="24407" operator="equal">
      <formula>0</formula>
    </cfRule>
    <cfRule type="cellIs" dxfId="0" priority="24408" operator="equal">
      <formula>0</formula>
    </cfRule>
    <cfRule type="cellIs" dxfId="0" priority="24409" operator="equal">
      <formula>0</formula>
    </cfRule>
    <cfRule type="cellIs" dxfId="0" priority="24410" operator="equal">
      <formula>0</formula>
    </cfRule>
    <cfRule type="cellIs" dxfId="0" priority="24411" operator="equal">
      <formula>0</formula>
    </cfRule>
    <cfRule type="cellIs" dxfId="0" priority="24412" operator="equal">
      <formula>0</formula>
    </cfRule>
    <cfRule type="cellIs" dxfId="0" priority="24413" operator="equal">
      <formula>0</formula>
    </cfRule>
    <cfRule type="cellIs" dxfId="0" priority="24414" operator="equal">
      <formula>0</formula>
    </cfRule>
    <cfRule type="cellIs" dxfId="0" priority="24415" operator="equal">
      <formula>0</formula>
    </cfRule>
    <cfRule type="cellIs" dxfId="0" priority="24416" operator="equal">
      <formula>0</formula>
    </cfRule>
    <cfRule type="cellIs" dxfId="0" priority="24417" operator="equal">
      <formula>0</formula>
    </cfRule>
    <cfRule type="cellIs" dxfId="0" priority="24418" operator="equal">
      <formula>0</formula>
    </cfRule>
    <cfRule type="cellIs" dxfId="0" priority="24419" operator="equal">
      <formula>0</formula>
    </cfRule>
    <cfRule type="cellIs" dxfId="0" priority="24420" operator="equal">
      <formula>0</formula>
    </cfRule>
    <cfRule type="cellIs" dxfId="0" priority="24421" operator="equal">
      <formula>0</formula>
    </cfRule>
    <cfRule type="cellIs" dxfId="0" priority="24422" operator="equal">
      <formula>0</formula>
    </cfRule>
    <cfRule type="cellIs" dxfId="0" priority="24423" operator="equal">
      <formula>0</formula>
    </cfRule>
    <cfRule type="cellIs" dxfId="0" priority="24424" operator="equal">
      <formula>0</formula>
    </cfRule>
    <cfRule type="cellIs" dxfId="0" priority="24425" operator="equal">
      <formula>0</formula>
    </cfRule>
    <cfRule type="cellIs" dxfId="0" priority="24426" operator="equal">
      <formula>0</formula>
    </cfRule>
    <cfRule type="cellIs" dxfId="0" priority="24427" operator="equal">
      <formula>0</formula>
    </cfRule>
    <cfRule type="cellIs" dxfId="0" priority="24428" operator="equal">
      <formula>0</formula>
    </cfRule>
    <cfRule type="cellIs" dxfId="0" priority="24429" operator="equal">
      <formula>0</formula>
    </cfRule>
    <cfRule type="cellIs" dxfId="0" priority="24430" operator="equal">
      <formula>0</formula>
    </cfRule>
    <cfRule type="cellIs" dxfId="0" priority="24431" operator="equal">
      <formula>0</formula>
    </cfRule>
    <cfRule type="cellIs" dxfId="0" priority="24432" operator="equal">
      <formula>0</formula>
    </cfRule>
    <cfRule type="cellIs" dxfId="0" priority="24433" operator="equal">
      <formula>0</formula>
    </cfRule>
    <cfRule type="cellIs" dxfId="0" priority="24434" operator="equal">
      <formula>0</formula>
    </cfRule>
    <cfRule type="cellIs" dxfId="0" priority="24435" operator="equal">
      <formula>0</formula>
    </cfRule>
    <cfRule type="cellIs" dxfId="0" priority="24436" operator="equal">
      <formula>0</formula>
    </cfRule>
    <cfRule type="cellIs" dxfId="0" priority="24437" operator="equal">
      <formula>0</formula>
    </cfRule>
    <cfRule type="cellIs" dxfId="0" priority="24438" operator="equal">
      <formula>0</formula>
    </cfRule>
    <cfRule type="cellIs" dxfId="0" priority="24439" operator="equal">
      <formula>0</formula>
    </cfRule>
    <cfRule type="cellIs" dxfId="0" priority="24440" operator="equal">
      <formula>0</formula>
    </cfRule>
    <cfRule type="cellIs" dxfId="0" priority="24441" operator="equal">
      <formula>0</formula>
    </cfRule>
    <cfRule type="cellIs" dxfId="0" priority="24442" operator="equal">
      <formula>0</formula>
    </cfRule>
    <cfRule type="cellIs" dxfId="0" priority="24443" operator="equal">
      <formula>0</formula>
    </cfRule>
    <cfRule type="cellIs" dxfId="0" priority="24444" operator="equal">
      <formula>0</formula>
    </cfRule>
    <cfRule type="cellIs" dxfId="0" priority="24445" operator="equal">
      <formula>0</formula>
    </cfRule>
    <cfRule type="cellIs" dxfId="0" priority="24446" operator="equal">
      <formula>0</formula>
    </cfRule>
    <cfRule type="cellIs" dxfId="0" priority="24447" operator="equal">
      <formula>0</formula>
    </cfRule>
    <cfRule type="cellIs" dxfId="0" priority="24448" operator="equal">
      <formula>0</formula>
    </cfRule>
    <cfRule type="cellIs" dxfId="0" priority="24449" operator="equal">
      <formula>0</formula>
    </cfRule>
    <cfRule type="cellIs" dxfId="0" priority="24450" operator="equal">
      <formula>0</formula>
    </cfRule>
    <cfRule type="cellIs" dxfId="0" priority="24451" operator="equal">
      <formula>0</formula>
    </cfRule>
    <cfRule type="cellIs" dxfId="0" priority="24452" operator="equal">
      <formula>0</formula>
    </cfRule>
    <cfRule type="cellIs" dxfId="0" priority="24453" operator="equal">
      <formula>0</formula>
    </cfRule>
    <cfRule type="cellIs" dxfId="0" priority="24454" operator="equal">
      <formula>0</formula>
    </cfRule>
    <cfRule type="cellIs" dxfId="0" priority="24455" operator="equal">
      <formula>0</formula>
    </cfRule>
    <cfRule type="cellIs" dxfId="0" priority="24456" operator="equal">
      <formula>0</formula>
    </cfRule>
    <cfRule type="cellIs" dxfId="0" priority="24457" operator="equal">
      <formula>0</formula>
    </cfRule>
    <cfRule type="cellIs" dxfId="0" priority="24458" operator="equal">
      <formula>0</formula>
    </cfRule>
    <cfRule type="cellIs" dxfId="0" priority="24459" operator="equal">
      <formula>0</formula>
    </cfRule>
    <cfRule type="cellIs" dxfId="0" priority="24460" operator="equal">
      <formula>0</formula>
    </cfRule>
    <cfRule type="cellIs" dxfId="0" priority="24461" operator="equal">
      <formula>0</formula>
    </cfRule>
    <cfRule type="cellIs" dxfId="0" priority="24462" operator="equal">
      <formula>0</formula>
    </cfRule>
    <cfRule type="cellIs" dxfId="0" priority="24463" operator="equal">
      <formula>0</formula>
    </cfRule>
    <cfRule type="cellIs" dxfId="0" priority="24464" operator="equal">
      <formula>0</formula>
    </cfRule>
    <cfRule type="cellIs" dxfId="0" priority="24465" operator="equal">
      <formula>0</formula>
    </cfRule>
    <cfRule type="cellIs" dxfId="0" priority="24466" operator="equal">
      <formula>0</formula>
    </cfRule>
    <cfRule type="cellIs" dxfId="0" priority="24467" operator="equal">
      <formula>0</formula>
    </cfRule>
    <cfRule type="cellIs" dxfId="0" priority="24468" operator="equal">
      <formula>0</formula>
    </cfRule>
    <cfRule type="cellIs" dxfId="0" priority="24469" operator="equal">
      <formula>0</formula>
    </cfRule>
    <cfRule type="cellIs" dxfId="0" priority="24470" operator="equal">
      <formula>0</formula>
    </cfRule>
    <cfRule type="cellIs" dxfId="0" priority="24471" operator="equal">
      <formula>0</formula>
    </cfRule>
    <cfRule type="cellIs" dxfId="0" priority="24472" operator="equal">
      <formula>0</formula>
    </cfRule>
    <cfRule type="cellIs" dxfId="0" priority="24473" operator="equal">
      <formula>0</formula>
    </cfRule>
    <cfRule type="cellIs" dxfId="0" priority="24474" operator="equal">
      <formula>0</formula>
    </cfRule>
    <cfRule type="cellIs" dxfId="0" priority="24475" operator="equal">
      <formula>0</formula>
    </cfRule>
    <cfRule type="cellIs" dxfId="0" priority="24476" operator="equal">
      <formula>0</formula>
    </cfRule>
    <cfRule type="cellIs" dxfId="0" priority="24477" operator="equal">
      <formula>0</formula>
    </cfRule>
    <cfRule type="cellIs" dxfId="0" priority="24478" operator="equal">
      <formula>0</formula>
    </cfRule>
    <cfRule type="cellIs" dxfId="0" priority="24479" operator="equal">
      <formula>0</formula>
    </cfRule>
    <cfRule type="cellIs" dxfId="0" priority="24480" operator="equal">
      <formula>0</formula>
    </cfRule>
    <cfRule type="cellIs" dxfId="0" priority="24481" operator="equal">
      <formula>0</formula>
    </cfRule>
    <cfRule type="cellIs" dxfId="0" priority="24482" operator="equal">
      <formula>0</formula>
    </cfRule>
    <cfRule type="cellIs" dxfId="0" priority="24483" operator="equal">
      <formula>0</formula>
    </cfRule>
    <cfRule type="cellIs" dxfId="0" priority="24484" operator="equal">
      <formula>0</formula>
    </cfRule>
    <cfRule type="cellIs" dxfId="0" priority="24485" operator="equal">
      <formula>0</formula>
    </cfRule>
    <cfRule type="cellIs" dxfId="0" priority="24486" operator="equal">
      <formula>0</formula>
    </cfRule>
    <cfRule type="cellIs" dxfId="0" priority="24487" operator="equal">
      <formula>0</formula>
    </cfRule>
    <cfRule type="cellIs" dxfId="0" priority="24488" operator="equal">
      <formula>0</formula>
    </cfRule>
    <cfRule type="cellIs" dxfId="0" priority="24489" operator="equal">
      <formula>0</formula>
    </cfRule>
    <cfRule type="cellIs" dxfId="0" priority="24490" operator="equal">
      <formula>0</formula>
    </cfRule>
    <cfRule type="cellIs" dxfId="0" priority="24491" operator="equal">
      <formula>0</formula>
    </cfRule>
    <cfRule type="cellIs" dxfId="0" priority="24492" operator="equal">
      <formula>0</formula>
    </cfRule>
    <cfRule type="cellIs" dxfId="0" priority="24493" operator="equal">
      <formula>0</formula>
    </cfRule>
    <cfRule type="cellIs" dxfId="0" priority="24494" operator="equal">
      <formula>0</formula>
    </cfRule>
    <cfRule type="cellIs" dxfId="0" priority="24495" operator="equal">
      <formula>0</formula>
    </cfRule>
    <cfRule type="cellIs" dxfId="0" priority="24496" operator="equal">
      <formula>0</formula>
    </cfRule>
    <cfRule type="cellIs" dxfId="0" priority="24497" operator="equal">
      <formula>0</formula>
    </cfRule>
    <cfRule type="cellIs" dxfId="0" priority="24498" operator="equal">
      <formula>0</formula>
    </cfRule>
    <cfRule type="cellIs" dxfId="0" priority="24499" operator="equal">
      <formula>0</formula>
    </cfRule>
    <cfRule type="cellIs" dxfId="0" priority="24500" operator="equal">
      <formula>0</formula>
    </cfRule>
    <cfRule type="cellIs" dxfId="0" priority="24501" operator="equal">
      <formula>0</formula>
    </cfRule>
    <cfRule type="cellIs" dxfId="0" priority="24502" operator="equal">
      <formula>0</formula>
    </cfRule>
    <cfRule type="cellIs" dxfId="0" priority="24503" operator="equal">
      <formula>0</formula>
    </cfRule>
    <cfRule type="cellIs" dxfId="0" priority="24504" operator="equal">
      <formula>0</formula>
    </cfRule>
    <cfRule type="cellIs" dxfId="0" priority="24505" operator="equal">
      <formula>0</formula>
    </cfRule>
    <cfRule type="cellIs" dxfId="0" priority="24506" operator="equal">
      <formula>0</formula>
    </cfRule>
    <cfRule type="cellIs" dxfId="0" priority="24507" operator="equal">
      <formula>0</formula>
    </cfRule>
    <cfRule type="cellIs" dxfId="0" priority="24508" operator="equal">
      <formula>0</formula>
    </cfRule>
  </conditionalFormatting>
  <conditionalFormatting sqref="E570">
    <cfRule type="cellIs" dxfId="0" priority="23357" operator="equal">
      <formula>0</formula>
    </cfRule>
    <cfRule type="cellIs" dxfId="0" priority="23358" operator="equal">
      <formula>0</formula>
    </cfRule>
    <cfRule type="cellIs" dxfId="0" priority="23359" operator="equal">
      <formula>0</formula>
    </cfRule>
    <cfRule type="cellIs" dxfId="0" priority="23360" operator="equal">
      <formula>0</formula>
    </cfRule>
    <cfRule type="cellIs" dxfId="0" priority="23361" operator="equal">
      <formula>0</formula>
    </cfRule>
    <cfRule type="cellIs" dxfId="0" priority="23362" operator="equal">
      <formula>0</formula>
    </cfRule>
    <cfRule type="cellIs" dxfId="0" priority="23363" operator="equal">
      <formula>0</formula>
    </cfRule>
    <cfRule type="cellIs" dxfId="0" priority="23364" operator="equal">
      <formula>0</formula>
    </cfRule>
    <cfRule type="cellIs" dxfId="0" priority="23365" operator="equal">
      <formula>0</formula>
    </cfRule>
    <cfRule type="cellIs" dxfId="0" priority="23366" operator="equal">
      <formula>0</formula>
    </cfRule>
    <cfRule type="cellIs" dxfId="0" priority="23367" operator="equal">
      <formula>0</formula>
    </cfRule>
    <cfRule type="cellIs" dxfId="0" priority="23368" operator="equal">
      <formula>0</formula>
    </cfRule>
    <cfRule type="cellIs" dxfId="0" priority="23369" operator="equal">
      <formula>0</formula>
    </cfRule>
    <cfRule type="cellIs" dxfId="0" priority="23370" operator="equal">
      <formula>0</formula>
    </cfRule>
    <cfRule type="cellIs" dxfId="0" priority="23371" operator="equal">
      <formula>0</formula>
    </cfRule>
    <cfRule type="cellIs" dxfId="0" priority="23372" operator="equal">
      <formula>0</formula>
    </cfRule>
    <cfRule type="cellIs" dxfId="0" priority="23373" operator="equal">
      <formula>0</formula>
    </cfRule>
    <cfRule type="cellIs" dxfId="0" priority="23374" operator="equal">
      <formula>0</formula>
    </cfRule>
    <cfRule type="cellIs" dxfId="0" priority="23375" operator="equal">
      <formula>0</formula>
    </cfRule>
    <cfRule type="cellIs" dxfId="0" priority="23376" operator="equal">
      <formula>0</formula>
    </cfRule>
    <cfRule type="cellIs" dxfId="0" priority="23377" operator="equal">
      <formula>0</formula>
    </cfRule>
    <cfRule type="cellIs" dxfId="0" priority="23378" operator="equal">
      <formula>0</formula>
    </cfRule>
    <cfRule type="cellIs" dxfId="0" priority="23379" operator="equal">
      <formula>0</formula>
    </cfRule>
    <cfRule type="cellIs" dxfId="0" priority="23380" operator="equal">
      <formula>0</formula>
    </cfRule>
    <cfRule type="cellIs" dxfId="0" priority="23381" operator="equal">
      <formula>0</formula>
    </cfRule>
    <cfRule type="cellIs" dxfId="0" priority="23382" operator="equal">
      <formula>0</formula>
    </cfRule>
    <cfRule type="cellIs" dxfId="0" priority="23383" operator="equal">
      <formula>0</formula>
    </cfRule>
    <cfRule type="cellIs" dxfId="0" priority="23384" operator="equal">
      <formula>0</formula>
    </cfRule>
    <cfRule type="cellIs" dxfId="0" priority="23385" operator="equal">
      <formula>0</formula>
    </cfRule>
    <cfRule type="cellIs" dxfId="0" priority="23386" operator="equal">
      <formula>0</formula>
    </cfRule>
    <cfRule type="cellIs" dxfId="0" priority="23387" operator="equal">
      <formula>0</formula>
    </cfRule>
    <cfRule type="cellIs" dxfId="0" priority="23388" operator="equal">
      <formula>0</formula>
    </cfRule>
    <cfRule type="cellIs" dxfId="0" priority="23389" operator="equal">
      <formula>0</formula>
    </cfRule>
    <cfRule type="cellIs" dxfId="0" priority="23390" operator="equal">
      <formula>0</formula>
    </cfRule>
    <cfRule type="cellIs" dxfId="0" priority="23391" operator="equal">
      <formula>0</formula>
    </cfRule>
    <cfRule type="cellIs" dxfId="0" priority="23392" operator="equal">
      <formula>0</formula>
    </cfRule>
    <cfRule type="cellIs" dxfId="0" priority="23393" operator="equal">
      <formula>0</formula>
    </cfRule>
    <cfRule type="cellIs" dxfId="0" priority="23394" operator="equal">
      <formula>0</formula>
    </cfRule>
    <cfRule type="cellIs" dxfId="0" priority="23395" operator="equal">
      <formula>0</formula>
    </cfRule>
    <cfRule type="cellIs" dxfId="0" priority="23396" operator="equal">
      <formula>0</formula>
    </cfRule>
    <cfRule type="cellIs" dxfId="0" priority="23397" operator="equal">
      <formula>0</formula>
    </cfRule>
    <cfRule type="cellIs" dxfId="0" priority="23398" operator="equal">
      <formula>0</formula>
    </cfRule>
    <cfRule type="cellIs" dxfId="0" priority="23399" operator="equal">
      <formula>0</formula>
    </cfRule>
    <cfRule type="cellIs" dxfId="0" priority="23400" operator="equal">
      <formula>0</formula>
    </cfRule>
    <cfRule type="cellIs" dxfId="0" priority="23401" operator="equal">
      <formula>0</formula>
    </cfRule>
    <cfRule type="cellIs" dxfId="0" priority="23402" operator="equal">
      <formula>0</formula>
    </cfRule>
    <cfRule type="cellIs" dxfId="0" priority="23403" operator="equal">
      <formula>0</formula>
    </cfRule>
    <cfRule type="cellIs" dxfId="0" priority="23404" operator="equal">
      <formula>0</formula>
    </cfRule>
    <cfRule type="cellIs" dxfId="0" priority="23405" operator="equal">
      <formula>0</formula>
    </cfRule>
    <cfRule type="cellIs" dxfId="0" priority="23406" operator="equal">
      <formula>0</formula>
    </cfRule>
    <cfRule type="cellIs" dxfId="0" priority="23407" operator="equal">
      <formula>0</formula>
    </cfRule>
    <cfRule type="cellIs" dxfId="0" priority="23408" operator="equal">
      <formula>0</formula>
    </cfRule>
    <cfRule type="cellIs" dxfId="0" priority="23409" operator="equal">
      <formula>0</formula>
    </cfRule>
    <cfRule type="cellIs" dxfId="0" priority="23410" operator="equal">
      <formula>0</formula>
    </cfRule>
    <cfRule type="cellIs" dxfId="0" priority="23411" operator="equal">
      <formula>0</formula>
    </cfRule>
    <cfRule type="cellIs" dxfId="0" priority="23412" operator="equal">
      <formula>0</formula>
    </cfRule>
    <cfRule type="cellIs" dxfId="0" priority="23413" operator="equal">
      <formula>0</formula>
    </cfRule>
    <cfRule type="cellIs" dxfId="0" priority="23414" operator="equal">
      <formula>0</formula>
    </cfRule>
    <cfRule type="cellIs" dxfId="0" priority="23415" operator="equal">
      <formula>0</formula>
    </cfRule>
    <cfRule type="cellIs" dxfId="0" priority="23416" operator="equal">
      <formula>0</formula>
    </cfRule>
    <cfRule type="cellIs" dxfId="0" priority="23417" operator="equal">
      <formula>0</formula>
    </cfRule>
    <cfRule type="cellIs" dxfId="0" priority="23418" operator="equal">
      <formula>0</formula>
    </cfRule>
    <cfRule type="cellIs" dxfId="0" priority="23419" operator="equal">
      <formula>0</formula>
    </cfRule>
    <cfRule type="cellIs" dxfId="0" priority="23420" operator="equal">
      <formula>0</formula>
    </cfRule>
    <cfRule type="cellIs" dxfId="0" priority="23421" operator="equal">
      <formula>0</formula>
    </cfRule>
    <cfRule type="cellIs" dxfId="0" priority="23422" operator="equal">
      <formula>0</formula>
    </cfRule>
    <cfRule type="cellIs" dxfId="0" priority="23423" operator="equal">
      <formula>0</formula>
    </cfRule>
    <cfRule type="cellIs" dxfId="0" priority="23424" operator="equal">
      <formula>0</formula>
    </cfRule>
    <cfRule type="cellIs" dxfId="0" priority="23425" operator="equal">
      <formula>0</formula>
    </cfRule>
    <cfRule type="cellIs" dxfId="0" priority="23426" operator="equal">
      <formula>0</formula>
    </cfRule>
    <cfRule type="cellIs" dxfId="0" priority="23427" operator="equal">
      <formula>0</formula>
    </cfRule>
    <cfRule type="cellIs" dxfId="0" priority="23428" operator="equal">
      <formula>0</formula>
    </cfRule>
    <cfRule type="cellIs" dxfId="0" priority="23429" operator="equal">
      <formula>0</formula>
    </cfRule>
    <cfRule type="cellIs" dxfId="0" priority="23430" operator="equal">
      <formula>0</formula>
    </cfRule>
    <cfRule type="cellIs" dxfId="0" priority="23431" operator="equal">
      <formula>0</formula>
    </cfRule>
    <cfRule type="cellIs" dxfId="0" priority="23432" operator="equal">
      <formula>0</formula>
    </cfRule>
    <cfRule type="cellIs" dxfId="0" priority="23433" operator="equal">
      <formula>0</formula>
    </cfRule>
    <cfRule type="cellIs" dxfId="0" priority="23434" operator="equal">
      <formula>0</formula>
    </cfRule>
    <cfRule type="cellIs" dxfId="0" priority="23435" operator="equal">
      <formula>0</formula>
    </cfRule>
    <cfRule type="cellIs" dxfId="0" priority="23436" operator="equal">
      <formula>0</formula>
    </cfRule>
    <cfRule type="cellIs" dxfId="0" priority="23437" operator="equal">
      <formula>0</formula>
    </cfRule>
    <cfRule type="cellIs" dxfId="0" priority="23438" operator="equal">
      <formula>0</formula>
    </cfRule>
    <cfRule type="cellIs" dxfId="0" priority="23439" operator="equal">
      <formula>0</formula>
    </cfRule>
    <cfRule type="cellIs" dxfId="0" priority="23440" operator="equal">
      <formula>0</formula>
    </cfRule>
    <cfRule type="cellIs" dxfId="0" priority="23441" operator="equal">
      <formula>0</formula>
    </cfRule>
    <cfRule type="cellIs" dxfId="0" priority="23442" operator="equal">
      <formula>0</formula>
    </cfRule>
    <cfRule type="cellIs" dxfId="0" priority="23443" operator="equal">
      <formula>0</formula>
    </cfRule>
    <cfRule type="cellIs" dxfId="0" priority="23444" operator="equal">
      <formula>0</formula>
    </cfRule>
    <cfRule type="cellIs" dxfId="0" priority="23445" operator="equal">
      <formula>0</formula>
    </cfRule>
    <cfRule type="cellIs" dxfId="0" priority="23446" operator="equal">
      <formula>0</formula>
    </cfRule>
    <cfRule type="cellIs" dxfId="0" priority="23447" operator="equal">
      <formula>0</formula>
    </cfRule>
    <cfRule type="cellIs" dxfId="0" priority="23448" operator="equal">
      <formula>0</formula>
    </cfRule>
    <cfRule type="cellIs" dxfId="0" priority="23449" operator="equal">
      <formula>0</formula>
    </cfRule>
    <cfRule type="cellIs" dxfId="0" priority="23450" operator="equal">
      <formula>0</formula>
    </cfRule>
    <cfRule type="cellIs" dxfId="0" priority="23451" operator="equal">
      <formula>0</formula>
    </cfRule>
    <cfRule type="cellIs" dxfId="0" priority="23452" operator="equal">
      <formula>0</formula>
    </cfRule>
    <cfRule type="cellIs" dxfId="0" priority="23453" operator="equal">
      <formula>0</formula>
    </cfRule>
    <cfRule type="cellIs" dxfId="0" priority="23454" operator="equal">
      <formula>0</formula>
    </cfRule>
    <cfRule type="cellIs" dxfId="0" priority="23455" operator="equal">
      <formula>0</formula>
    </cfRule>
    <cfRule type="cellIs" dxfId="0" priority="23456" operator="equal">
      <formula>0</formula>
    </cfRule>
    <cfRule type="cellIs" dxfId="0" priority="23457" operator="equal">
      <formula>0</formula>
    </cfRule>
    <cfRule type="cellIs" dxfId="0" priority="23458" operator="equal">
      <formula>0</formula>
    </cfRule>
    <cfRule type="cellIs" dxfId="0" priority="23459" operator="equal">
      <formula>0</formula>
    </cfRule>
    <cfRule type="cellIs" dxfId="0" priority="23460" operator="equal">
      <formula>0</formula>
    </cfRule>
    <cfRule type="cellIs" dxfId="0" priority="23461" operator="equal">
      <formula>0</formula>
    </cfRule>
    <cfRule type="cellIs" dxfId="0" priority="23462" operator="equal">
      <formula>0</formula>
    </cfRule>
    <cfRule type="cellIs" dxfId="0" priority="23463" operator="equal">
      <formula>0</formula>
    </cfRule>
    <cfRule type="cellIs" dxfId="0" priority="23464" operator="equal">
      <formula>0</formula>
    </cfRule>
    <cfRule type="cellIs" dxfId="0" priority="23465" operator="equal">
      <formula>0</formula>
    </cfRule>
    <cfRule type="cellIs" dxfId="0" priority="23466" operator="equal">
      <formula>0</formula>
    </cfRule>
    <cfRule type="cellIs" dxfId="0" priority="23467" operator="equal">
      <formula>0</formula>
    </cfRule>
    <cfRule type="cellIs" dxfId="0" priority="23468" operator="equal">
      <formula>0</formula>
    </cfRule>
    <cfRule type="cellIs" dxfId="0" priority="23469" operator="equal">
      <formula>0</formula>
    </cfRule>
    <cfRule type="cellIs" dxfId="0" priority="23470" operator="equal">
      <formula>0</formula>
    </cfRule>
    <cfRule type="cellIs" dxfId="0" priority="23471" operator="equal">
      <formula>0</formula>
    </cfRule>
    <cfRule type="cellIs" dxfId="0" priority="23472" operator="equal">
      <formula>0</formula>
    </cfRule>
    <cfRule type="cellIs" dxfId="0" priority="23473" operator="equal">
      <formula>0</formula>
    </cfRule>
    <cfRule type="cellIs" dxfId="0" priority="23474" operator="equal">
      <formula>0</formula>
    </cfRule>
    <cfRule type="cellIs" dxfId="0" priority="23475" operator="equal">
      <formula>0</formula>
    </cfRule>
    <cfRule type="cellIs" dxfId="0" priority="23476" operator="equal">
      <formula>0</formula>
    </cfRule>
    <cfRule type="cellIs" dxfId="0" priority="23477" operator="equal">
      <formula>0</formula>
    </cfRule>
    <cfRule type="cellIs" dxfId="0" priority="23478" operator="equal">
      <formula>0</formula>
    </cfRule>
    <cfRule type="cellIs" dxfId="0" priority="23479" operator="equal">
      <formula>0</formula>
    </cfRule>
    <cfRule type="cellIs" dxfId="0" priority="23480" operator="equal">
      <formula>0</formula>
    </cfRule>
    <cfRule type="cellIs" dxfId="0" priority="23481" operator="equal">
      <formula>0</formula>
    </cfRule>
    <cfRule type="cellIs" dxfId="0" priority="23482" operator="equal">
      <formula>0</formula>
    </cfRule>
    <cfRule type="cellIs" dxfId="0" priority="23483" operator="equal">
      <formula>0</formula>
    </cfRule>
    <cfRule type="cellIs" dxfId="0" priority="23484" operator="equal">
      <formula>0</formula>
    </cfRule>
    <cfRule type="cellIs" dxfId="0" priority="23485" operator="equal">
      <formula>0</formula>
    </cfRule>
    <cfRule type="cellIs" dxfId="0" priority="23486" operator="equal">
      <formula>0</formula>
    </cfRule>
    <cfRule type="cellIs" dxfId="0" priority="23487" operator="equal">
      <formula>0</formula>
    </cfRule>
    <cfRule type="cellIs" dxfId="0" priority="23488" operator="equal">
      <formula>0</formula>
    </cfRule>
    <cfRule type="cellIs" dxfId="0" priority="23489" operator="equal">
      <formula>0</formula>
    </cfRule>
    <cfRule type="cellIs" dxfId="0" priority="23490" operator="equal">
      <formula>0</formula>
    </cfRule>
    <cfRule type="cellIs" dxfId="0" priority="23491" operator="equal">
      <formula>0</formula>
    </cfRule>
    <cfRule type="cellIs" dxfId="0" priority="23492" operator="equal">
      <formula>0</formula>
    </cfRule>
    <cfRule type="cellIs" dxfId="0" priority="23493" operator="equal">
      <formula>0</formula>
    </cfRule>
    <cfRule type="cellIs" dxfId="0" priority="23494" operator="equal">
      <formula>0</formula>
    </cfRule>
    <cfRule type="cellIs" dxfId="0" priority="23495" operator="equal">
      <formula>0</formula>
    </cfRule>
    <cfRule type="cellIs" dxfId="0" priority="23496" operator="equal">
      <formula>0</formula>
    </cfRule>
    <cfRule type="cellIs" dxfId="0" priority="23497" operator="equal">
      <formula>0</formula>
    </cfRule>
    <cfRule type="cellIs" dxfId="0" priority="23498" operator="equal">
      <formula>0</formula>
    </cfRule>
    <cfRule type="cellIs" dxfId="0" priority="23499" operator="equal">
      <formula>0</formula>
    </cfRule>
    <cfRule type="cellIs" dxfId="0" priority="23500" operator="equal">
      <formula>0</formula>
    </cfRule>
    <cfRule type="cellIs" dxfId="0" priority="23501" operator="equal">
      <formula>0</formula>
    </cfRule>
    <cfRule type="cellIs" dxfId="0" priority="23502" operator="equal">
      <formula>0</formula>
    </cfRule>
    <cfRule type="cellIs" dxfId="0" priority="23503" operator="equal">
      <formula>0</formula>
    </cfRule>
    <cfRule type="cellIs" dxfId="0" priority="23504" operator="equal">
      <formula>0</formula>
    </cfRule>
    <cfRule type="cellIs" dxfId="0" priority="23505" operator="equal">
      <formula>0</formula>
    </cfRule>
    <cfRule type="cellIs" dxfId="0" priority="23506" operator="equal">
      <formula>0</formula>
    </cfRule>
    <cfRule type="cellIs" dxfId="0" priority="23507" operator="equal">
      <formula>0</formula>
    </cfRule>
    <cfRule type="cellIs" dxfId="0" priority="23508" operator="equal">
      <formula>0</formula>
    </cfRule>
    <cfRule type="cellIs" dxfId="0" priority="23509" operator="equal">
      <formula>0</formula>
    </cfRule>
    <cfRule type="cellIs" dxfId="0" priority="23510" operator="equal">
      <formula>0</formula>
    </cfRule>
    <cfRule type="cellIs" dxfId="0" priority="23511" operator="equal">
      <formula>0</formula>
    </cfRule>
    <cfRule type="cellIs" dxfId="0" priority="23512" operator="equal">
      <formula>0</formula>
    </cfRule>
    <cfRule type="cellIs" dxfId="0" priority="23513" operator="equal">
      <formula>0</formula>
    </cfRule>
    <cfRule type="cellIs" dxfId="0" priority="23514" operator="equal">
      <formula>0</formula>
    </cfRule>
    <cfRule type="cellIs" dxfId="0" priority="23515" operator="equal">
      <formula>0</formula>
    </cfRule>
    <cfRule type="cellIs" dxfId="0" priority="23516" operator="equal">
      <formula>0</formula>
    </cfRule>
    <cfRule type="cellIs" dxfId="0" priority="23517" operator="equal">
      <formula>0</formula>
    </cfRule>
    <cfRule type="cellIs" dxfId="0" priority="23518" operator="equal">
      <formula>0</formula>
    </cfRule>
    <cfRule type="cellIs" dxfId="0" priority="23519" operator="equal">
      <formula>0</formula>
    </cfRule>
    <cfRule type="cellIs" dxfId="0" priority="23520" operator="equal">
      <formula>0</formula>
    </cfRule>
    <cfRule type="cellIs" dxfId="0" priority="23521" operator="equal">
      <formula>0</formula>
    </cfRule>
    <cfRule type="cellIs" dxfId="0" priority="23522" operator="equal">
      <formula>0</formula>
    </cfRule>
    <cfRule type="cellIs" dxfId="0" priority="23523" operator="equal">
      <formula>0</formula>
    </cfRule>
    <cfRule type="cellIs" dxfId="0" priority="23524" operator="equal">
      <formula>0</formula>
    </cfRule>
    <cfRule type="cellIs" dxfId="0" priority="23525" operator="equal">
      <formula>0</formula>
    </cfRule>
    <cfRule type="cellIs" dxfId="0" priority="23526" operator="equal">
      <formula>0</formula>
    </cfRule>
    <cfRule type="cellIs" dxfId="0" priority="23527" operator="equal">
      <formula>0</formula>
    </cfRule>
    <cfRule type="cellIs" dxfId="0" priority="23528" operator="equal">
      <formula>0</formula>
    </cfRule>
    <cfRule type="cellIs" dxfId="0" priority="23529" operator="equal">
      <formula>0</formula>
    </cfRule>
    <cfRule type="cellIs" dxfId="0" priority="23530" operator="equal">
      <formula>0</formula>
    </cfRule>
    <cfRule type="cellIs" dxfId="0" priority="23531" operator="equal">
      <formula>0</formula>
    </cfRule>
    <cfRule type="cellIs" dxfId="0" priority="23532" operator="equal">
      <formula>0</formula>
    </cfRule>
    <cfRule type="cellIs" dxfId="0" priority="23533" operator="equal">
      <formula>0</formula>
    </cfRule>
    <cfRule type="cellIs" dxfId="0" priority="23534" operator="equal">
      <formula>0</formula>
    </cfRule>
    <cfRule type="cellIs" dxfId="0" priority="23535" operator="equal">
      <formula>0</formula>
    </cfRule>
    <cfRule type="cellIs" dxfId="0" priority="23536" operator="equal">
      <formula>0</formula>
    </cfRule>
    <cfRule type="cellIs" dxfId="0" priority="23537" operator="equal">
      <formula>0</formula>
    </cfRule>
    <cfRule type="cellIs" dxfId="0" priority="23538" operator="equal">
      <formula>0</formula>
    </cfRule>
    <cfRule type="cellIs" dxfId="0" priority="23539" operator="equal">
      <formula>0</formula>
    </cfRule>
    <cfRule type="cellIs" dxfId="0" priority="23540" operator="equal">
      <formula>0</formula>
    </cfRule>
    <cfRule type="cellIs" dxfId="0" priority="23541" operator="equal">
      <formula>0</formula>
    </cfRule>
    <cfRule type="cellIs" dxfId="0" priority="23542" operator="equal">
      <formula>0</formula>
    </cfRule>
    <cfRule type="cellIs" dxfId="0" priority="23543" operator="equal">
      <formula>0</formula>
    </cfRule>
    <cfRule type="cellIs" dxfId="0" priority="23544" operator="equal">
      <formula>0</formula>
    </cfRule>
    <cfRule type="cellIs" dxfId="0" priority="23545" operator="equal">
      <formula>0</formula>
    </cfRule>
    <cfRule type="cellIs" dxfId="0" priority="23546" operator="equal">
      <formula>0</formula>
    </cfRule>
    <cfRule type="cellIs" dxfId="0" priority="23547" operator="equal">
      <formula>0</formula>
    </cfRule>
    <cfRule type="cellIs" dxfId="0" priority="23548" operator="equal">
      <formula>0</formula>
    </cfRule>
    <cfRule type="cellIs" dxfId="0" priority="23549" operator="equal">
      <formula>0</formula>
    </cfRule>
    <cfRule type="cellIs" dxfId="0" priority="23550" operator="equal">
      <formula>0</formula>
    </cfRule>
    <cfRule type="cellIs" dxfId="0" priority="23551" operator="equal">
      <formula>0</formula>
    </cfRule>
    <cfRule type="cellIs" dxfId="0" priority="23552" operator="equal">
      <formula>0</formula>
    </cfRule>
    <cfRule type="cellIs" dxfId="0" priority="23553" operator="equal">
      <formula>0</formula>
    </cfRule>
    <cfRule type="cellIs" dxfId="0" priority="23554" operator="equal">
      <formula>0</formula>
    </cfRule>
    <cfRule type="cellIs" dxfId="0" priority="23555" operator="equal">
      <formula>0</formula>
    </cfRule>
    <cfRule type="cellIs" dxfId="0" priority="23556" operator="equal">
      <formula>0</formula>
    </cfRule>
    <cfRule type="cellIs" dxfId="0" priority="23557" operator="equal">
      <formula>0</formula>
    </cfRule>
    <cfRule type="cellIs" dxfId="0" priority="23558" operator="equal">
      <formula>0</formula>
    </cfRule>
    <cfRule type="cellIs" dxfId="0" priority="23559" operator="equal">
      <formula>0</formula>
    </cfRule>
    <cfRule type="cellIs" dxfId="0" priority="23560" operator="equal">
      <formula>0</formula>
    </cfRule>
    <cfRule type="cellIs" dxfId="0" priority="23561" operator="equal">
      <formula>0</formula>
    </cfRule>
    <cfRule type="cellIs" dxfId="0" priority="23562" operator="equal">
      <formula>0</formula>
    </cfRule>
    <cfRule type="cellIs" dxfId="0" priority="23563" operator="equal">
      <formula>0</formula>
    </cfRule>
    <cfRule type="cellIs" dxfId="0" priority="23564" operator="equal">
      <formula>0</formula>
    </cfRule>
    <cfRule type="cellIs" dxfId="0" priority="23565" operator="equal">
      <formula>0</formula>
    </cfRule>
    <cfRule type="cellIs" dxfId="0" priority="23566" operator="equal">
      <formula>0</formula>
    </cfRule>
    <cfRule type="cellIs" dxfId="0" priority="23567" operator="equal">
      <formula>0</formula>
    </cfRule>
    <cfRule type="cellIs" dxfId="0" priority="23568" operator="equal">
      <formula>0</formula>
    </cfRule>
    <cfRule type="cellIs" dxfId="0" priority="23569" operator="equal">
      <formula>0</formula>
    </cfRule>
    <cfRule type="cellIs" dxfId="0" priority="23570" operator="equal">
      <formula>0</formula>
    </cfRule>
    <cfRule type="cellIs" dxfId="0" priority="23571" operator="equal">
      <formula>0</formula>
    </cfRule>
    <cfRule type="cellIs" dxfId="0" priority="23572" operator="equal">
      <formula>0</formula>
    </cfRule>
    <cfRule type="cellIs" dxfId="0" priority="23573" operator="equal">
      <formula>0</formula>
    </cfRule>
    <cfRule type="cellIs" dxfId="0" priority="23574" operator="equal">
      <formula>0</formula>
    </cfRule>
    <cfRule type="cellIs" dxfId="0" priority="23575" operator="equal">
      <formula>0</formula>
    </cfRule>
    <cfRule type="cellIs" dxfId="0" priority="23576" operator="equal">
      <formula>0</formula>
    </cfRule>
    <cfRule type="cellIs" dxfId="0" priority="23577" operator="equal">
      <formula>0</formula>
    </cfRule>
    <cfRule type="cellIs" dxfId="0" priority="23578" operator="equal">
      <formula>0</formula>
    </cfRule>
    <cfRule type="cellIs" dxfId="0" priority="23579" operator="equal">
      <formula>0</formula>
    </cfRule>
    <cfRule type="cellIs" dxfId="0" priority="23580" operator="equal">
      <formula>0</formula>
    </cfRule>
    <cfRule type="cellIs" dxfId="0" priority="23581" operator="equal">
      <formula>0</formula>
    </cfRule>
    <cfRule type="cellIs" dxfId="0" priority="23582" operator="equal">
      <formula>0</formula>
    </cfRule>
    <cfRule type="cellIs" dxfId="0" priority="23583" operator="equal">
      <formula>0</formula>
    </cfRule>
    <cfRule type="cellIs" dxfId="0" priority="23584" operator="equal">
      <formula>0</formula>
    </cfRule>
    <cfRule type="cellIs" dxfId="0" priority="23585" operator="equal">
      <formula>0</formula>
    </cfRule>
    <cfRule type="cellIs" dxfId="0" priority="23586" operator="equal">
      <formula>0</formula>
    </cfRule>
    <cfRule type="cellIs" dxfId="0" priority="23587" operator="equal">
      <formula>0</formula>
    </cfRule>
    <cfRule type="cellIs" dxfId="0" priority="23588" operator="equal">
      <formula>0</formula>
    </cfRule>
    <cfRule type="cellIs" dxfId="0" priority="23589" operator="equal">
      <formula>0</formula>
    </cfRule>
    <cfRule type="cellIs" dxfId="0" priority="23590" operator="equal">
      <formula>0</formula>
    </cfRule>
    <cfRule type="cellIs" dxfId="0" priority="23591" operator="equal">
      <formula>0</formula>
    </cfRule>
    <cfRule type="cellIs" dxfId="0" priority="23592" operator="equal">
      <formula>0</formula>
    </cfRule>
    <cfRule type="cellIs" dxfId="0" priority="23593" operator="equal">
      <formula>0</formula>
    </cfRule>
    <cfRule type="cellIs" dxfId="0" priority="23594" operator="equal">
      <formula>0</formula>
    </cfRule>
    <cfRule type="cellIs" dxfId="0" priority="23595" operator="equal">
      <formula>0</formula>
    </cfRule>
    <cfRule type="cellIs" dxfId="0" priority="23596" operator="equal">
      <formula>0</formula>
    </cfRule>
    <cfRule type="cellIs" dxfId="0" priority="23597" operator="equal">
      <formula>0</formula>
    </cfRule>
    <cfRule type="cellIs" dxfId="0" priority="23598" operator="equal">
      <formula>0</formula>
    </cfRule>
    <cfRule type="cellIs" dxfId="0" priority="23599" operator="equal">
      <formula>0</formula>
    </cfRule>
    <cfRule type="cellIs" dxfId="0" priority="23600" operator="equal">
      <formula>0</formula>
    </cfRule>
    <cfRule type="cellIs" dxfId="0" priority="23601" operator="equal">
      <formula>0</formula>
    </cfRule>
    <cfRule type="cellIs" dxfId="0" priority="23602" operator="equal">
      <formula>0</formula>
    </cfRule>
    <cfRule type="cellIs" dxfId="0" priority="23603" operator="equal">
      <formula>0</formula>
    </cfRule>
    <cfRule type="cellIs" dxfId="0" priority="23604" operator="equal">
      <formula>0</formula>
    </cfRule>
    <cfRule type="cellIs" dxfId="0" priority="23605" operator="equal">
      <formula>0</formula>
    </cfRule>
    <cfRule type="cellIs" dxfId="0" priority="23606" operator="equal">
      <formula>0</formula>
    </cfRule>
    <cfRule type="cellIs" dxfId="0" priority="23607" operator="equal">
      <formula>0</formula>
    </cfRule>
    <cfRule type="cellIs" dxfId="0" priority="23608" operator="equal">
      <formula>0</formula>
    </cfRule>
    <cfRule type="cellIs" dxfId="0" priority="23609" operator="equal">
      <formula>0</formula>
    </cfRule>
    <cfRule type="cellIs" dxfId="0" priority="23610" operator="equal">
      <formula>0</formula>
    </cfRule>
    <cfRule type="cellIs" dxfId="0" priority="23611" operator="equal">
      <formula>0</formula>
    </cfRule>
    <cfRule type="cellIs" dxfId="0" priority="23612" operator="equal">
      <formula>0</formula>
    </cfRule>
    <cfRule type="cellIs" dxfId="0" priority="23613" operator="equal">
      <formula>0</formula>
    </cfRule>
    <cfRule type="cellIs" dxfId="0" priority="23614" operator="equal">
      <formula>0</formula>
    </cfRule>
    <cfRule type="cellIs" dxfId="0" priority="23615" operator="equal">
      <formula>0</formula>
    </cfRule>
    <cfRule type="cellIs" dxfId="0" priority="23616" operator="equal">
      <formula>0</formula>
    </cfRule>
    <cfRule type="cellIs" dxfId="0" priority="23617" operator="equal">
      <formula>0</formula>
    </cfRule>
    <cfRule type="cellIs" dxfId="0" priority="23618" operator="equal">
      <formula>0</formula>
    </cfRule>
    <cfRule type="cellIs" dxfId="0" priority="23619" operator="equal">
      <formula>0</formula>
    </cfRule>
    <cfRule type="cellIs" dxfId="0" priority="23620" operator="equal">
      <formula>0</formula>
    </cfRule>
    <cfRule type="cellIs" dxfId="0" priority="23621" operator="equal">
      <formula>0</formula>
    </cfRule>
    <cfRule type="cellIs" dxfId="0" priority="23622" operator="equal">
      <formula>0</formula>
    </cfRule>
    <cfRule type="cellIs" dxfId="0" priority="23623" operator="equal">
      <formula>0</formula>
    </cfRule>
    <cfRule type="cellIs" dxfId="0" priority="23624" operator="equal">
      <formula>0</formula>
    </cfRule>
    <cfRule type="cellIs" dxfId="0" priority="23625" operator="equal">
      <formula>0</formula>
    </cfRule>
    <cfRule type="cellIs" dxfId="0" priority="23626" operator="equal">
      <formula>0</formula>
    </cfRule>
    <cfRule type="cellIs" dxfId="0" priority="23627" operator="equal">
      <formula>0</formula>
    </cfRule>
    <cfRule type="cellIs" dxfId="0" priority="23628" operator="equal">
      <formula>0</formula>
    </cfRule>
    <cfRule type="cellIs" dxfId="0" priority="23629" operator="equal">
      <formula>0</formula>
    </cfRule>
    <cfRule type="cellIs" dxfId="0" priority="23630" operator="equal">
      <formula>0</formula>
    </cfRule>
    <cfRule type="cellIs" dxfId="0" priority="23631" operator="equal">
      <formula>0</formula>
    </cfRule>
    <cfRule type="cellIs" dxfId="0" priority="23632" operator="equal">
      <formula>0</formula>
    </cfRule>
    <cfRule type="cellIs" dxfId="0" priority="23633" operator="equal">
      <formula>0</formula>
    </cfRule>
    <cfRule type="cellIs" dxfId="0" priority="23634" operator="equal">
      <formula>0</formula>
    </cfRule>
    <cfRule type="cellIs" dxfId="0" priority="23635" operator="equal">
      <formula>0</formula>
    </cfRule>
    <cfRule type="cellIs" dxfId="0" priority="23636" operator="equal">
      <formula>0</formula>
    </cfRule>
    <cfRule type="cellIs" dxfId="0" priority="23637" operator="equal">
      <formula>0</formula>
    </cfRule>
    <cfRule type="cellIs" dxfId="0" priority="23638" operator="equal">
      <formula>0</formula>
    </cfRule>
    <cfRule type="cellIs" dxfId="0" priority="23639" operator="equal">
      <formula>0</formula>
    </cfRule>
    <cfRule type="cellIs" dxfId="0" priority="23640" operator="equal">
      <formula>0</formula>
    </cfRule>
    <cfRule type="cellIs" dxfId="0" priority="23641" operator="equal">
      <formula>0</formula>
    </cfRule>
    <cfRule type="cellIs" dxfId="0" priority="23642" operator="equal">
      <formula>0</formula>
    </cfRule>
    <cfRule type="cellIs" dxfId="0" priority="23643" operator="equal">
      <formula>0</formula>
    </cfRule>
    <cfRule type="cellIs" dxfId="0" priority="23644" operator="equal">
      <formula>0</formula>
    </cfRule>
    <cfRule type="cellIs" dxfId="0" priority="23645" operator="equal">
      <formula>0</formula>
    </cfRule>
    <cfRule type="cellIs" dxfId="0" priority="23646" operator="equal">
      <formula>0</formula>
    </cfRule>
    <cfRule type="cellIs" dxfId="0" priority="23647" operator="equal">
      <formula>0</formula>
    </cfRule>
    <cfRule type="cellIs" dxfId="0" priority="23648" operator="equal">
      <formula>0</formula>
    </cfRule>
    <cfRule type="cellIs" dxfId="0" priority="23649" operator="equal">
      <formula>0</formula>
    </cfRule>
    <cfRule type="cellIs" dxfId="0" priority="23650" operator="equal">
      <formula>0</formula>
    </cfRule>
    <cfRule type="cellIs" dxfId="0" priority="23651" operator="equal">
      <formula>0</formula>
    </cfRule>
    <cfRule type="cellIs" dxfId="0" priority="23652" operator="equal">
      <formula>0</formula>
    </cfRule>
    <cfRule type="cellIs" dxfId="0" priority="23653" operator="equal">
      <formula>0</formula>
    </cfRule>
    <cfRule type="cellIs" dxfId="0" priority="23654" operator="equal">
      <formula>0</formula>
    </cfRule>
    <cfRule type="cellIs" dxfId="0" priority="23655" operator="equal">
      <formula>0</formula>
    </cfRule>
    <cfRule type="cellIs" dxfId="0" priority="23656" operator="equal">
      <formula>0</formula>
    </cfRule>
    <cfRule type="cellIs" dxfId="0" priority="23657" operator="equal">
      <formula>0</formula>
    </cfRule>
    <cfRule type="cellIs" dxfId="0" priority="23658" operator="equal">
      <formula>0</formula>
    </cfRule>
    <cfRule type="cellIs" dxfId="0" priority="23659" operator="equal">
      <formula>0</formula>
    </cfRule>
    <cfRule type="cellIs" dxfId="0" priority="23660" operator="equal">
      <formula>0</formula>
    </cfRule>
    <cfRule type="cellIs" dxfId="0" priority="23661" operator="equal">
      <formula>0</formula>
    </cfRule>
    <cfRule type="cellIs" dxfId="0" priority="23662" operator="equal">
      <formula>0</formula>
    </cfRule>
    <cfRule type="cellIs" dxfId="0" priority="23663" operator="equal">
      <formula>0</formula>
    </cfRule>
    <cfRule type="cellIs" dxfId="0" priority="23664" operator="equal">
      <formula>0</formula>
    </cfRule>
    <cfRule type="cellIs" dxfId="0" priority="23665" operator="equal">
      <formula>0</formula>
    </cfRule>
    <cfRule type="cellIs" dxfId="0" priority="23666" operator="equal">
      <formula>0</formula>
    </cfRule>
    <cfRule type="cellIs" dxfId="0" priority="23667" operator="equal">
      <formula>0</formula>
    </cfRule>
    <cfRule type="cellIs" dxfId="0" priority="23668" operator="equal">
      <formula>0</formula>
    </cfRule>
    <cfRule type="cellIs" dxfId="0" priority="23669" operator="equal">
      <formula>0</formula>
    </cfRule>
    <cfRule type="cellIs" dxfId="0" priority="23670" operator="equal">
      <formula>0</formula>
    </cfRule>
    <cfRule type="cellIs" dxfId="0" priority="23671" operator="equal">
      <formula>0</formula>
    </cfRule>
    <cfRule type="cellIs" dxfId="0" priority="23672" operator="equal">
      <formula>0</formula>
    </cfRule>
    <cfRule type="cellIs" dxfId="0" priority="23673" operator="equal">
      <formula>0</formula>
    </cfRule>
    <cfRule type="cellIs" dxfId="0" priority="23674" operator="equal">
      <formula>0</formula>
    </cfRule>
    <cfRule type="cellIs" dxfId="0" priority="23675" operator="equal">
      <formula>0</formula>
    </cfRule>
    <cfRule type="cellIs" dxfId="0" priority="23676" operator="equal">
      <formula>0</formula>
    </cfRule>
    <cfRule type="cellIs" dxfId="0" priority="23677" operator="equal">
      <formula>0</formula>
    </cfRule>
    <cfRule type="cellIs" dxfId="0" priority="23678" operator="equal">
      <formula>0</formula>
    </cfRule>
    <cfRule type="cellIs" dxfId="0" priority="23679" operator="equal">
      <formula>0</formula>
    </cfRule>
    <cfRule type="cellIs" dxfId="0" priority="23680" operator="equal">
      <formula>0</formula>
    </cfRule>
    <cfRule type="cellIs" dxfId="0" priority="23681" operator="equal">
      <formula>0</formula>
    </cfRule>
    <cfRule type="cellIs" dxfId="0" priority="23682" operator="equal">
      <formula>0</formula>
    </cfRule>
    <cfRule type="cellIs" dxfId="0" priority="23683" operator="equal">
      <formula>0</formula>
    </cfRule>
    <cfRule type="cellIs" dxfId="0" priority="23684" operator="equal">
      <formula>0</formula>
    </cfRule>
    <cfRule type="cellIs" dxfId="0" priority="23685" operator="equal">
      <formula>0</formula>
    </cfRule>
    <cfRule type="cellIs" dxfId="0" priority="23686" operator="equal">
      <formula>0</formula>
    </cfRule>
    <cfRule type="cellIs" dxfId="0" priority="23687" operator="equal">
      <formula>0</formula>
    </cfRule>
    <cfRule type="cellIs" dxfId="0" priority="23688" operator="equal">
      <formula>0</formula>
    </cfRule>
    <cfRule type="cellIs" dxfId="0" priority="23689" operator="equal">
      <formula>0</formula>
    </cfRule>
    <cfRule type="cellIs" dxfId="0" priority="23690" operator="equal">
      <formula>0</formula>
    </cfRule>
    <cfRule type="cellIs" dxfId="0" priority="23691" operator="equal">
      <formula>0</formula>
    </cfRule>
    <cfRule type="cellIs" dxfId="0" priority="23692" operator="equal">
      <formula>0</formula>
    </cfRule>
    <cfRule type="cellIs" dxfId="0" priority="23693" operator="equal">
      <formula>0</formula>
    </cfRule>
    <cfRule type="cellIs" dxfId="0" priority="23694" operator="equal">
      <formula>0</formula>
    </cfRule>
    <cfRule type="cellIs" dxfId="0" priority="23695" operator="equal">
      <formula>0</formula>
    </cfRule>
    <cfRule type="cellIs" dxfId="0" priority="23696" operator="equal">
      <formula>0</formula>
    </cfRule>
    <cfRule type="cellIs" dxfId="0" priority="23697" operator="equal">
      <formula>0</formula>
    </cfRule>
    <cfRule type="cellIs" dxfId="0" priority="23698" operator="equal">
      <formula>0</formula>
    </cfRule>
    <cfRule type="cellIs" dxfId="0" priority="23699" operator="equal">
      <formula>0</formula>
    </cfRule>
    <cfRule type="cellIs" dxfId="0" priority="23700" operator="equal">
      <formula>0</formula>
    </cfRule>
    <cfRule type="cellIs" dxfId="0" priority="23701" operator="equal">
      <formula>0</formula>
    </cfRule>
    <cfRule type="cellIs" dxfId="0" priority="23702" operator="equal">
      <formula>0</formula>
    </cfRule>
    <cfRule type="cellIs" dxfId="0" priority="23703" operator="equal">
      <formula>0</formula>
    </cfRule>
    <cfRule type="cellIs" dxfId="0" priority="23704" operator="equal">
      <formula>0</formula>
    </cfRule>
    <cfRule type="cellIs" dxfId="0" priority="23705" operator="equal">
      <formula>0</formula>
    </cfRule>
    <cfRule type="cellIs" dxfId="0" priority="23706" operator="equal">
      <formula>0</formula>
    </cfRule>
    <cfRule type="cellIs" dxfId="0" priority="23707" operator="equal">
      <formula>0</formula>
    </cfRule>
    <cfRule type="cellIs" dxfId="0" priority="23708" operator="equal">
      <formula>0</formula>
    </cfRule>
    <cfRule type="cellIs" dxfId="0" priority="23709" operator="equal">
      <formula>0</formula>
    </cfRule>
    <cfRule type="cellIs" dxfId="0" priority="23710" operator="equal">
      <formula>0</formula>
    </cfRule>
    <cfRule type="cellIs" dxfId="0" priority="23711" operator="equal">
      <formula>0</formula>
    </cfRule>
    <cfRule type="cellIs" dxfId="0" priority="23712" operator="equal">
      <formula>0</formula>
    </cfRule>
    <cfRule type="cellIs" dxfId="0" priority="23713" operator="equal">
      <formula>0</formula>
    </cfRule>
    <cfRule type="cellIs" dxfId="0" priority="23714" operator="equal">
      <formula>0</formula>
    </cfRule>
    <cfRule type="cellIs" dxfId="0" priority="23715" operator="equal">
      <formula>0</formula>
    </cfRule>
    <cfRule type="cellIs" dxfId="0" priority="23716" operator="equal">
      <formula>0</formula>
    </cfRule>
    <cfRule type="cellIs" dxfId="0" priority="23717" operator="equal">
      <formula>0</formula>
    </cfRule>
    <cfRule type="cellIs" dxfId="0" priority="23718" operator="equal">
      <formula>0</formula>
    </cfRule>
    <cfRule type="cellIs" dxfId="0" priority="23719" operator="equal">
      <formula>0</formula>
    </cfRule>
    <cfRule type="cellIs" dxfId="0" priority="23720" operator="equal">
      <formula>0</formula>
    </cfRule>
    <cfRule type="cellIs" dxfId="0" priority="23721" operator="equal">
      <formula>0</formula>
    </cfRule>
    <cfRule type="cellIs" dxfId="0" priority="23722" operator="equal">
      <formula>0</formula>
    </cfRule>
    <cfRule type="cellIs" dxfId="0" priority="23723" operator="equal">
      <formula>0</formula>
    </cfRule>
    <cfRule type="cellIs" dxfId="0" priority="23724" operator="equal">
      <formula>0</formula>
    </cfRule>
    <cfRule type="cellIs" dxfId="0" priority="23725" operator="equal">
      <formula>0</formula>
    </cfRule>
    <cfRule type="cellIs" dxfId="0" priority="23726" operator="equal">
      <formula>0</formula>
    </cfRule>
    <cfRule type="cellIs" dxfId="0" priority="23727" operator="equal">
      <formula>0</formula>
    </cfRule>
    <cfRule type="cellIs" dxfId="0" priority="23728" operator="equal">
      <formula>0</formula>
    </cfRule>
    <cfRule type="cellIs" dxfId="0" priority="23729" operator="equal">
      <formula>0</formula>
    </cfRule>
    <cfRule type="cellIs" dxfId="0" priority="23730" operator="equal">
      <formula>0</formula>
    </cfRule>
    <cfRule type="cellIs" dxfId="0" priority="23731" operator="equal">
      <formula>0</formula>
    </cfRule>
    <cfRule type="cellIs" dxfId="0" priority="23732" operator="equal">
      <formula>0</formula>
    </cfRule>
    <cfRule type="cellIs" dxfId="0" priority="23733" operator="equal">
      <formula>0</formula>
    </cfRule>
    <cfRule type="cellIs" dxfId="0" priority="23734" operator="equal">
      <formula>0</formula>
    </cfRule>
    <cfRule type="cellIs" dxfId="0" priority="23735" operator="equal">
      <formula>0</formula>
    </cfRule>
    <cfRule type="cellIs" dxfId="0" priority="23736" operator="equal">
      <formula>0</formula>
    </cfRule>
    <cfRule type="cellIs" dxfId="0" priority="23737" operator="equal">
      <formula>0</formula>
    </cfRule>
    <cfRule type="cellIs" dxfId="0" priority="23738" operator="equal">
      <formula>0</formula>
    </cfRule>
    <cfRule type="cellIs" dxfId="0" priority="23739" operator="equal">
      <formula>0</formula>
    </cfRule>
    <cfRule type="cellIs" dxfId="0" priority="23740" operator="equal">
      <formula>0</formula>
    </cfRule>
  </conditionalFormatting>
  <conditionalFormatting sqref="E571">
    <cfRule type="cellIs" dxfId="0" priority="22973" operator="equal">
      <formula>0</formula>
    </cfRule>
    <cfRule type="cellIs" dxfId="0" priority="22974" operator="equal">
      <formula>0</formula>
    </cfRule>
    <cfRule type="cellIs" dxfId="0" priority="22975" operator="equal">
      <formula>0</formula>
    </cfRule>
    <cfRule type="cellIs" dxfId="0" priority="22976" operator="equal">
      <formula>0</formula>
    </cfRule>
    <cfRule type="cellIs" dxfId="0" priority="22977" operator="equal">
      <formula>0</formula>
    </cfRule>
    <cfRule type="cellIs" dxfId="0" priority="22978" operator="equal">
      <formula>0</formula>
    </cfRule>
    <cfRule type="cellIs" dxfId="0" priority="22979" operator="equal">
      <formula>0</formula>
    </cfRule>
    <cfRule type="cellIs" dxfId="0" priority="22980" operator="equal">
      <formula>0</formula>
    </cfRule>
    <cfRule type="cellIs" dxfId="0" priority="22981" operator="equal">
      <formula>0</formula>
    </cfRule>
    <cfRule type="cellIs" dxfId="0" priority="22982" operator="equal">
      <formula>0</formula>
    </cfRule>
    <cfRule type="cellIs" dxfId="0" priority="22983" operator="equal">
      <formula>0</formula>
    </cfRule>
    <cfRule type="cellIs" dxfId="0" priority="22984" operator="equal">
      <formula>0</formula>
    </cfRule>
    <cfRule type="cellIs" dxfId="0" priority="22985" operator="equal">
      <formula>0</formula>
    </cfRule>
    <cfRule type="cellIs" dxfId="0" priority="22986" operator="equal">
      <formula>0</formula>
    </cfRule>
    <cfRule type="cellIs" dxfId="0" priority="22987" operator="equal">
      <formula>0</formula>
    </cfRule>
    <cfRule type="cellIs" dxfId="0" priority="22988" operator="equal">
      <formula>0</formula>
    </cfRule>
    <cfRule type="cellIs" dxfId="0" priority="22989" operator="equal">
      <formula>0</formula>
    </cfRule>
    <cfRule type="cellIs" dxfId="0" priority="22990" operator="equal">
      <formula>0</formula>
    </cfRule>
    <cfRule type="cellIs" dxfId="0" priority="22991" operator="equal">
      <formula>0</formula>
    </cfRule>
    <cfRule type="cellIs" dxfId="0" priority="22992" operator="equal">
      <formula>0</formula>
    </cfRule>
    <cfRule type="cellIs" dxfId="0" priority="22993" operator="equal">
      <formula>0</formula>
    </cfRule>
    <cfRule type="cellIs" dxfId="0" priority="22994" operator="equal">
      <formula>0</formula>
    </cfRule>
    <cfRule type="cellIs" dxfId="0" priority="22995" operator="equal">
      <formula>0</formula>
    </cfRule>
    <cfRule type="cellIs" dxfId="0" priority="22996" operator="equal">
      <formula>0</formula>
    </cfRule>
    <cfRule type="cellIs" dxfId="0" priority="22997" operator="equal">
      <formula>0</formula>
    </cfRule>
    <cfRule type="cellIs" dxfId="0" priority="22998" operator="equal">
      <formula>0</formula>
    </cfRule>
    <cfRule type="cellIs" dxfId="0" priority="22999" operator="equal">
      <formula>0</formula>
    </cfRule>
    <cfRule type="cellIs" dxfId="0" priority="23000" operator="equal">
      <formula>0</formula>
    </cfRule>
    <cfRule type="cellIs" dxfId="0" priority="23001" operator="equal">
      <formula>0</formula>
    </cfRule>
    <cfRule type="cellIs" dxfId="0" priority="23002" operator="equal">
      <formula>0</formula>
    </cfRule>
    <cfRule type="cellIs" dxfId="0" priority="23003" operator="equal">
      <formula>0</formula>
    </cfRule>
    <cfRule type="cellIs" dxfId="0" priority="23004" operator="equal">
      <formula>0</formula>
    </cfRule>
    <cfRule type="cellIs" dxfId="0" priority="23005" operator="equal">
      <formula>0</formula>
    </cfRule>
    <cfRule type="cellIs" dxfId="0" priority="23006" operator="equal">
      <formula>0</formula>
    </cfRule>
    <cfRule type="cellIs" dxfId="0" priority="23007" operator="equal">
      <formula>0</formula>
    </cfRule>
    <cfRule type="cellIs" dxfId="0" priority="23008" operator="equal">
      <formula>0</formula>
    </cfRule>
    <cfRule type="cellIs" dxfId="0" priority="23009" operator="equal">
      <formula>0</formula>
    </cfRule>
    <cfRule type="cellIs" dxfId="0" priority="23010" operator="equal">
      <formula>0</formula>
    </cfRule>
    <cfRule type="cellIs" dxfId="0" priority="23011" operator="equal">
      <formula>0</formula>
    </cfRule>
    <cfRule type="cellIs" dxfId="0" priority="23012" operator="equal">
      <formula>0</formula>
    </cfRule>
    <cfRule type="cellIs" dxfId="0" priority="23013" operator="equal">
      <formula>0</formula>
    </cfRule>
    <cfRule type="cellIs" dxfId="0" priority="23014" operator="equal">
      <formula>0</formula>
    </cfRule>
    <cfRule type="cellIs" dxfId="0" priority="23015" operator="equal">
      <formula>0</formula>
    </cfRule>
    <cfRule type="cellIs" dxfId="0" priority="23016" operator="equal">
      <formula>0</formula>
    </cfRule>
    <cfRule type="cellIs" dxfId="0" priority="23017" operator="equal">
      <formula>0</formula>
    </cfRule>
    <cfRule type="cellIs" dxfId="0" priority="23018" operator="equal">
      <formula>0</formula>
    </cfRule>
    <cfRule type="cellIs" dxfId="0" priority="23019" operator="equal">
      <formula>0</formula>
    </cfRule>
    <cfRule type="cellIs" dxfId="0" priority="23020" operator="equal">
      <formula>0</formula>
    </cfRule>
    <cfRule type="cellIs" dxfId="0" priority="23021" operator="equal">
      <formula>0</formula>
    </cfRule>
    <cfRule type="cellIs" dxfId="0" priority="23022" operator="equal">
      <formula>0</formula>
    </cfRule>
    <cfRule type="cellIs" dxfId="0" priority="23023" operator="equal">
      <formula>0</formula>
    </cfRule>
    <cfRule type="cellIs" dxfId="0" priority="23024" operator="equal">
      <formula>0</formula>
    </cfRule>
    <cfRule type="cellIs" dxfId="0" priority="23025" operator="equal">
      <formula>0</formula>
    </cfRule>
    <cfRule type="cellIs" dxfId="0" priority="23026" operator="equal">
      <formula>0</formula>
    </cfRule>
    <cfRule type="cellIs" dxfId="0" priority="23027" operator="equal">
      <formula>0</formula>
    </cfRule>
    <cfRule type="cellIs" dxfId="0" priority="23028" operator="equal">
      <formula>0</formula>
    </cfRule>
    <cfRule type="cellIs" dxfId="0" priority="23029" operator="equal">
      <formula>0</formula>
    </cfRule>
    <cfRule type="cellIs" dxfId="0" priority="23030" operator="equal">
      <formula>0</formula>
    </cfRule>
    <cfRule type="cellIs" dxfId="0" priority="23031" operator="equal">
      <formula>0</formula>
    </cfRule>
    <cfRule type="cellIs" dxfId="0" priority="23032" operator="equal">
      <formula>0</formula>
    </cfRule>
    <cfRule type="cellIs" dxfId="0" priority="23033" operator="equal">
      <formula>0</formula>
    </cfRule>
    <cfRule type="cellIs" dxfId="0" priority="23034" operator="equal">
      <formula>0</formula>
    </cfRule>
    <cfRule type="cellIs" dxfId="0" priority="23035" operator="equal">
      <formula>0</formula>
    </cfRule>
    <cfRule type="cellIs" dxfId="0" priority="23036" operator="equal">
      <formula>0</formula>
    </cfRule>
    <cfRule type="cellIs" dxfId="0" priority="23037" operator="equal">
      <formula>0</formula>
    </cfRule>
    <cfRule type="cellIs" dxfId="0" priority="23038" operator="equal">
      <formula>0</formula>
    </cfRule>
    <cfRule type="cellIs" dxfId="0" priority="23039" operator="equal">
      <formula>0</formula>
    </cfRule>
    <cfRule type="cellIs" dxfId="0" priority="23040" operator="equal">
      <formula>0</formula>
    </cfRule>
    <cfRule type="cellIs" dxfId="0" priority="23041" operator="equal">
      <formula>0</formula>
    </cfRule>
    <cfRule type="cellIs" dxfId="0" priority="23042" operator="equal">
      <formula>0</formula>
    </cfRule>
    <cfRule type="cellIs" dxfId="0" priority="23043" operator="equal">
      <formula>0</formula>
    </cfRule>
    <cfRule type="cellIs" dxfId="0" priority="23044" operator="equal">
      <formula>0</formula>
    </cfRule>
    <cfRule type="cellIs" dxfId="0" priority="23045" operator="equal">
      <formula>0</formula>
    </cfRule>
    <cfRule type="cellIs" dxfId="0" priority="23046" operator="equal">
      <formula>0</formula>
    </cfRule>
    <cfRule type="cellIs" dxfId="0" priority="23047" operator="equal">
      <formula>0</formula>
    </cfRule>
    <cfRule type="cellIs" dxfId="0" priority="23048" operator="equal">
      <formula>0</formula>
    </cfRule>
    <cfRule type="cellIs" dxfId="0" priority="23049" operator="equal">
      <formula>0</formula>
    </cfRule>
    <cfRule type="cellIs" dxfId="0" priority="23050" operator="equal">
      <formula>0</formula>
    </cfRule>
    <cfRule type="cellIs" dxfId="0" priority="23051" operator="equal">
      <formula>0</formula>
    </cfRule>
    <cfRule type="cellIs" dxfId="0" priority="23052" operator="equal">
      <formula>0</formula>
    </cfRule>
    <cfRule type="cellIs" dxfId="0" priority="23053" operator="equal">
      <formula>0</formula>
    </cfRule>
    <cfRule type="cellIs" dxfId="0" priority="23054" operator="equal">
      <formula>0</formula>
    </cfRule>
    <cfRule type="cellIs" dxfId="0" priority="23055" operator="equal">
      <formula>0</formula>
    </cfRule>
    <cfRule type="cellIs" dxfId="0" priority="23056" operator="equal">
      <formula>0</formula>
    </cfRule>
    <cfRule type="cellIs" dxfId="0" priority="23057" operator="equal">
      <formula>0</formula>
    </cfRule>
    <cfRule type="cellIs" dxfId="0" priority="23058" operator="equal">
      <formula>0</formula>
    </cfRule>
    <cfRule type="cellIs" dxfId="0" priority="23059" operator="equal">
      <formula>0</formula>
    </cfRule>
    <cfRule type="cellIs" dxfId="0" priority="23060" operator="equal">
      <formula>0</formula>
    </cfRule>
    <cfRule type="cellIs" dxfId="0" priority="23061" operator="equal">
      <formula>0</formula>
    </cfRule>
    <cfRule type="cellIs" dxfId="0" priority="23062" operator="equal">
      <formula>0</formula>
    </cfRule>
    <cfRule type="cellIs" dxfId="0" priority="23063" operator="equal">
      <formula>0</formula>
    </cfRule>
    <cfRule type="cellIs" dxfId="0" priority="23064" operator="equal">
      <formula>0</formula>
    </cfRule>
    <cfRule type="cellIs" dxfId="0" priority="23065" operator="equal">
      <formula>0</formula>
    </cfRule>
    <cfRule type="cellIs" dxfId="0" priority="23066" operator="equal">
      <formula>0</formula>
    </cfRule>
    <cfRule type="cellIs" dxfId="0" priority="23067" operator="equal">
      <formula>0</formula>
    </cfRule>
    <cfRule type="cellIs" dxfId="0" priority="23068" operator="equal">
      <formula>0</formula>
    </cfRule>
    <cfRule type="cellIs" dxfId="0" priority="23069" operator="equal">
      <formula>0</formula>
    </cfRule>
    <cfRule type="cellIs" dxfId="0" priority="23070" operator="equal">
      <formula>0</formula>
    </cfRule>
    <cfRule type="cellIs" dxfId="0" priority="23071" operator="equal">
      <formula>0</formula>
    </cfRule>
    <cfRule type="cellIs" dxfId="0" priority="23072" operator="equal">
      <formula>0</formula>
    </cfRule>
    <cfRule type="cellIs" dxfId="0" priority="23073" operator="equal">
      <formula>0</formula>
    </cfRule>
    <cfRule type="cellIs" dxfId="0" priority="23074" operator="equal">
      <formula>0</formula>
    </cfRule>
    <cfRule type="cellIs" dxfId="0" priority="23075" operator="equal">
      <formula>0</formula>
    </cfRule>
    <cfRule type="cellIs" dxfId="0" priority="23076" operator="equal">
      <formula>0</formula>
    </cfRule>
    <cfRule type="cellIs" dxfId="0" priority="23077" operator="equal">
      <formula>0</formula>
    </cfRule>
    <cfRule type="cellIs" dxfId="0" priority="23078" operator="equal">
      <formula>0</formula>
    </cfRule>
    <cfRule type="cellIs" dxfId="0" priority="23079" operator="equal">
      <formula>0</formula>
    </cfRule>
    <cfRule type="cellIs" dxfId="0" priority="23080" operator="equal">
      <formula>0</formula>
    </cfRule>
    <cfRule type="cellIs" dxfId="0" priority="23081" operator="equal">
      <formula>0</formula>
    </cfRule>
    <cfRule type="cellIs" dxfId="0" priority="23082" operator="equal">
      <formula>0</formula>
    </cfRule>
    <cfRule type="cellIs" dxfId="0" priority="23083" operator="equal">
      <formula>0</formula>
    </cfRule>
    <cfRule type="cellIs" dxfId="0" priority="23084" operator="equal">
      <formula>0</formula>
    </cfRule>
    <cfRule type="cellIs" dxfId="0" priority="23085" operator="equal">
      <formula>0</formula>
    </cfRule>
    <cfRule type="cellIs" dxfId="0" priority="23086" operator="equal">
      <formula>0</formula>
    </cfRule>
    <cfRule type="cellIs" dxfId="0" priority="23087" operator="equal">
      <formula>0</formula>
    </cfRule>
    <cfRule type="cellIs" dxfId="0" priority="23088" operator="equal">
      <formula>0</formula>
    </cfRule>
    <cfRule type="cellIs" dxfId="0" priority="23089" operator="equal">
      <formula>0</formula>
    </cfRule>
    <cfRule type="cellIs" dxfId="0" priority="23090" operator="equal">
      <formula>0</formula>
    </cfRule>
    <cfRule type="cellIs" dxfId="0" priority="23091" operator="equal">
      <formula>0</formula>
    </cfRule>
    <cfRule type="cellIs" dxfId="0" priority="23092" operator="equal">
      <formula>0</formula>
    </cfRule>
    <cfRule type="cellIs" dxfId="0" priority="23093" operator="equal">
      <formula>0</formula>
    </cfRule>
    <cfRule type="cellIs" dxfId="0" priority="23094" operator="equal">
      <formula>0</formula>
    </cfRule>
    <cfRule type="cellIs" dxfId="0" priority="23095" operator="equal">
      <formula>0</formula>
    </cfRule>
    <cfRule type="cellIs" dxfId="0" priority="23096" operator="equal">
      <formula>0</formula>
    </cfRule>
    <cfRule type="cellIs" dxfId="0" priority="23097" operator="equal">
      <formula>0</formula>
    </cfRule>
    <cfRule type="cellIs" dxfId="0" priority="23098" operator="equal">
      <formula>0</formula>
    </cfRule>
    <cfRule type="cellIs" dxfId="0" priority="23099" operator="equal">
      <formula>0</formula>
    </cfRule>
    <cfRule type="cellIs" dxfId="0" priority="23100" operator="equal">
      <formula>0</formula>
    </cfRule>
    <cfRule type="cellIs" dxfId="0" priority="23101" operator="equal">
      <formula>0</formula>
    </cfRule>
    <cfRule type="cellIs" dxfId="0" priority="23102" operator="equal">
      <formula>0</formula>
    </cfRule>
    <cfRule type="cellIs" dxfId="0" priority="23103" operator="equal">
      <formula>0</formula>
    </cfRule>
    <cfRule type="cellIs" dxfId="0" priority="23104" operator="equal">
      <formula>0</formula>
    </cfRule>
    <cfRule type="cellIs" dxfId="0" priority="23105" operator="equal">
      <formula>0</formula>
    </cfRule>
    <cfRule type="cellIs" dxfId="0" priority="23106" operator="equal">
      <formula>0</formula>
    </cfRule>
    <cfRule type="cellIs" dxfId="0" priority="23107" operator="equal">
      <formula>0</formula>
    </cfRule>
    <cfRule type="cellIs" dxfId="0" priority="23108" operator="equal">
      <formula>0</formula>
    </cfRule>
    <cfRule type="cellIs" dxfId="0" priority="23109" operator="equal">
      <formula>0</formula>
    </cfRule>
    <cfRule type="cellIs" dxfId="0" priority="23110" operator="equal">
      <formula>0</formula>
    </cfRule>
    <cfRule type="cellIs" dxfId="0" priority="23111" operator="equal">
      <formula>0</formula>
    </cfRule>
    <cfRule type="cellIs" dxfId="0" priority="23112" operator="equal">
      <formula>0</formula>
    </cfRule>
    <cfRule type="cellIs" dxfId="0" priority="23113" operator="equal">
      <formula>0</formula>
    </cfRule>
    <cfRule type="cellIs" dxfId="0" priority="23114" operator="equal">
      <formula>0</formula>
    </cfRule>
    <cfRule type="cellIs" dxfId="0" priority="23115" operator="equal">
      <formula>0</formula>
    </cfRule>
    <cfRule type="cellIs" dxfId="0" priority="23116" operator="equal">
      <formula>0</formula>
    </cfRule>
    <cfRule type="cellIs" dxfId="0" priority="23117" operator="equal">
      <formula>0</formula>
    </cfRule>
    <cfRule type="cellIs" dxfId="0" priority="23118" operator="equal">
      <formula>0</formula>
    </cfRule>
    <cfRule type="cellIs" dxfId="0" priority="23119" operator="equal">
      <formula>0</formula>
    </cfRule>
    <cfRule type="cellIs" dxfId="0" priority="23120" operator="equal">
      <formula>0</formula>
    </cfRule>
    <cfRule type="cellIs" dxfId="0" priority="23121" operator="equal">
      <formula>0</formula>
    </cfRule>
    <cfRule type="cellIs" dxfId="0" priority="23122" operator="equal">
      <formula>0</formula>
    </cfRule>
    <cfRule type="cellIs" dxfId="0" priority="23123" operator="equal">
      <formula>0</formula>
    </cfRule>
    <cfRule type="cellIs" dxfId="0" priority="23124" operator="equal">
      <formula>0</formula>
    </cfRule>
    <cfRule type="cellIs" dxfId="0" priority="23125" operator="equal">
      <formula>0</formula>
    </cfRule>
    <cfRule type="cellIs" dxfId="0" priority="23126" operator="equal">
      <formula>0</formula>
    </cfRule>
    <cfRule type="cellIs" dxfId="0" priority="23127" operator="equal">
      <formula>0</formula>
    </cfRule>
    <cfRule type="cellIs" dxfId="0" priority="23128" operator="equal">
      <formula>0</formula>
    </cfRule>
    <cfRule type="cellIs" dxfId="0" priority="23129" operator="equal">
      <formula>0</formula>
    </cfRule>
    <cfRule type="cellIs" dxfId="0" priority="23130" operator="equal">
      <formula>0</formula>
    </cfRule>
    <cfRule type="cellIs" dxfId="0" priority="23131" operator="equal">
      <formula>0</formula>
    </cfRule>
    <cfRule type="cellIs" dxfId="0" priority="23132" operator="equal">
      <formula>0</formula>
    </cfRule>
    <cfRule type="cellIs" dxfId="0" priority="23133" operator="equal">
      <formula>0</formula>
    </cfRule>
    <cfRule type="cellIs" dxfId="0" priority="23134" operator="equal">
      <formula>0</formula>
    </cfRule>
    <cfRule type="cellIs" dxfId="0" priority="23135" operator="equal">
      <formula>0</formula>
    </cfRule>
    <cfRule type="cellIs" dxfId="0" priority="23136" operator="equal">
      <formula>0</formula>
    </cfRule>
    <cfRule type="cellIs" dxfId="0" priority="23137" operator="equal">
      <formula>0</formula>
    </cfRule>
    <cfRule type="cellIs" dxfId="0" priority="23138" operator="equal">
      <formula>0</formula>
    </cfRule>
    <cfRule type="cellIs" dxfId="0" priority="23139" operator="equal">
      <formula>0</formula>
    </cfRule>
    <cfRule type="cellIs" dxfId="0" priority="23140" operator="equal">
      <formula>0</formula>
    </cfRule>
    <cfRule type="cellIs" dxfId="0" priority="23141" operator="equal">
      <formula>0</formula>
    </cfRule>
    <cfRule type="cellIs" dxfId="0" priority="23142" operator="equal">
      <formula>0</formula>
    </cfRule>
    <cfRule type="cellIs" dxfId="0" priority="23143" operator="equal">
      <formula>0</formula>
    </cfRule>
    <cfRule type="cellIs" dxfId="0" priority="23144" operator="equal">
      <formula>0</formula>
    </cfRule>
    <cfRule type="cellIs" dxfId="0" priority="23145" operator="equal">
      <formula>0</formula>
    </cfRule>
    <cfRule type="cellIs" dxfId="0" priority="23146" operator="equal">
      <formula>0</formula>
    </cfRule>
    <cfRule type="cellIs" dxfId="0" priority="23147" operator="equal">
      <formula>0</formula>
    </cfRule>
    <cfRule type="cellIs" dxfId="0" priority="23148" operator="equal">
      <formula>0</formula>
    </cfRule>
    <cfRule type="cellIs" dxfId="0" priority="23149" operator="equal">
      <formula>0</formula>
    </cfRule>
    <cfRule type="cellIs" dxfId="0" priority="23150" operator="equal">
      <formula>0</formula>
    </cfRule>
    <cfRule type="cellIs" dxfId="0" priority="23151" operator="equal">
      <formula>0</formula>
    </cfRule>
    <cfRule type="cellIs" dxfId="0" priority="23152" operator="equal">
      <formula>0</formula>
    </cfRule>
    <cfRule type="cellIs" dxfId="0" priority="23153" operator="equal">
      <formula>0</formula>
    </cfRule>
    <cfRule type="cellIs" dxfId="0" priority="23154" operator="equal">
      <formula>0</formula>
    </cfRule>
    <cfRule type="cellIs" dxfId="0" priority="23155" operator="equal">
      <formula>0</formula>
    </cfRule>
    <cfRule type="cellIs" dxfId="0" priority="23156" operator="equal">
      <formula>0</formula>
    </cfRule>
    <cfRule type="cellIs" dxfId="0" priority="23157" operator="equal">
      <formula>0</formula>
    </cfRule>
    <cfRule type="cellIs" dxfId="0" priority="23158" operator="equal">
      <formula>0</formula>
    </cfRule>
    <cfRule type="cellIs" dxfId="0" priority="23159" operator="equal">
      <formula>0</formula>
    </cfRule>
    <cfRule type="cellIs" dxfId="0" priority="23160" operator="equal">
      <formula>0</formula>
    </cfRule>
    <cfRule type="cellIs" dxfId="0" priority="23161" operator="equal">
      <formula>0</formula>
    </cfRule>
    <cfRule type="cellIs" dxfId="0" priority="23162" operator="equal">
      <formula>0</formula>
    </cfRule>
    <cfRule type="cellIs" dxfId="0" priority="23163" operator="equal">
      <formula>0</formula>
    </cfRule>
    <cfRule type="cellIs" dxfId="0" priority="23164" operator="equal">
      <formula>0</formula>
    </cfRule>
    <cfRule type="cellIs" dxfId="0" priority="23165" operator="equal">
      <formula>0</formula>
    </cfRule>
    <cfRule type="cellIs" dxfId="0" priority="23166" operator="equal">
      <formula>0</formula>
    </cfRule>
    <cfRule type="cellIs" dxfId="0" priority="23167" operator="equal">
      <formula>0</formula>
    </cfRule>
    <cfRule type="cellIs" dxfId="0" priority="23168" operator="equal">
      <formula>0</formula>
    </cfRule>
    <cfRule type="cellIs" dxfId="0" priority="23169" operator="equal">
      <formula>0</formula>
    </cfRule>
    <cfRule type="cellIs" dxfId="0" priority="23170" operator="equal">
      <formula>0</formula>
    </cfRule>
    <cfRule type="cellIs" dxfId="0" priority="23171" operator="equal">
      <formula>0</formula>
    </cfRule>
    <cfRule type="cellIs" dxfId="0" priority="23172" operator="equal">
      <formula>0</formula>
    </cfRule>
    <cfRule type="cellIs" dxfId="0" priority="23173" operator="equal">
      <formula>0</formula>
    </cfRule>
    <cfRule type="cellIs" dxfId="0" priority="23174" operator="equal">
      <formula>0</formula>
    </cfRule>
    <cfRule type="cellIs" dxfId="0" priority="23175" operator="equal">
      <formula>0</formula>
    </cfRule>
    <cfRule type="cellIs" dxfId="0" priority="23176" operator="equal">
      <formula>0</formula>
    </cfRule>
    <cfRule type="cellIs" dxfId="0" priority="23177" operator="equal">
      <formula>0</formula>
    </cfRule>
    <cfRule type="cellIs" dxfId="0" priority="23178" operator="equal">
      <formula>0</formula>
    </cfRule>
    <cfRule type="cellIs" dxfId="0" priority="23179" operator="equal">
      <formula>0</formula>
    </cfRule>
    <cfRule type="cellIs" dxfId="0" priority="23180" operator="equal">
      <formula>0</formula>
    </cfRule>
    <cfRule type="cellIs" dxfId="0" priority="23181" operator="equal">
      <formula>0</formula>
    </cfRule>
    <cfRule type="cellIs" dxfId="0" priority="23182" operator="equal">
      <formula>0</formula>
    </cfRule>
    <cfRule type="cellIs" dxfId="0" priority="23183" operator="equal">
      <formula>0</formula>
    </cfRule>
    <cfRule type="cellIs" dxfId="0" priority="23184" operator="equal">
      <formula>0</formula>
    </cfRule>
    <cfRule type="cellIs" dxfId="0" priority="23185" operator="equal">
      <formula>0</formula>
    </cfRule>
    <cfRule type="cellIs" dxfId="0" priority="23186" operator="equal">
      <formula>0</formula>
    </cfRule>
    <cfRule type="cellIs" dxfId="0" priority="23187" operator="equal">
      <formula>0</formula>
    </cfRule>
    <cfRule type="cellIs" dxfId="0" priority="23188" operator="equal">
      <formula>0</formula>
    </cfRule>
    <cfRule type="cellIs" dxfId="0" priority="23189" operator="equal">
      <formula>0</formula>
    </cfRule>
    <cfRule type="cellIs" dxfId="0" priority="23190" operator="equal">
      <formula>0</formula>
    </cfRule>
    <cfRule type="cellIs" dxfId="0" priority="23191" operator="equal">
      <formula>0</formula>
    </cfRule>
    <cfRule type="cellIs" dxfId="0" priority="23192" operator="equal">
      <formula>0</formula>
    </cfRule>
    <cfRule type="cellIs" dxfId="0" priority="23193" operator="equal">
      <formula>0</formula>
    </cfRule>
    <cfRule type="cellIs" dxfId="0" priority="23194" operator="equal">
      <formula>0</formula>
    </cfRule>
    <cfRule type="cellIs" dxfId="0" priority="23195" operator="equal">
      <formula>0</formula>
    </cfRule>
    <cfRule type="cellIs" dxfId="0" priority="23196" operator="equal">
      <formula>0</formula>
    </cfRule>
    <cfRule type="cellIs" dxfId="0" priority="23197" operator="equal">
      <formula>0</formula>
    </cfRule>
    <cfRule type="cellIs" dxfId="0" priority="23198" operator="equal">
      <formula>0</formula>
    </cfRule>
    <cfRule type="cellIs" dxfId="0" priority="23199" operator="equal">
      <formula>0</formula>
    </cfRule>
    <cfRule type="cellIs" dxfId="0" priority="23200" operator="equal">
      <formula>0</formula>
    </cfRule>
    <cfRule type="cellIs" dxfId="0" priority="23201" operator="equal">
      <formula>0</formula>
    </cfRule>
    <cfRule type="cellIs" dxfId="0" priority="23202" operator="equal">
      <formula>0</formula>
    </cfRule>
    <cfRule type="cellIs" dxfId="0" priority="23203" operator="equal">
      <formula>0</formula>
    </cfRule>
    <cfRule type="cellIs" dxfId="0" priority="23204" operator="equal">
      <formula>0</formula>
    </cfRule>
    <cfRule type="cellIs" dxfId="0" priority="23205" operator="equal">
      <formula>0</formula>
    </cfRule>
    <cfRule type="cellIs" dxfId="0" priority="23206" operator="equal">
      <formula>0</formula>
    </cfRule>
    <cfRule type="cellIs" dxfId="0" priority="23207" operator="equal">
      <formula>0</formula>
    </cfRule>
    <cfRule type="cellIs" dxfId="0" priority="23208" operator="equal">
      <formula>0</formula>
    </cfRule>
    <cfRule type="cellIs" dxfId="0" priority="23209" operator="equal">
      <formula>0</formula>
    </cfRule>
    <cfRule type="cellIs" dxfId="0" priority="23210" operator="equal">
      <formula>0</formula>
    </cfRule>
    <cfRule type="cellIs" dxfId="0" priority="23211" operator="equal">
      <formula>0</formula>
    </cfRule>
    <cfRule type="cellIs" dxfId="0" priority="23212" operator="equal">
      <formula>0</formula>
    </cfRule>
    <cfRule type="cellIs" dxfId="0" priority="23213" operator="equal">
      <formula>0</formula>
    </cfRule>
    <cfRule type="cellIs" dxfId="0" priority="23214" operator="equal">
      <formula>0</formula>
    </cfRule>
    <cfRule type="cellIs" dxfId="0" priority="23215" operator="equal">
      <formula>0</formula>
    </cfRule>
    <cfRule type="cellIs" dxfId="0" priority="23216" operator="equal">
      <formula>0</formula>
    </cfRule>
    <cfRule type="cellIs" dxfId="0" priority="23217" operator="equal">
      <formula>0</formula>
    </cfRule>
    <cfRule type="cellIs" dxfId="0" priority="23218" operator="equal">
      <formula>0</formula>
    </cfRule>
    <cfRule type="cellIs" dxfId="0" priority="23219" operator="equal">
      <formula>0</formula>
    </cfRule>
    <cfRule type="cellIs" dxfId="0" priority="23220" operator="equal">
      <formula>0</formula>
    </cfRule>
    <cfRule type="cellIs" dxfId="0" priority="23221" operator="equal">
      <formula>0</formula>
    </cfRule>
    <cfRule type="cellIs" dxfId="0" priority="23222" operator="equal">
      <formula>0</formula>
    </cfRule>
    <cfRule type="cellIs" dxfId="0" priority="23223" operator="equal">
      <formula>0</formula>
    </cfRule>
    <cfRule type="cellIs" dxfId="0" priority="23224" operator="equal">
      <formula>0</formula>
    </cfRule>
    <cfRule type="cellIs" dxfId="0" priority="23225" operator="equal">
      <formula>0</formula>
    </cfRule>
    <cfRule type="cellIs" dxfId="0" priority="23226" operator="equal">
      <formula>0</formula>
    </cfRule>
    <cfRule type="cellIs" dxfId="0" priority="23227" operator="equal">
      <formula>0</formula>
    </cfRule>
    <cfRule type="cellIs" dxfId="0" priority="23228" operator="equal">
      <formula>0</formula>
    </cfRule>
    <cfRule type="cellIs" dxfId="0" priority="23229" operator="equal">
      <formula>0</formula>
    </cfRule>
    <cfRule type="cellIs" dxfId="0" priority="23230" operator="equal">
      <formula>0</formula>
    </cfRule>
    <cfRule type="cellIs" dxfId="0" priority="23231" operator="equal">
      <formula>0</formula>
    </cfRule>
    <cfRule type="cellIs" dxfId="0" priority="23232" operator="equal">
      <formula>0</formula>
    </cfRule>
    <cfRule type="cellIs" dxfId="0" priority="23233" operator="equal">
      <formula>0</formula>
    </cfRule>
    <cfRule type="cellIs" dxfId="0" priority="23234" operator="equal">
      <formula>0</formula>
    </cfRule>
    <cfRule type="cellIs" dxfId="0" priority="23235" operator="equal">
      <formula>0</formula>
    </cfRule>
    <cfRule type="cellIs" dxfId="0" priority="23236" operator="equal">
      <formula>0</formula>
    </cfRule>
    <cfRule type="cellIs" dxfId="0" priority="23237" operator="equal">
      <formula>0</formula>
    </cfRule>
    <cfRule type="cellIs" dxfId="0" priority="23238" operator="equal">
      <formula>0</formula>
    </cfRule>
    <cfRule type="cellIs" dxfId="0" priority="23239" operator="equal">
      <formula>0</formula>
    </cfRule>
    <cfRule type="cellIs" dxfId="0" priority="23240" operator="equal">
      <formula>0</formula>
    </cfRule>
    <cfRule type="cellIs" dxfId="0" priority="23241" operator="equal">
      <formula>0</formula>
    </cfRule>
    <cfRule type="cellIs" dxfId="0" priority="23242" operator="equal">
      <formula>0</formula>
    </cfRule>
    <cfRule type="cellIs" dxfId="0" priority="23243" operator="equal">
      <formula>0</formula>
    </cfRule>
    <cfRule type="cellIs" dxfId="0" priority="23244" operator="equal">
      <formula>0</formula>
    </cfRule>
    <cfRule type="cellIs" dxfId="0" priority="23245" operator="equal">
      <formula>0</formula>
    </cfRule>
    <cfRule type="cellIs" dxfId="0" priority="23246" operator="equal">
      <formula>0</formula>
    </cfRule>
    <cfRule type="cellIs" dxfId="0" priority="23247" operator="equal">
      <formula>0</formula>
    </cfRule>
    <cfRule type="cellIs" dxfId="0" priority="23248" operator="equal">
      <formula>0</formula>
    </cfRule>
    <cfRule type="cellIs" dxfId="0" priority="23249" operator="equal">
      <formula>0</formula>
    </cfRule>
    <cfRule type="cellIs" dxfId="0" priority="23250" operator="equal">
      <formula>0</formula>
    </cfRule>
    <cfRule type="cellIs" dxfId="0" priority="23251" operator="equal">
      <formula>0</formula>
    </cfRule>
    <cfRule type="cellIs" dxfId="0" priority="23252" operator="equal">
      <formula>0</formula>
    </cfRule>
    <cfRule type="cellIs" dxfId="0" priority="23253" operator="equal">
      <formula>0</formula>
    </cfRule>
    <cfRule type="cellIs" dxfId="0" priority="23254" operator="equal">
      <formula>0</formula>
    </cfRule>
    <cfRule type="cellIs" dxfId="0" priority="23255" operator="equal">
      <formula>0</formula>
    </cfRule>
    <cfRule type="cellIs" dxfId="0" priority="23256" operator="equal">
      <formula>0</formula>
    </cfRule>
    <cfRule type="cellIs" dxfId="0" priority="23257" operator="equal">
      <formula>0</formula>
    </cfRule>
    <cfRule type="cellIs" dxfId="0" priority="23258" operator="equal">
      <formula>0</formula>
    </cfRule>
    <cfRule type="cellIs" dxfId="0" priority="23259" operator="equal">
      <formula>0</formula>
    </cfRule>
    <cfRule type="cellIs" dxfId="0" priority="23260" operator="equal">
      <formula>0</formula>
    </cfRule>
    <cfRule type="cellIs" dxfId="0" priority="23261" operator="equal">
      <formula>0</formula>
    </cfRule>
    <cfRule type="cellIs" dxfId="0" priority="23262" operator="equal">
      <formula>0</formula>
    </cfRule>
    <cfRule type="cellIs" dxfId="0" priority="23263" operator="equal">
      <formula>0</formula>
    </cfRule>
    <cfRule type="cellIs" dxfId="0" priority="23264" operator="equal">
      <formula>0</formula>
    </cfRule>
    <cfRule type="cellIs" dxfId="0" priority="23265" operator="equal">
      <formula>0</formula>
    </cfRule>
    <cfRule type="cellIs" dxfId="0" priority="23266" operator="equal">
      <formula>0</formula>
    </cfRule>
    <cfRule type="cellIs" dxfId="0" priority="23267" operator="equal">
      <formula>0</formula>
    </cfRule>
    <cfRule type="cellIs" dxfId="0" priority="23268" operator="equal">
      <formula>0</formula>
    </cfRule>
    <cfRule type="cellIs" dxfId="0" priority="23269" operator="equal">
      <formula>0</formula>
    </cfRule>
    <cfRule type="cellIs" dxfId="0" priority="23270" operator="equal">
      <formula>0</formula>
    </cfRule>
    <cfRule type="cellIs" dxfId="0" priority="23271" operator="equal">
      <formula>0</formula>
    </cfRule>
    <cfRule type="cellIs" dxfId="0" priority="23272" operator="equal">
      <formula>0</formula>
    </cfRule>
    <cfRule type="cellIs" dxfId="0" priority="23273" operator="equal">
      <formula>0</formula>
    </cfRule>
    <cfRule type="cellIs" dxfId="0" priority="23274" operator="equal">
      <formula>0</formula>
    </cfRule>
    <cfRule type="cellIs" dxfId="0" priority="23275" operator="equal">
      <formula>0</formula>
    </cfRule>
    <cfRule type="cellIs" dxfId="0" priority="23276" operator="equal">
      <formula>0</formula>
    </cfRule>
    <cfRule type="cellIs" dxfId="0" priority="23277" operator="equal">
      <formula>0</formula>
    </cfRule>
    <cfRule type="cellIs" dxfId="0" priority="23278" operator="equal">
      <formula>0</formula>
    </cfRule>
    <cfRule type="cellIs" dxfId="0" priority="23279" operator="equal">
      <formula>0</formula>
    </cfRule>
    <cfRule type="cellIs" dxfId="0" priority="23280" operator="equal">
      <formula>0</formula>
    </cfRule>
    <cfRule type="cellIs" dxfId="0" priority="23281" operator="equal">
      <formula>0</formula>
    </cfRule>
    <cfRule type="cellIs" dxfId="0" priority="23282" operator="equal">
      <formula>0</formula>
    </cfRule>
    <cfRule type="cellIs" dxfId="0" priority="23283" operator="equal">
      <formula>0</formula>
    </cfRule>
    <cfRule type="cellIs" dxfId="0" priority="23284" operator="equal">
      <formula>0</formula>
    </cfRule>
    <cfRule type="cellIs" dxfId="0" priority="23285" operator="equal">
      <formula>0</formula>
    </cfRule>
    <cfRule type="cellIs" dxfId="0" priority="23286" operator="equal">
      <formula>0</formula>
    </cfRule>
    <cfRule type="cellIs" dxfId="0" priority="23287" operator="equal">
      <formula>0</formula>
    </cfRule>
    <cfRule type="cellIs" dxfId="0" priority="23288" operator="equal">
      <formula>0</formula>
    </cfRule>
    <cfRule type="cellIs" dxfId="0" priority="23289" operator="equal">
      <formula>0</formula>
    </cfRule>
    <cfRule type="cellIs" dxfId="0" priority="23290" operator="equal">
      <formula>0</formula>
    </cfRule>
    <cfRule type="cellIs" dxfId="0" priority="23291" operator="equal">
      <formula>0</formula>
    </cfRule>
    <cfRule type="cellIs" dxfId="0" priority="23292" operator="equal">
      <formula>0</formula>
    </cfRule>
    <cfRule type="cellIs" dxfId="0" priority="23293" operator="equal">
      <formula>0</formula>
    </cfRule>
    <cfRule type="cellIs" dxfId="0" priority="23294" operator="equal">
      <formula>0</formula>
    </cfRule>
    <cfRule type="cellIs" dxfId="0" priority="23295" operator="equal">
      <formula>0</formula>
    </cfRule>
    <cfRule type="cellIs" dxfId="0" priority="23296" operator="equal">
      <formula>0</formula>
    </cfRule>
    <cfRule type="cellIs" dxfId="0" priority="23297" operator="equal">
      <formula>0</formula>
    </cfRule>
    <cfRule type="cellIs" dxfId="0" priority="23298" operator="equal">
      <formula>0</formula>
    </cfRule>
    <cfRule type="cellIs" dxfId="0" priority="23299" operator="equal">
      <formula>0</formula>
    </cfRule>
    <cfRule type="cellIs" dxfId="0" priority="23300" operator="equal">
      <formula>0</formula>
    </cfRule>
    <cfRule type="cellIs" dxfId="0" priority="23301" operator="equal">
      <formula>0</formula>
    </cfRule>
    <cfRule type="cellIs" dxfId="0" priority="23302" operator="equal">
      <formula>0</formula>
    </cfRule>
    <cfRule type="cellIs" dxfId="0" priority="23303" operator="equal">
      <formula>0</formula>
    </cfRule>
    <cfRule type="cellIs" dxfId="0" priority="23304" operator="equal">
      <formula>0</formula>
    </cfRule>
    <cfRule type="cellIs" dxfId="0" priority="23305" operator="equal">
      <formula>0</formula>
    </cfRule>
    <cfRule type="cellIs" dxfId="0" priority="23306" operator="equal">
      <formula>0</formula>
    </cfRule>
    <cfRule type="cellIs" dxfId="0" priority="23307" operator="equal">
      <formula>0</formula>
    </cfRule>
    <cfRule type="cellIs" dxfId="0" priority="23308" operator="equal">
      <formula>0</formula>
    </cfRule>
    <cfRule type="cellIs" dxfId="0" priority="23309" operator="equal">
      <formula>0</formula>
    </cfRule>
    <cfRule type="cellIs" dxfId="0" priority="23310" operator="equal">
      <formula>0</formula>
    </cfRule>
    <cfRule type="cellIs" dxfId="0" priority="23311" operator="equal">
      <formula>0</formula>
    </cfRule>
    <cfRule type="cellIs" dxfId="0" priority="23312" operator="equal">
      <formula>0</formula>
    </cfRule>
    <cfRule type="cellIs" dxfId="0" priority="23313" operator="equal">
      <formula>0</formula>
    </cfRule>
    <cfRule type="cellIs" dxfId="0" priority="23314" operator="equal">
      <formula>0</formula>
    </cfRule>
    <cfRule type="cellIs" dxfId="0" priority="23315" operator="equal">
      <formula>0</formula>
    </cfRule>
    <cfRule type="cellIs" dxfId="0" priority="23316" operator="equal">
      <formula>0</formula>
    </cfRule>
    <cfRule type="cellIs" dxfId="0" priority="23317" operator="equal">
      <formula>0</formula>
    </cfRule>
    <cfRule type="cellIs" dxfId="0" priority="23318" operator="equal">
      <formula>0</formula>
    </cfRule>
    <cfRule type="cellIs" dxfId="0" priority="23319" operator="equal">
      <formula>0</formula>
    </cfRule>
    <cfRule type="cellIs" dxfId="0" priority="23320" operator="equal">
      <formula>0</formula>
    </cfRule>
    <cfRule type="cellIs" dxfId="0" priority="23321" operator="equal">
      <formula>0</formula>
    </cfRule>
    <cfRule type="cellIs" dxfId="0" priority="23322" operator="equal">
      <formula>0</formula>
    </cfRule>
    <cfRule type="cellIs" dxfId="0" priority="23323" operator="equal">
      <formula>0</formula>
    </cfRule>
    <cfRule type="cellIs" dxfId="0" priority="23324" operator="equal">
      <formula>0</formula>
    </cfRule>
    <cfRule type="cellIs" dxfId="0" priority="23325" operator="equal">
      <formula>0</formula>
    </cfRule>
    <cfRule type="cellIs" dxfId="0" priority="23326" operator="equal">
      <formula>0</formula>
    </cfRule>
    <cfRule type="cellIs" dxfId="0" priority="23327" operator="equal">
      <formula>0</formula>
    </cfRule>
    <cfRule type="cellIs" dxfId="0" priority="23328" operator="equal">
      <formula>0</formula>
    </cfRule>
    <cfRule type="cellIs" dxfId="0" priority="23329" operator="equal">
      <formula>0</formula>
    </cfRule>
    <cfRule type="cellIs" dxfId="0" priority="23330" operator="equal">
      <formula>0</formula>
    </cfRule>
    <cfRule type="cellIs" dxfId="0" priority="23331" operator="equal">
      <formula>0</formula>
    </cfRule>
    <cfRule type="cellIs" dxfId="0" priority="23332" operator="equal">
      <formula>0</formula>
    </cfRule>
    <cfRule type="cellIs" dxfId="0" priority="23333" operator="equal">
      <formula>0</formula>
    </cfRule>
    <cfRule type="cellIs" dxfId="0" priority="23334" operator="equal">
      <formula>0</formula>
    </cfRule>
    <cfRule type="cellIs" dxfId="0" priority="23335" operator="equal">
      <formula>0</formula>
    </cfRule>
    <cfRule type="cellIs" dxfId="0" priority="23336" operator="equal">
      <formula>0</formula>
    </cfRule>
    <cfRule type="cellIs" dxfId="0" priority="23337" operator="equal">
      <formula>0</formula>
    </cfRule>
    <cfRule type="cellIs" dxfId="0" priority="23338" operator="equal">
      <formula>0</formula>
    </cfRule>
    <cfRule type="cellIs" dxfId="0" priority="23339" operator="equal">
      <formula>0</formula>
    </cfRule>
    <cfRule type="cellIs" dxfId="0" priority="23340" operator="equal">
      <formula>0</formula>
    </cfRule>
    <cfRule type="cellIs" dxfId="0" priority="23341" operator="equal">
      <formula>0</formula>
    </cfRule>
    <cfRule type="cellIs" dxfId="0" priority="23342" operator="equal">
      <formula>0</formula>
    </cfRule>
    <cfRule type="cellIs" dxfId="0" priority="23343" operator="equal">
      <formula>0</formula>
    </cfRule>
    <cfRule type="cellIs" dxfId="0" priority="23344" operator="equal">
      <formula>0</formula>
    </cfRule>
    <cfRule type="cellIs" dxfId="0" priority="23345" operator="equal">
      <formula>0</formula>
    </cfRule>
    <cfRule type="cellIs" dxfId="0" priority="23346" operator="equal">
      <formula>0</formula>
    </cfRule>
    <cfRule type="cellIs" dxfId="0" priority="23347" operator="equal">
      <formula>0</formula>
    </cfRule>
    <cfRule type="cellIs" dxfId="0" priority="23348" operator="equal">
      <formula>0</formula>
    </cfRule>
    <cfRule type="cellIs" dxfId="0" priority="23349" operator="equal">
      <formula>0</formula>
    </cfRule>
    <cfRule type="cellIs" dxfId="0" priority="23350" operator="equal">
      <formula>0</formula>
    </cfRule>
    <cfRule type="cellIs" dxfId="0" priority="23351" operator="equal">
      <formula>0</formula>
    </cfRule>
    <cfRule type="cellIs" dxfId="0" priority="23352" operator="equal">
      <formula>0</formula>
    </cfRule>
    <cfRule type="cellIs" dxfId="0" priority="23353" operator="equal">
      <formula>0</formula>
    </cfRule>
    <cfRule type="cellIs" dxfId="0" priority="23354" operator="equal">
      <formula>0</formula>
    </cfRule>
    <cfRule type="cellIs" dxfId="0" priority="23355" operator="equal">
      <formula>0</formula>
    </cfRule>
    <cfRule type="cellIs" dxfId="0" priority="23356" operator="equal">
      <formula>0</formula>
    </cfRule>
  </conditionalFormatting>
  <conditionalFormatting sqref="E574">
    <cfRule type="cellIs" dxfId="0" priority="22109" operator="equal">
      <formula>0</formula>
    </cfRule>
    <cfRule type="cellIs" dxfId="0" priority="22110" operator="equal">
      <formula>0</formula>
    </cfRule>
    <cfRule type="cellIs" dxfId="0" priority="22111" operator="equal">
      <formula>0</formula>
    </cfRule>
    <cfRule type="cellIs" dxfId="0" priority="22112" operator="equal">
      <formula>0</formula>
    </cfRule>
    <cfRule type="cellIs" dxfId="0" priority="22113" operator="equal">
      <formula>0</formula>
    </cfRule>
    <cfRule type="cellIs" dxfId="0" priority="22114" operator="equal">
      <formula>0</formula>
    </cfRule>
    <cfRule type="cellIs" dxfId="0" priority="22115" operator="equal">
      <formula>0</formula>
    </cfRule>
    <cfRule type="cellIs" dxfId="0" priority="22116" operator="equal">
      <formula>0</formula>
    </cfRule>
    <cfRule type="cellIs" dxfId="0" priority="22117" operator="equal">
      <formula>0</formula>
    </cfRule>
    <cfRule type="cellIs" dxfId="0" priority="22118" operator="equal">
      <formula>0</formula>
    </cfRule>
    <cfRule type="cellIs" dxfId="0" priority="22119" operator="equal">
      <formula>0</formula>
    </cfRule>
    <cfRule type="cellIs" dxfId="0" priority="22120" operator="equal">
      <formula>0</formula>
    </cfRule>
    <cfRule type="cellIs" dxfId="0" priority="22121" operator="equal">
      <formula>0</formula>
    </cfRule>
    <cfRule type="cellIs" dxfId="0" priority="22122" operator="equal">
      <formula>0</formula>
    </cfRule>
    <cfRule type="cellIs" dxfId="0" priority="22123" operator="equal">
      <formula>0</formula>
    </cfRule>
    <cfRule type="cellIs" dxfId="0" priority="22124" operator="equal">
      <formula>0</formula>
    </cfRule>
    <cfRule type="cellIs" dxfId="0" priority="22125" operator="equal">
      <formula>0</formula>
    </cfRule>
    <cfRule type="cellIs" dxfId="0" priority="22126" operator="equal">
      <formula>0</formula>
    </cfRule>
    <cfRule type="cellIs" dxfId="0" priority="22127" operator="equal">
      <formula>0</formula>
    </cfRule>
    <cfRule type="cellIs" dxfId="0" priority="22128" operator="equal">
      <formula>0</formula>
    </cfRule>
    <cfRule type="cellIs" dxfId="0" priority="22129" operator="equal">
      <formula>0</formula>
    </cfRule>
    <cfRule type="cellIs" dxfId="0" priority="22130" operator="equal">
      <formula>0</formula>
    </cfRule>
    <cfRule type="cellIs" dxfId="0" priority="22131" operator="equal">
      <formula>0</formula>
    </cfRule>
    <cfRule type="cellIs" dxfId="0" priority="22132" operator="equal">
      <formula>0</formula>
    </cfRule>
    <cfRule type="cellIs" dxfId="0" priority="22133" operator="equal">
      <formula>0</formula>
    </cfRule>
    <cfRule type="cellIs" dxfId="0" priority="22134" operator="equal">
      <formula>0</formula>
    </cfRule>
    <cfRule type="cellIs" dxfId="0" priority="22135" operator="equal">
      <formula>0</formula>
    </cfRule>
    <cfRule type="cellIs" dxfId="0" priority="22136" operator="equal">
      <formula>0</formula>
    </cfRule>
    <cfRule type="cellIs" dxfId="0" priority="22137" operator="equal">
      <formula>0</formula>
    </cfRule>
    <cfRule type="cellIs" dxfId="0" priority="22138" operator="equal">
      <formula>0</formula>
    </cfRule>
    <cfRule type="cellIs" dxfId="0" priority="22139" operator="equal">
      <formula>0</formula>
    </cfRule>
    <cfRule type="cellIs" dxfId="0" priority="22140" operator="equal">
      <formula>0</formula>
    </cfRule>
    <cfRule type="cellIs" dxfId="0" priority="22141" operator="equal">
      <formula>0</formula>
    </cfRule>
    <cfRule type="cellIs" dxfId="0" priority="22142" operator="equal">
      <formula>0</formula>
    </cfRule>
    <cfRule type="cellIs" dxfId="0" priority="22143" operator="equal">
      <formula>0</formula>
    </cfRule>
    <cfRule type="cellIs" dxfId="0" priority="22144" operator="equal">
      <formula>0</formula>
    </cfRule>
    <cfRule type="cellIs" dxfId="0" priority="22145" operator="equal">
      <formula>0</formula>
    </cfRule>
    <cfRule type="cellIs" dxfId="0" priority="22146" operator="equal">
      <formula>0</formula>
    </cfRule>
    <cfRule type="cellIs" dxfId="0" priority="22147" operator="equal">
      <formula>0</formula>
    </cfRule>
    <cfRule type="cellIs" dxfId="0" priority="22148" operator="equal">
      <formula>0</formula>
    </cfRule>
    <cfRule type="cellIs" dxfId="0" priority="22149" operator="equal">
      <formula>0</formula>
    </cfRule>
    <cfRule type="cellIs" dxfId="0" priority="22150" operator="equal">
      <formula>0</formula>
    </cfRule>
    <cfRule type="cellIs" dxfId="0" priority="22151" operator="equal">
      <formula>0</formula>
    </cfRule>
    <cfRule type="cellIs" dxfId="0" priority="22152" operator="equal">
      <formula>0</formula>
    </cfRule>
    <cfRule type="cellIs" dxfId="0" priority="22153" operator="equal">
      <formula>0</formula>
    </cfRule>
    <cfRule type="cellIs" dxfId="0" priority="22154" operator="equal">
      <formula>0</formula>
    </cfRule>
    <cfRule type="cellIs" dxfId="0" priority="22155" operator="equal">
      <formula>0</formula>
    </cfRule>
    <cfRule type="cellIs" dxfId="0" priority="22156" operator="equal">
      <formula>0</formula>
    </cfRule>
    <cfRule type="cellIs" dxfId="0" priority="22157" operator="equal">
      <formula>0</formula>
    </cfRule>
    <cfRule type="cellIs" dxfId="0" priority="22158" operator="equal">
      <formula>0</formula>
    </cfRule>
    <cfRule type="cellIs" dxfId="0" priority="22159" operator="equal">
      <formula>0</formula>
    </cfRule>
    <cfRule type="cellIs" dxfId="0" priority="22160" operator="equal">
      <formula>0</formula>
    </cfRule>
    <cfRule type="cellIs" dxfId="0" priority="22161" operator="equal">
      <formula>0</formula>
    </cfRule>
    <cfRule type="cellIs" dxfId="0" priority="22162" operator="equal">
      <formula>0</formula>
    </cfRule>
    <cfRule type="cellIs" dxfId="0" priority="22163" operator="equal">
      <formula>0</formula>
    </cfRule>
    <cfRule type="cellIs" dxfId="0" priority="22164" operator="equal">
      <formula>0</formula>
    </cfRule>
    <cfRule type="cellIs" dxfId="0" priority="22165" operator="equal">
      <formula>0</formula>
    </cfRule>
    <cfRule type="cellIs" dxfId="0" priority="22166" operator="equal">
      <formula>0</formula>
    </cfRule>
    <cfRule type="cellIs" dxfId="0" priority="22167" operator="equal">
      <formula>0</formula>
    </cfRule>
    <cfRule type="cellIs" dxfId="0" priority="22168" operator="equal">
      <formula>0</formula>
    </cfRule>
    <cfRule type="cellIs" dxfId="0" priority="22169" operator="equal">
      <formula>0</formula>
    </cfRule>
    <cfRule type="cellIs" dxfId="0" priority="22170" operator="equal">
      <formula>0</formula>
    </cfRule>
    <cfRule type="cellIs" dxfId="0" priority="22171" operator="equal">
      <formula>0</formula>
    </cfRule>
    <cfRule type="cellIs" dxfId="0" priority="22172" operator="equal">
      <formula>0</formula>
    </cfRule>
    <cfRule type="cellIs" dxfId="0" priority="22173" operator="equal">
      <formula>0</formula>
    </cfRule>
    <cfRule type="cellIs" dxfId="0" priority="22174" operator="equal">
      <formula>0</formula>
    </cfRule>
    <cfRule type="cellIs" dxfId="0" priority="22175" operator="equal">
      <formula>0</formula>
    </cfRule>
    <cfRule type="cellIs" dxfId="0" priority="22176" operator="equal">
      <formula>0</formula>
    </cfRule>
    <cfRule type="cellIs" dxfId="0" priority="22177" operator="equal">
      <formula>0</formula>
    </cfRule>
    <cfRule type="cellIs" dxfId="0" priority="22178" operator="equal">
      <formula>0</formula>
    </cfRule>
    <cfRule type="cellIs" dxfId="0" priority="22179" operator="equal">
      <formula>0</formula>
    </cfRule>
    <cfRule type="cellIs" dxfId="0" priority="22180" operator="equal">
      <formula>0</formula>
    </cfRule>
    <cfRule type="cellIs" dxfId="0" priority="22181" operator="equal">
      <formula>0</formula>
    </cfRule>
    <cfRule type="cellIs" dxfId="0" priority="22182" operator="equal">
      <formula>0</formula>
    </cfRule>
    <cfRule type="cellIs" dxfId="0" priority="22183" operator="equal">
      <formula>0</formula>
    </cfRule>
    <cfRule type="cellIs" dxfId="0" priority="22184" operator="equal">
      <formula>0</formula>
    </cfRule>
    <cfRule type="cellIs" dxfId="0" priority="22185" operator="equal">
      <formula>0</formula>
    </cfRule>
    <cfRule type="cellIs" dxfId="0" priority="22186" operator="equal">
      <formula>0</formula>
    </cfRule>
    <cfRule type="cellIs" dxfId="0" priority="22187" operator="equal">
      <formula>0</formula>
    </cfRule>
    <cfRule type="cellIs" dxfId="0" priority="22188" operator="equal">
      <formula>0</formula>
    </cfRule>
    <cfRule type="cellIs" dxfId="0" priority="22189" operator="equal">
      <formula>0</formula>
    </cfRule>
    <cfRule type="cellIs" dxfId="0" priority="22190" operator="equal">
      <formula>0</formula>
    </cfRule>
    <cfRule type="cellIs" dxfId="0" priority="22191" operator="equal">
      <formula>0</formula>
    </cfRule>
    <cfRule type="cellIs" dxfId="0" priority="22192" operator="equal">
      <formula>0</formula>
    </cfRule>
    <cfRule type="cellIs" dxfId="0" priority="22193" operator="equal">
      <formula>0</formula>
    </cfRule>
    <cfRule type="cellIs" dxfId="0" priority="22194" operator="equal">
      <formula>0</formula>
    </cfRule>
    <cfRule type="cellIs" dxfId="0" priority="22195" operator="equal">
      <formula>0</formula>
    </cfRule>
    <cfRule type="cellIs" dxfId="0" priority="22196" operator="equal">
      <formula>0</formula>
    </cfRule>
    <cfRule type="cellIs" dxfId="0" priority="22197" operator="equal">
      <formula>0</formula>
    </cfRule>
    <cfRule type="cellIs" dxfId="0" priority="22198" operator="equal">
      <formula>0</formula>
    </cfRule>
    <cfRule type="cellIs" dxfId="0" priority="22199" operator="equal">
      <formula>0</formula>
    </cfRule>
    <cfRule type="cellIs" dxfId="0" priority="22200" operator="equal">
      <formula>0</formula>
    </cfRule>
    <cfRule type="cellIs" dxfId="0" priority="22201" operator="equal">
      <formula>0</formula>
    </cfRule>
    <cfRule type="cellIs" dxfId="0" priority="22202" operator="equal">
      <formula>0</formula>
    </cfRule>
    <cfRule type="cellIs" dxfId="0" priority="22203" operator="equal">
      <formula>0</formula>
    </cfRule>
    <cfRule type="cellIs" dxfId="0" priority="22204" operator="equal">
      <formula>0</formula>
    </cfRule>
    <cfRule type="cellIs" dxfId="0" priority="22205" operator="equal">
      <formula>0</formula>
    </cfRule>
    <cfRule type="cellIs" dxfId="0" priority="22206" operator="equal">
      <formula>0</formula>
    </cfRule>
    <cfRule type="cellIs" dxfId="0" priority="22207" operator="equal">
      <formula>0</formula>
    </cfRule>
    <cfRule type="cellIs" dxfId="0" priority="22208" operator="equal">
      <formula>0</formula>
    </cfRule>
    <cfRule type="cellIs" dxfId="0" priority="22209" operator="equal">
      <formula>0</formula>
    </cfRule>
    <cfRule type="cellIs" dxfId="0" priority="22210" operator="equal">
      <formula>0</formula>
    </cfRule>
    <cfRule type="cellIs" dxfId="0" priority="22211" operator="equal">
      <formula>0</formula>
    </cfRule>
    <cfRule type="cellIs" dxfId="0" priority="22212" operator="equal">
      <formula>0</formula>
    </cfRule>
    <cfRule type="cellIs" dxfId="0" priority="22213" operator="equal">
      <formula>0</formula>
    </cfRule>
    <cfRule type="cellIs" dxfId="0" priority="22214" operator="equal">
      <formula>0</formula>
    </cfRule>
    <cfRule type="cellIs" dxfId="0" priority="22215" operator="equal">
      <formula>0</formula>
    </cfRule>
    <cfRule type="cellIs" dxfId="0" priority="22216" operator="equal">
      <formula>0</formula>
    </cfRule>
    <cfRule type="cellIs" dxfId="0" priority="22217" operator="equal">
      <formula>0</formula>
    </cfRule>
    <cfRule type="cellIs" dxfId="0" priority="22218" operator="equal">
      <formula>0</formula>
    </cfRule>
    <cfRule type="cellIs" dxfId="0" priority="22219" operator="equal">
      <formula>0</formula>
    </cfRule>
    <cfRule type="cellIs" dxfId="0" priority="22220" operator="equal">
      <formula>0</formula>
    </cfRule>
    <cfRule type="cellIs" dxfId="0" priority="22221" operator="equal">
      <formula>0</formula>
    </cfRule>
    <cfRule type="cellIs" dxfId="0" priority="22222" operator="equal">
      <formula>0</formula>
    </cfRule>
    <cfRule type="cellIs" dxfId="0" priority="22223" operator="equal">
      <formula>0</formula>
    </cfRule>
    <cfRule type="cellIs" dxfId="0" priority="22224" operator="equal">
      <formula>0</formula>
    </cfRule>
    <cfRule type="cellIs" dxfId="0" priority="22225" operator="equal">
      <formula>0</formula>
    </cfRule>
    <cfRule type="cellIs" dxfId="0" priority="22226" operator="equal">
      <formula>0</formula>
    </cfRule>
    <cfRule type="cellIs" dxfId="0" priority="22227" operator="equal">
      <formula>0</formula>
    </cfRule>
    <cfRule type="cellIs" dxfId="0" priority="22228" operator="equal">
      <formula>0</formula>
    </cfRule>
    <cfRule type="cellIs" dxfId="0" priority="22229" operator="equal">
      <formula>0</formula>
    </cfRule>
    <cfRule type="cellIs" dxfId="0" priority="22230" operator="equal">
      <formula>0</formula>
    </cfRule>
    <cfRule type="cellIs" dxfId="0" priority="22231" operator="equal">
      <formula>0</formula>
    </cfRule>
    <cfRule type="cellIs" dxfId="0" priority="22232" operator="equal">
      <formula>0</formula>
    </cfRule>
    <cfRule type="cellIs" dxfId="0" priority="22233" operator="equal">
      <formula>0</formula>
    </cfRule>
    <cfRule type="cellIs" dxfId="0" priority="22234" operator="equal">
      <formula>0</formula>
    </cfRule>
    <cfRule type="cellIs" dxfId="0" priority="22235" operator="equal">
      <formula>0</formula>
    </cfRule>
    <cfRule type="cellIs" dxfId="0" priority="22236" operator="equal">
      <formula>0</formula>
    </cfRule>
    <cfRule type="cellIs" dxfId="0" priority="22237" operator="equal">
      <formula>0</formula>
    </cfRule>
    <cfRule type="cellIs" dxfId="0" priority="22238" operator="equal">
      <formula>0</formula>
    </cfRule>
    <cfRule type="cellIs" dxfId="0" priority="22239" operator="equal">
      <formula>0</formula>
    </cfRule>
    <cfRule type="cellIs" dxfId="0" priority="22240" operator="equal">
      <formula>0</formula>
    </cfRule>
    <cfRule type="cellIs" dxfId="0" priority="22241" operator="equal">
      <formula>0</formula>
    </cfRule>
    <cfRule type="cellIs" dxfId="0" priority="22242" operator="equal">
      <formula>0</formula>
    </cfRule>
    <cfRule type="cellIs" dxfId="0" priority="22243" operator="equal">
      <formula>0</formula>
    </cfRule>
    <cfRule type="cellIs" dxfId="0" priority="22244" operator="equal">
      <formula>0</formula>
    </cfRule>
    <cfRule type="cellIs" dxfId="0" priority="22245" operator="equal">
      <formula>0</formula>
    </cfRule>
    <cfRule type="cellIs" dxfId="0" priority="22246" operator="equal">
      <formula>0</formula>
    </cfRule>
    <cfRule type="cellIs" dxfId="0" priority="22247" operator="equal">
      <formula>0</formula>
    </cfRule>
    <cfRule type="cellIs" dxfId="0" priority="22248" operator="equal">
      <formula>0</formula>
    </cfRule>
    <cfRule type="cellIs" dxfId="0" priority="22249" operator="equal">
      <formula>0</formula>
    </cfRule>
    <cfRule type="cellIs" dxfId="0" priority="22250" operator="equal">
      <formula>0</formula>
    </cfRule>
    <cfRule type="cellIs" dxfId="0" priority="22251" operator="equal">
      <formula>0</formula>
    </cfRule>
    <cfRule type="cellIs" dxfId="0" priority="22252" operator="equal">
      <formula>0</formula>
    </cfRule>
    <cfRule type="cellIs" dxfId="0" priority="22253" operator="equal">
      <formula>0</formula>
    </cfRule>
    <cfRule type="cellIs" dxfId="0" priority="22254" operator="equal">
      <formula>0</formula>
    </cfRule>
    <cfRule type="cellIs" dxfId="0" priority="22255" operator="equal">
      <formula>0</formula>
    </cfRule>
    <cfRule type="cellIs" dxfId="0" priority="22256" operator="equal">
      <formula>0</formula>
    </cfRule>
    <cfRule type="cellIs" dxfId="0" priority="22257" operator="equal">
      <formula>0</formula>
    </cfRule>
    <cfRule type="cellIs" dxfId="0" priority="22258" operator="equal">
      <formula>0</formula>
    </cfRule>
    <cfRule type="cellIs" dxfId="0" priority="22259" operator="equal">
      <formula>0</formula>
    </cfRule>
    <cfRule type="cellIs" dxfId="0" priority="22260" operator="equal">
      <formula>0</formula>
    </cfRule>
    <cfRule type="cellIs" dxfId="0" priority="22261" operator="equal">
      <formula>0</formula>
    </cfRule>
    <cfRule type="cellIs" dxfId="0" priority="22262" operator="equal">
      <formula>0</formula>
    </cfRule>
    <cfRule type="cellIs" dxfId="0" priority="22263" operator="equal">
      <formula>0</formula>
    </cfRule>
    <cfRule type="cellIs" dxfId="0" priority="22264" operator="equal">
      <formula>0</formula>
    </cfRule>
    <cfRule type="cellIs" dxfId="0" priority="22265" operator="equal">
      <formula>0</formula>
    </cfRule>
    <cfRule type="cellIs" dxfId="0" priority="22266" operator="equal">
      <formula>0</formula>
    </cfRule>
    <cfRule type="cellIs" dxfId="0" priority="22267" operator="equal">
      <formula>0</formula>
    </cfRule>
    <cfRule type="cellIs" dxfId="0" priority="22268" operator="equal">
      <formula>0</formula>
    </cfRule>
    <cfRule type="cellIs" dxfId="0" priority="22269" operator="equal">
      <formula>0</formula>
    </cfRule>
    <cfRule type="cellIs" dxfId="0" priority="22270" operator="equal">
      <formula>0</formula>
    </cfRule>
    <cfRule type="cellIs" dxfId="0" priority="22271" operator="equal">
      <formula>0</formula>
    </cfRule>
    <cfRule type="cellIs" dxfId="0" priority="22272" operator="equal">
      <formula>0</formula>
    </cfRule>
    <cfRule type="cellIs" dxfId="0" priority="22273" operator="equal">
      <formula>0</formula>
    </cfRule>
    <cfRule type="cellIs" dxfId="0" priority="22274" operator="equal">
      <formula>0</formula>
    </cfRule>
    <cfRule type="cellIs" dxfId="0" priority="22275" operator="equal">
      <formula>0</formula>
    </cfRule>
    <cfRule type="cellIs" dxfId="0" priority="22276" operator="equal">
      <formula>0</formula>
    </cfRule>
    <cfRule type="cellIs" dxfId="0" priority="22277" operator="equal">
      <formula>0</formula>
    </cfRule>
    <cfRule type="cellIs" dxfId="0" priority="22278" operator="equal">
      <formula>0</formula>
    </cfRule>
    <cfRule type="cellIs" dxfId="0" priority="22279" operator="equal">
      <formula>0</formula>
    </cfRule>
    <cfRule type="cellIs" dxfId="0" priority="22280" operator="equal">
      <formula>0</formula>
    </cfRule>
    <cfRule type="cellIs" dxfId="0" priority="22281" operator="equal">
      <formula>0</formula>
    </cfRule>
    <cfRule type="cellIs" dxfId="0" priority="22282" operator="equal">
      <formula>0</formula>
    </cfRule>
    <cfRule type="cellIs" dxfId="0" priority="22283" operator="equal">
      <formula>0</formula>
    </cfRule>
    <cfRule type="cellIs" dxfId="0" priority="22284" operator="equal">
      <formula>0</formula>
    </cfRule>
    <cfRule type="cellIs" dxfId="0" priority="22285" operator="equal">
      <formula>0</formula>
    </cfRule>
    <cfRule type="cellIs" dxfId="0" priority="22286" operator="equal">
      <formula>0</formula>
    </cfRule>
    <cfRule type="cellIs" dxfId="0" priority="22287" operator="equal">
      <formula>0</formula>
    </cfRule>
    <cfRule type="cellIs" dxfId="0" priority="22288" operator="equal">
      <formula>0</formula>
    </cfRule>
    <cfRule type="cellIs" dxfId="0" priority="22289" operator="equal">
      <formula>0</formula>
    </cfRule>
    <cfRule type="cellIs" dxfId="0" priority="22290" operator="equal">
      <formula>0</formula>
    </cfRule>
    <cfRule type="cellIs" dxfId="0" priority="22291" operator="equal">
      <formula>0</formula>
    </cfRule>
    <cfRule type="cellIs" dxfId="0" priority="22292" operator="equal">
      <formula>0</formula>
    </cfRule>
    <cfRule type="cellIs" dxfId="0" priority="22293" operator="equal">
      <formula>0</formula>
    </cfRule>
    <cfRule type="cellIs" dxfId="0" priority="22294" operator="equal">
      <formula>0</formula>
    </cfRule>
    <cfRule type="cellIs" dxfId="0" priority="22295" operator="equal">
      <formula>0</formula>
    </cfRule>
    <cfRule type="cellIs" dxfId="0" priority="22296" operator="equal">
      <formula>0</formula>
    </cfRule>
    <cfRule type="cellIs" dxfId="0" priority="22297" operator="equal">
      <formula>0</formula>
    </cfRule>
    <cfRule type="cellIs" dxfId="0" priority="22298" operator="equal">
      <formula>0</formula>
    </cfRule>
    <cfRule type="cellIs" dxfId="0" priority="22299" operator="equal">
      <formula>0</formula>
    </cfRule>
    <cfRule type="cellIs" dxfId="0" priority="22300" operator="equal">
      <formula>0</formula>
    </cfRule>
    <cfRule type="cellIs" dxfId="0" priority="22301" operator="equal">
      <formula>0</formula>
    </cfRule>
    <cfRule type="cellIs" dxfId="0" priority="22302" operator="equal">
      <formula>0</formula>
    </cfRule>
    <cfRule type="cellIs" dxfId="0" priority="22303" operator="equal">
      <formula>0</formula>
    </cfRule>
    <cfRule type="cellIs" dxfId="0" priority="22304" operator="equal">
      <formula>0</formula>
    </cfRule>
    <cfRule type="cellIs" dxfId="0" priority="22305" operator="equal">
      <formula>0</formula>
    </cfRule>
    <cfRule type="cellIs" dxfId="0" priority="22306" operator="equal">
      <formula>0</formula>
    </cfRule>
    <cfRule type="cellIs" dxfId="0" priority="22307" operator="equal">
      <formula>0</formula>
    </cfRule>
    <cfRule type="cellIs" dxfId="0" priority="22308" operator="equal">
      <formula>0</formula>
    </cfRule>
    <cfRule type="cellIs" dxfId="0" priority="22309" operator="equal">
      <formula>0</formula>
    </cfRule>
    <cfRule type="cellIs" dxfId="0" priority="22310" operator="equal">
      <formula>0</formula>
    </cfRule>
    <cfRule type="cellIs" dxfId="0" priority="22311" operator="equal">
      <formula>0</formula>
    </cfRule>
    <cfRule type="cellIs" dxfId="0" priority="22312" operator="equal">
      <formula>0</formula>
    </cfRule>
    <cfRule type="cellIs" dxfId="0" priority="22313" operator="equal">
      <formula>0</formula>
    </cfRule>
    <cfRule type="cellIs" dxfId="0" priority="22314" operator="equal">
      <formula>0</formula>
    </cfRule>
    <cfRule type="cellIs" dxfId="0" priority="22315" operator="equal">
      <formula>0</formula>
    </cfRule>
    <cfRule type="cellIs" dxfId="0" priority="22316" operator="equal">
      <formula>0</formula>
    </cfRule>
    <cfRule type="cellIs" dxfId="0" priority="22317" operator="equal">
      <formula>0</formula>
    </cfRule>
    <cfRule type="cellIs" dxfId="0" priority="22318" operator="equal">
      <formula>0</formula>
    </cfRule>
    <cfRule type="cellIs" dxfId="0" priority="22319" operator="equal">
      <formula>0</formula>
    </cfRule>
    <cfRule type="cellIs" dxfId="0" priority="22320" operator="equal">
      <formula>0</formula>
    </cfRule>
    <cfRule type="cellIs" dxfId="0" priority="22321" operator="equal">
      <formula>0</formula>
    </cfRule>
    <cfRule type="cellIs" dxfId="0" priority="22322" operator="equal">
      <formula>0</formula>
    </cfRule>
    <cfRule type="cellIs" dxfId="0" priority="22323" operator="equal">
      <formula>0</formula>
    </cfRule>
    <cfRule type="cellIs" dxfId="0" priority="22324" operator="equal">
      <formula>0</formula>
    </cfRule>
    <cfRule type="cellIs" dxfId="0" priority="22325" operator="equal">
      <formula>0</formula>
    </cfRule>
    <cfRule type="cellIs" dxfId="0" priority="22326" operator="equal">
      <formula>0</formula>
    </cfRule>
    <cfRule type="cellIs" dxfId="0" priority="22327" operator="equal">
      <formula>0</formula>
    </cfRule>
    <cfRule type="cellIs" dxfId="0" priority="22328" operator="equal">
      <formula>0</formula>
    </cfRule>
    <cfRule type="cellIs" dxfId="0" priority="22329" operator="equal">
      <formula>0</formula>
    </cfRule>
    <cfRule type="cellIs" dxfId="0" priority="22330" operator="equal">
      <formula>0</formula>
    </cfRule>
    <cfRule type="cellIs" dxfId="0" priority="22331" operator="equal">
      <formula>0</formula>
    </cfRule>
    <cfRule type="cellIs" dxfId="0" priority="22332" operator="equal">
      <formula>0</formula>
    </cfRule>
    <cfRule type="cellIs" dxfId="0" priority="22333" operator="equal">
      <formula>0</formula>
    </cfRule>
    <cfRule type="cellIs" dxfId="0" priority="22334" operator="equal">
      <formula>0</formula>
    </cfRule>
    <cfRule type="cellIs" dxfId="0" priority="22335" operator="equal">
      <formula>0</formula>
    </cfRule>
    <cfRule type="cellIs" dxfId="0" priority="22336" operator="equal">
      <formula>0</formula>
    </cfRule>
    <cfRule type="cellIs" dxfId="0" priority="22337" operator="equal">
      <formula>0</formula>
    </cfRule>
    <cfRule type="cellIs" dxfId="0" priority="22338" operator="equal">
      <formula>0</formula>
    </cfRule>
    <cfRule type="cellIs" dxfId="0" priority="22339" operator="equal">
      <formula>0</formula>
    </cfRule>
    <cfRule type="cellIs" dxfId="0" priority="22340" operator="equal">
      <formula>0</formula>
    </cfRule>
    <cfRule type="cellIs" dxfId="0" priority="22341" operator="equal">
      <formula>0</formula>
    </cfRule>
    <cfRule type="cellIs" dxfId="0" priority="22342" operator="equal">
      <formula>0</formula>
    </cfRule>
    <cfRule type="cellIs" dxfId="0" priority="22343" operator="equal">
      <formula>0</formula>
    </cfRule>
    <cfRule type="cellIs" dxfId="0" priority="22344" operator="equal">
      <formula>0</formula>
    </cfRule>
    <cfRule type="cellIs" dxfId="0" priority="22345" operator="equal">
      <formula>0</formula>
    </cfRule>
    <cfRule type="cellIs" dxfId="0" priority="22346" operator="equal">
      <formula>0</formula>
    </cfRule>
    <cfRule type="cellIs" dxfId="0" priority="22347" operator="equal">
      <formula>0</formula>
    </cfRule>
    <cfRule type="cellIs" dxfId="0" priority="22348" operator="equal">
      <formula>0</formula>
    </cfRule>
    <cfRule type="cellIs" dxfId="0" priority="22349" operator="equal">
      <formula>0</formula>
    </cfRule>
    <cfRule type="cellIs" dxfId="0" priority="22350" operator="equal">
      <formula>0</formula>
    </cfRule>
    <cfRule type="cellIs" dxfId="0" priority="22351" operator="equal">
      <formula>0</formula>
    </cfRule>
    <cfRule type="cellIs" dxfId="0" priority="22352" operator="equal">
      <formula>0</formula>
    </cfRule>
    <cfRule type="cellIs" dxfId="0" priority="22353" operator="equal">
      <formula>0</formula>
    </cfRule>
    <cfRule type="cellIs" dxfId="0" priority="22354" operator="equal">
      <formula>0</formula>
    </cfRule>
    <cfRule type="cellIs" dxfId="0" priority="22355" operator="equal">
      <formula>0</formula>
    </cfRule>
    <cfRule type="cellIs" dxfId="0" priority="22356" operator="equal">
      <formula>0</formula>
    </cfRule>
    <cfRule type="cellIs" dxfId="0" priority="22357" operator="equal">
      <formula>0</formula>
    </cfRule>
    <cfRule type="cellIs" dxfId="0" priority="22358" operator="equal">
      <formula>0</formula>
    </cfRule>
    <cfRule type="cellIs" dxfId="0" priority="22359" operator="equal">
      <formula>0</formula>
    </cfRule>
    <cfRule type="cellIs" dxfId="0" priority="22360" operator="equal">
      <formula>0</formula>
    </cfRule>
    <cfRule type="cellIs" dxfId="0" priority="22361" operator="equal">
      <formula>0</formula>
    </cfRule>
    <cfRule type="cellIs" dxfId="0" priority="22362" operator="equal">
      <formula>0</formula>
    </cfRule>
    <cfRule type="cellIs" dxfId="0" priority="22363" operator="equal">
      <formula>0</formula>
    </cfRule>
    <cfRule type="cellIs" dxfId="0" priority="22364" operator="equal">
      <formula>0</formula>
    </cfRule>
    <cfRule type="cellIs" dxfId="0" priority="22365" operator="equal">
      <formula>0</formula>
    </cfRule>
    <cfRule type="cellIs" dxfId="0" priority="22366" operator="equal">
      <formula>0</formula>
    </cfRule>
    <cfRule type="cellIs" dxfId="0" priority="22367" operator="equal">
      <formula>0</formula>
    </cfRule>
    <cfRule type="cellIs" dxfId="0" priority="22368" operator="equal">
      <formula>0</formula>
    </cfRule>
    <cfRule type="cellIs" dxfId="0" priority="22369" operator="equal">
      <formula>0</formula>
    </cfRule>
    <cfRule type="cellIs" dxfId="0" priority="22370" operator="equal">
      <formula>0</formula>
    </cfRule>
    <cfRule type="cellIs" dxfId="0" priority="22371" operator="equal">
      <formula>0</formula>
    </cfRule>
    <cfRule type="cellIs" dxfId="0" priority="22372" operator="equal">
      <formula>0</formula>
    </cfRule>
    <cfRule type="cellIs" dxfId="0" priority="22373" operator="equal">
      <formula>0</formula>
    </cfRule>
    <cfRule type="cellIs" dxfId="0" priority="22374" operator="equal">
      <formula>0</formula>
    </cfRule>
    <cfRule type="cellIs" dxfId="0" priority="22375" operator="equal">
      <formula>0</formula>
    </cfRule>
    <cfRule type="cellIs" dxfId="0" priority="22376" operator="equal">
      <formula>0</formula>
    </cfRule>
    <cfRule type="cellIs" dxfId="0" priority="22377" operator="equal">
      <formula>0</formula>
    </cfRule>
    <cfRule type="cellIs" dxfId="0" priority="22378" operator="equal">
      <formula>0</formula>
    </cfRule>
    <cfRule type="cellIs" dxfId="0" priority="22379" operator="equal">
      <formula>0</formula>
    </cfRule>
    <cfRule type="cellIs" dxfId="0" priority="22380" operator="equal">
      <formula>0</formula>
    </cfRule>
    <cfRule type="cellIs" dxfId="0" priority="22381" operator="equal">
      <formula>0</formula>
    </cfRule>
    <cfRule type="cellIs" dxfId="0" priority="22382" operator="equal">
      <formula>0</formula>
    </cfRule>
    <cfRule type="cellIs" dxfId="0" priority="22383" operator="equal">
      <formula>0</formula>
    </cfRule>
    <cfRule type="cellIs" dxfId="0" priority="22384" operator="equal">
      <formula>0</formula>
    </cfRule>
    <cfRule type="cellIs" dxfId="0" priority="22385" operator="equal">
      <formula>0</formula>
    </cfRule>
    <cfRule type="cellIs" dxfId="0" priority="22386" operator="equal">
      <formula>0</formula>
    </cfRule>
    <cfRule type="cellIs" dxfId="0" priority="22387" operator="equal">
      <formula>0</formula>
    </cfRule>
    <cfRule type="cellIs" dxfId="0" priority="22388" operator="equal">
      <formula>0</formula>
    </cfRule>
    <cfRule type="cellIs" dxfId="0" priority="22389" operator="equal">
      <formula>0</formula>
    </cfRule>
    <cfRule type="cellIs" dxfId="0" priority="22390" operator="equal">
      <formula>0</formula>
    </cfRule>
    <cfRule type="cellIs" dxfId="0" priority="22391" operator="equal">
      <formula>0</formula>
    </cfRule>
    <cfRule type="cellIs" dxfId="0" priority="22392" operator="equal">
      <formula>0</formula>
    </cfRule>
    <cfRule type="cellIs" dxfId="0" priority="22393" operator="equal">
      <formula>0</formula>
    </cfRule>
    <cfRule type="cellIs" dxfId="0" priority="22394" operator="equal">
      <formula>0</formula>
    </cfRule>
    <cfRule type="cellIs" dxfId="0" priority="22395" operator="equal">
      <formula>0</formula>
    </cfRule>
    <cfRule type="cellIs" dxfId="0" priority="22396" operator="equal">
      <formula>0</formula>
    </cfRule>
    <cfRule type="cellIs" dxfId="0" priority="22397" operator="equal">
      <formula>0</formula>
    </cfRule>
    <cfRule type="cellIs" dxfId="0" priority="22398" operator="equal">
      <formula>0</formula>
    </cfRule>
    <cfRule type="cellIs" dxfId="0" priority="22399" operator="equal">
      <formula>0</formula>
    </cfRule>
    <cfRule type="cellIs" dxfId="0" priority="22400" operator="equal">
      <formula>0</formula>
    </cfRule>
    <cfRule type="cellIs" dxfId="0" priority="22401" operator="equal">
      <formula>0</formula>
    </cfRule>
    <cfRule type="cellIs" dxfId="0" priority="22402" operator="equal">
      <formula>0</formula>
    </cfRule>
    <cfRule type="cellIs" dxfId="0" priority="22403" operator="equal">
      <formula>0</formula>
    </cfRule>
    <cfRule type="cellIs" dxfId="0" priority="22404" operator="equal">
      <formula>0</formula>
    </cfRule>
    <cfRule type="cellIs" dxfId="0" priority="22405" operator="equal">
      <formula>0</formula>
    </cfRule>
    <cfRule type="cellIs" dxfId="0" priority="22406" operator="equal">
      <formula>0</formula>
    </cfRule>
    <cfRule type="cellIs" dxfId="0" priority="22407" operator="equal">
      <formula>0</formula>
    </cfRule>
    <cfRule type="cellIs" dxfId="0" priority="22408" operator="equal">
      <formula>0</formula>
    </cfRule>
    <cfRule type="cellIs" dxfId="0" priority="22409" operator="equal">
      <formula>0</formula>
    </cfRule>
    <cfRule type="cellIs" dxfId="0" priority="22410" operator="equal">
      <formula>0</formula>
    </cfRule>
    <cfRule type="cellIs" dxfId="0" priority="22411" operator="equal">
      <formula>0</formula>
    </cfRule>
    <cfRule type="cellIs" dxfId="0" priority="22412" operator="equal">
      <formula>0</formula>
    </cfRule>
    <cfRule type="cellIs" dxfId="0" priority="22413" operator="equal">
      <formula>0</formula>
    </cfRule>
    <cfRule type="cellIs" dxfId="0" priority="22414" operator="equal">
      <formula>0</formula>
    </cfRule>
    <cfRule type="cellIs" dxfId="0" priority="22415" operator="equal">
      <formula>0</formula>
    </cfRule>
    <cfRule type="cellIs" dxfId="0" priority="22416" operator="equal">
      <formula>0</formula>
    </cfRule>
    <cfRule type="cellIs" dxfId="0" priority="22417" operator="equal">
      <formula>0</formula>
    </cfRule>
    <cfRule type="cellIs" dxfId="0" priority="22418" operator="equal">
      <formula>0</formula>
    </cfRule>
    <cfRule type="cellIs" dxfId="0" priority="22419" operator="equal">
      <formula>0</formula>
    </cfRule>
    <cfRule type="cellIs" dxfId="0" priority="22420" operator="equal">
      <formula>0</formula>
    </cfRule>
    <cfRule type="cellIs" dxfId="0" priority="22421" operator="equal">
      <formula>0</formula>
    </cfRule>
    <cfRule type="cellIs" dxfId="0" priority="22422" operator="equal">
      <formula>0</formula>
    </cfRule>
    <cfRule type="cellIs" dxfId="0" priority="22423" operator="equal">
      <formula>0</formula>
    </cfRule>
    <cfRule type="cellIs" dxfId="0" priority="22424" operator="equal">
      <formula>0</formula>
    </cfRule>
    <cfRule type="cellIs" dxfId="0" priority="22425" operator="equal">
      <formula>0</formula>
    </cfRule>
    <cfRule type="cellIs" dxfId="0" priority="22426" operator="equal">
      <formula>0</formula>
    </cfRule>
    <cfRule type="cellIs" dxfId="0" priority="22427" operator="equal">
      <formula>0</formula>
    </cfRule>
    <cfRule type="cellIs" dxfId="0" priority="22428" operator="equal">
      <formula>0</formula>
    </cfRule>
    <cfRule type="cellIs" dxfId="0" priority="22429" operator="equal">
      <formula>0</formula>
    </cfRule>
    <cfRule type="cellIs" dxfId="0" priority="22430" operator="equal">
      <formula>0</formula>
    </cfRule>
    <cfRule type="cellIs" dxfId="0" priority="22431" operator="equal">
      <formula>0</formula>
    </cfRule>
    <cfRule type="cellIs" dxfId="0" priority="22432" operator="equal">
      <formula>0</formula>
    </cfRule>
    <cfRule type="cellIs" dxfId="0" priority="22433" operator="equal">
      <formula>0</formula>
    </cfRule>
    <cfRule type="cellIs" dxfId="0" priority="22434" operator="equal">
      <formula>0</formula>
    </cfRule>
    <cfRule type="cellIs" dxfId="0" priority="22435" operator="equal">
      <formula>0</formula>
    </cfRule>
    <cfRule type="cellIs" dxfId="0" priority="22436" operator="equal">
      <formula>0</formula>
    </cfRule>
    <cfRule type="cellIs" dxfId="0" priority="22437" operator="equal">
      <formula>0</formula>
    </cfRule>
    <cfRule type="cellIs" dxfId="0" priority="22438" operator="equal">
      <formula>0</formula>
    </cfRule>
    <cfRule type="cellIs" dxfId="0" priority="22439" operator="equal">
      <formula>0</formula>
    </cfRule>
    <cfRule type="cellIs" dxfId="0" priority="22440" operator="equal">
      <formula>0</formula>
    </cfRule>
    <cfRule type="cellIs" dxfId="0" priority="22441" operator="equal">
      <formula>0</formula>
    </cfRule>
    <cfRule type="cellIs" dxfId="0" priority="22442" operator="equal">
      <formula>0</formula>
    </cfRule>
    <cfRule type="cellIs" dxfId="0" priority="22443" operator="equal">
      <formula>0</formula>
    </cfRule>
    <cfRule type="cellIs" dxfId="0" priority="22444" operator="equal">
      <formula>0</formula>
    </cfRule>
    <cfRule type="cellIs" dxfId="0" priority="22445" operator="equal">
      <formula>0</formula>
    </cfRule>
    <cfRule type="cellIs" dxfId="0" priority="22446" operator="equal">
      <formula>0</formula>
    </cfRule>
    <cfRule type="cellIs" dxfId="0" priority="22447" operator="equal">
      <formula>0</formula>
    </cfRule>
    <cfRule type="cellIs" dxfId="0" priority="22448" operator="equal">
      <formula>0</formula>
    </cfRule>
    <cfRule type="cellIs" dxfId="0" priority="22449" operator="equal">
      <formula>0</formula>
    </cfRule>
    <cfRule type="cellIs" dxfId="0" priority="22450" operator="equal">
      <formula>0</formula>
    </cfRule>
    <cfRule type="cellIs" dxfId="0" priority="22451" operator="equal">
      <formula>0</formula>
    </cfRule>
    <cfRule type="cellIs" dxfId="0" priority="22452" operator="equal">
      <formula>0</formula>
    </cfRule>
    <cfRule type="cellIs" dxfId="0" priority="22453" operator="equal">
      <formula>0</formula>
    </cfRule>
    <cfRule type="cellIs" dxfId="0" priority="22454" operator="equal">
      <formula>0</formula>
    </cfRule>
    <cfRule type="cellIs" dxfId="0" priority="22455" operator="equal">
      <formula>0</formula>
    </cfRule>
    <cfRule type="cellIs" dxfId="0" priority="22456" operator="equal">
      <formula>0</formula>
    </cfRule>
    <cfRule type="cellIs" dxfId="0" priority="22457" operator="equal">
      <formula>0</formula>
    </cfRule>
    <cfRule type="cellIs" dxfId="0" priority="22458" operator="equal">
      <formula>0</formula>
    </cfRule>
    <cfRule type="cellIs" dxfId="0" priority="22459" operator="equal">
      <formula>0</formula>
    </cfRule>
    <cfRule type="cellIs" dxfId="0" priority="22460" operator="equal">
      <formula>0</formula>
    </cfRule>
    <cfRule type="cellIs" dxfId="0" priority="22461" operator="equal">
      <formula>0</formula>
    </cfRule>
    <cfRule type="cellIs" dxfId="0" priority="22462" operator="equal">
      <formula>0</formula>
    </cfRule>
    <cfRule type="cellIs" dxfId="0" priority="22463" operator="equal">
      <formula>0</formula>
    </cfRule>
    <cfRule type="cellIs" dxfId="0" priority="22464" operator="equal">
      <formula>0</formula>
    </cfRule>
    <cfRule type="cellIs" dxfId="0" priority="22465" operator="equal">
      <formula>0</formula>
    </cfRule>
    <cfRule type="cellIs" dxfId="0" priority="22466" operator="equal">
      <formula>0</formula>
    </cfRule>
    <cfRule type="cellIs" dxfId="0" priority="22467" operator="equal">
      <formula>0</formula>
    </cfRule>
    <cfRule type="cellIs" dxfId="0" priority="22468" operator="equal">
      <formula>0</formula>
    </cfRule>
    <cfRule type="cellIs" dxfId="0" priority="22469" operator="equal">
      <formula>0</formula>
    </cfRule>
    <cfRule type="cellIs" dxfId="0" priority="22470" operator="equal">
      <formula>0</formula>
    </cfRule>
    <cfRule type="cellIs" dxfId="0" priority="22471" operator="equal">
      <formula>0</formula>
    </cfRule>
    <cfRule type="cellIs" dxfId="0" priority="22472" operator="equal">
      <formula>0</formula>
    </cfRule>
    <cfRule type="cellIs" dxfId="0" priority="22473" operator="equal">
      <formula>0</formula>
    </cfRule>
    <cfRule type="cellIs" dxfId="0" priority="22474" operator="equal">
      <formula>0</formula>
    </cfRule>
    <cfRule type="cellIs" dxfId="0" priority="22475" operator="equal">
      <formula>0</formula>
    </cfRule>
    <cfRule type="cellIs" dxfId="0" priority="22476" operator="equal">
      <formula>0</formula>
    </cfRule>
    <cfRule type="cellIs" dxfId="0" priority="22477" operator="equal">
      <formula>0</formula>
    </cfRule>
    <cfRule type="cellIs" dxfId="0" priority="22478" operator="equal">
      <formula>0</formula>
    </cfRule>
    <cfRule type="cellIs" dxfId="0" priority="22479" operator="equal">
      <formula>0</formula>
    </cfRule>
    <cfRule type="cellIs" dxfId="0" priority="22480" operator="equal">
      <formula>0</formula>
    </cfRule>
    <cfRule type="cellIs" dxfId="0" priority="22481" operator="equal">
      <formula>0</formula>
    </cfRule>
    <cfRule type="cellIs" dxfId="0" priority="22482" operator="equal">
      <formula>0</formula>
    </cfRule>
    <cfRule type="cellIs" dxfId="0" priority="22483" operator="equal">
      <formula>0</formula>
    </cfRule>
    <cfRule type="cellIs" dxfId="0" priority="22484" operator="equal">
      <formula>0</formula>
    </cfRule>
    <cfRule type="cellIs" dxfId="0" priority="22485" operator="equal">
      <formula>0</formula>
    </cfRule>
    <cfRule type="cellIs" dxfId="0" priority="22486" operator="equal">
      <formula>0</formula>
    </cfRule>
    <cfRule type="cellIs" dxfId="0" priority="22487" operator="equal">
      <formula>0</formula>
    </cfRule>
    <cfRule type="cellIs" dxfId="0" priority="22488" operator="equal">
      <formula>0</formula>
    </cfRule>
    <cfRule type="cellIs" dxfId="0" priority="22489" operator="equal">
      <formula>0</formula>
    </cfRule>
    <cfRule type="cellIs" dxfId="0" priority="22490" operator="equal">
      <formula>0</formula>
    </cfRule>
    <cfRule type="cellIs" dxfId="0" priority="22491" operator="equal">
      <formula>0</formula>
    </cfRule>
    <cfRule type="cellIs" dxfId="0" priority="22492" operator="equal">
      <formula>0</formula>
    </cfRule>
  </conditionalFormatting>
  <conditionalFormatting sqref="E582">
    <cfRule type="cellIs" dxfId="0" priority="23741" operator="equal">
      <formula>0</formula>
    </cfRule>
    <cfRule type="cellIs" dxfId="0" priority="23742" operator="equal">
      <formula>0</formula>
    </cfRule>
    <cfRule type="cellIs" dxfId="0" priority="23743" operator="equal">
      <formula>0</formula>
    </cfRule>
    <cfRule type="cellIs" dxfId="0" priority="23744" operator="equal">
      <formula>0</formula>
    </cfRule>
    <cfRule type="cellIs" dxfId="0" priority="23745" operator="equal">
      <formula>0</formula>
    </cfRule>
    <cfRule type="cellIs" dxfId="0" priority="23746" operator="equal">
      <formula>0</formula>
    </cfRule>
    <cfRule type="cellIs" dxfId="0" priority="23747" operator="equal">
      <formula>0</formula>
    </cfRule>
    <cfRule type="cellIs" dxfId="0" priority="23748" operator="equal">
      <formula>0</formula>
    </cfRule>
    <cfRule type="cellIs" dxfId="0" priority="23749" operator="equal">
      <formula>0</formula>
    </cfRule>
    <cfRule type="cellIs" dxfId="0" priority="23750" operator="equal">
      <formula>0</formula>
    </cfRule>
    <cfRule type="cellIs" dxfId="0" priority="23751" operator="equal">
      <formula>0</formula>
    </cfRule>
    <cfRule type="cellIs" dxfId="0" priority="23752" operator="equal">
      <formula>0</formula>
    </cfRule>
    <cfRule type="cellIs" dxfId="0" priority="23753" operator="equal">
      <formula>0</formula>
    </cfRule>
    <cfRule type="cellIs" dxfId="0" priority="23754" operator="equal">
      <formula>0</formula>
    </cfRule>
    <cfRule type="cellIs" dxfId="0" priority="23755" operator="equal">
      <formula>0</formula>
    </cfRule>
    <cfRule type="cellIs" dxfId="0" priority="23756" operator="equal">
      <formula>0</formula>
    </cfRule>
    <cfRule type="cellIs" dxfId="0" priority="23757" operator="equal">
      <formula>0</formula>
    </cfRule>
    <cfRule type="cellIs" dxfId="0" priority="23758" operator="equal">
      <formula>0</formula>
    </cfRule>
    <cfRule type="cellIs" dxfId="0" priority="23759" operator="equal">
      <formula>0</formula>
    </cfRule>
    <cfRule type="cellIs" dxfId="0" priority="23760" operator="equal">
      <formula>0</formula>
    </cfRule>
    <cfRule type="cellIs" dxfId="0" priority="23761" operator="equal">
      <formula>0</formula>
    </cfRule>
    <cfRule type="cellIs" dxfId="0" priority="23762" operator="equal">
      <formula>0</formula>
    </cfRule>
    <cfRule type="cellIs" dxfId="0" priority="23763" operator="equal">
      <formula>0</formula>
    </cfRule>
    <cfRule type="cellIs" dxfId="0" priority="23764" operator="equal">
      <formula>0</formula>
    </cfRule>
    <cfRule type="cellIs" dxfId="0" priority="23765" operator="equal">
      <formula>0</formula>
    </cfRule>
    <cfRule type="cellIs" dxfId="0" priority="23766" operator="equal">
      <formula>0</formula>
    </cfRule>
    <cfRule type="cellIs" dxfId="0" priority="23767" operator="equal">
      <formula>0</formula>
    </cfRule>
    <cfRule type="cellIs" dxfId="0" priority="23768" operator="equal">
      <formula>0</formula>
    </cfRule>
    <cfRule type="cellIs" dxfId="0" priority="23769" operator="equal">
      <formula>0</formula>
    </cfRule>
    <cfRule type="cellIs" dxfId="0" priority="23770" operator="equal">
      <formula>0</formula>
    </cfRule>
    <cfRule type="cellIs" dxfId="0" priority="23771" operator="equal">
      <formula>0</formula>
    </cfRule>
    <cfRule type="cellIs" dxfId="0" priority="23772" operator="equal">
      <formula>0</formula>
    </cfRule>
    <cfRule type="cellIs" dxfId="0" priority="23773" operator="equal">
      <formula>0</formula>
    </cfRule>
    <cfRule type="cellIs" dxfId="0" priority="23774" operator="equal">
      <formula>0</formula>
    </cfRule>
    <cfRule type="cellIs" dxfId="0" priority="23775" operator="equal">
      <formula>0</formula>
    </cfRule>
    <cfRule type="cellIs" dxfId="0" priority="23776" operator="equal">
      <formula>0</formula>
    </cfRule>
    <cfRule type="cellIs" dxfId="0" priority="23777" operator="equal">
      <formula>0</formula>
    </cfRule>
    <cfRule type="cellIs" dxfId="0" priority="23778" operator="equal">
      <formula>0</formula>
    </cfRule>
    <cfRule type="cellIs" dxfId="0" priority="23779" operator="equal">
      <formula>0</formula>
    </cfRule>
    <cfRule type="cellIs" dxfId="0" priority="23780" operator="equal">
      <formula>0</formula>
    </cfRule>
    <cfRule type="cellIs" dxfId="0" priority="23781" operator="equal">
      <formula>0</formula>
    </cfRule>
    <cfRule type="cellIs" dxfId="0" priority="23782" operator="equal">
      <formula>0</formula>
    </cfRule>
    <cfRule type="cellIs" dxfId="0" priority="23783" operator="equal">
      <formula>0</formula>
    </cfRule>
    <cfRule type="cellIs" dxfId="0" priority="23784" operator="equal">
      <formula>0</formula>
    </cfRule>
    <cfRule type="cellIs" dxfId="0" priority="23785" operator="equal">
      <formula>0</formula>
    </cfRule>
    <cfRule type="cellIs" dxfId="0" priority="23786" operator="equal">
      <formula>0</formula>
    </cfRule>
    <cfRule type="cellIs" dxfId="0" priority="23787" operator="equal">
      <formula>0</formula>
    </cfRule>
    <cfRule type="cellIs" dxfId="0" priority="23788" operator="equal">
      <formula>0</formula>
    </cfRule>
    <cfRule type="cellIs" dxfId="0" priority="23789" operator="equal">
      <formula>0</formula>
    </cfRule>
    <cfRule type="cellIs" dxfId="0" priority="23790" operator="equal">
      <formula>0</formula>
    </cfRule>
    <cfRule type="cellIs" dxfId="0" priority="23791" operator="equal">
      <formula>0</formula>
    </cfRule>
    <cfRule type="cellIs" dxfId="0" priority="23792" operator="equal">
      <formula>0</formula>
    </cfRule>
    <cfRule type="cellIs" dxfId="0" priority="23793" operator="equal">
      <formula>0</formula>
    </cfRule>
    <cfRule type="cellIs" dxfId="0" priority="23794" operator="equal">
      <formula>0</formula>
    </cfRule>
    <cfRule type="cellIs" dxfId="0" priority="23795" operator="equal">
      <formula>0</formula>
    </cfRule>
    <cfRule type="cellIs" dxfId="0" priority="23796" operator="equal">
      <formula>0</formula>
    </cfRule>
    <cfRule type="cellIs" dxfId="0" priority="23797" operator="equal">
      <formula>0</formula>
    </cfRule>
    <cfRule type="cellIs" dxfId="0" priority="23798" operator="equal">
      <formula>0</formula>
    </cfRule>
    <cfRule type="cellIs" dxfId="0" priority="23799" operator="equal">
      <formula>0</formula>
    </cfRule>
    <cfRule type="cellIs" dxfId="0" priority="23800" operator="equal">
      <formula>0</formula>
    </cfRule>
    <cfRule type="cellIs" dxfId="0" priority="23801" operator="equal">
      <formula>0</formula>
    </cfRule>
    <cfRule type="cellIs" dxfId="0" priority="23802" operator="equal">
      <formula>0</formula>
    </cfRule>
    <cfRule type="cellIs" dxfId="0" priority="23803" operator="equal">
      <formula>0</formula>
    </cfRule>
    <cfRule type="cellIs" dxfId="0" priority="23804" operator="equal">
      <formula>0</formula>
    </cfRule>
    <cfRule type="cellIs" dxfId="0" priority="23805" operator="equal">
      <formula>0</formula>
    </cfRule>
    <cfRule type="cellIs" dxfId="0" priority="23806" operator="equal">
      <formula>0</formula>
    </cfRule>
    <cfRule type="cellIs" dxfId="0" priority="23807" operator="equal">
      <formula>0</formula>
    </cfRule>
    <cfRule type="cellIs" dxfId="0" priority="23808" operator="equal">
      <formula>0</formula>
    </cfRule>
    <cfRule type="cellIs" dxfId="0" priority="23809" operator="equal">
      <formula>0</formula>
    </cfRule>
    <cfRule type="cellIs" dxfId="0" priority="23810" operator="equal">
      <formula>0</formula>
    </cfRule>
    <cfRule type="cellIs" dxfId="0" priority="23811" operator="equal">
      <formula>0</formula>
    </cfRule>
    <cfRule type="cellIs" dxfId="0" priority="23812" operator="equal">
      <formula>0</formula>
    </cfRule>
    <cfRule type="cellIs" dxfId="0" priority="23813" operator="equal">
      <formula>0</formula>
    </cfRule>
    <cfRule type="cellIs" dxfId="0" priority="23814" operator="equal">
      <formula>0</formula>
    </cfRule>
    <cfRule type="cellIs" dxfId="0" priority="23815" operator="equal">
      <formula>0</formula>
    </cfRule>
    <cfRule type="cellIs" dxfId="0" priority="23816" operator="equal">
      <formula>0</formula>
    </cfRule>
    <cfRule type="cellIs" dxfId="0" priority="23817" operator="equal">
      <formula>0</formula>
    </cfRule>
    <cfRule type="cellIs" dxfId="0" priority="23818" operator="equal">
      <formula>0</formula>
    </cfRule>
    <cfRule type="cellIs" dxfId="0" priority="23819" operator="equal">
      <formula>0</formula>
    </cfRule>
    <cfRule type="cellIs" dxfId="0" priority="23820" operator="equal">
      <formula>0</formula>
    </cfRule>
    <cfRule type="cellIs" dxfId="0" priority="23821" operator="equal">
      <formula>0</formula>
    </cfRule>
    <cfRule type="cellIs" dxfId="0" priority="23822" operator="equal">
      <formula>0</formula>
    </cfRule>
    <cfRule type="cellIs" dxfId="0" priority="23823" operator="equal">
      <formula>0</formula>
    </cfRule>
    <cfRule type="cellIs" dxfId="0" priority="23824" operator="equal">
      <formula>0</formula>
    </cfRule>
    <cfRule type="cellIs" dxfId="0" priority="23825" operator="equal">
      <formula>0</formula>
    </cfRule>
    <cfRule type="cellIs" dxfId="0" priority="23826" operator="equal">
      <formula>0</formula>
    </cfRule>
    <cfRule type="cellIs" dxfId="0" priority="23827" operator="equal">
      <formula>0</formula>
    </cfRule>
    <cfRule type="cellIs" dxfId="0" priority="23828" operator="equal">
      <formula>0</formula>
    </cfRule>
    <cfRule type="cellIs" dxfId="0" priority="23829" operator="equal">
      <formula>0</formula>
    </cfRule>
    <cfRule type="cellIs" dxfId="0" priority="23830" operator="equal">
      <formula>0</formula>
    </cfRule>
    <cfRule type="cellIs" dxfId="0" priority="23831" operator="equal">
      <formula>0</formula>
    </cfRule>
    <cfRule type="cellIs" dxfId="0" priority="23832" operator="equal">
      <formula>0</formula>
    </cfRule>
    <cfRule type="cellIs" dxfId="0" priority="23833" operator="equal">
      <formula>0</formula>
    </cfRule>
    <cfRule type="cellIs" dxfId="0" priority="23834" operator="equal">
      <formula>0</formula>
    </cfRule>
    <cfRule type="cellIs" dxfId="0" priority="23835" operator="equal">
      <formula>0</formula>
    </cfRule>
    <cfRule type="cellIs" dxfId="0" priority="23836" operator="equal">
      <formula>0</formula>
    </cfRule>
    <cfRule type="cellIs" dxfId="0" priority="23837" operator="equal">
      <formula>0</formula>
    </cfRule>
    <cfRule type="cellIs" dxfId="0" priority="23838" operator="equal">
      <formula>0</formula>
    </cfRule>
    <cfRule type="cellIs" dxfId="0" priority="23839" operator="equal">
      <formula>0</formula>
    </cfRule>
    <cfRule type="cellIs" dxfId="0" priority="23840" operator="equal">
      <formula>0</formula>
    </cfRule>
    <cfRule type="cellIs" dxfId="0" priority="23841" operator="equal">
      <formula>0</formula>
    </cfRule>
    <cfRule type="cellIs" dxfId="0" priority="23842" operator="equal">
      <formula>0</formula>
    </cfRule>
    <cfRule type="cellIs" dxfId="0" priority="23843" operator="equal">
      <formula>0</formula>
    </cfRule>
    <cfRule type="cellIs" dxfId="0" priority="23844" operator="equal">
      <formula>0</formula>
    </cfRule>
    <cfRule type="cellIs" dxfId="0" priority="23845" operator="equal">
      <formula>0</formula>
    </cfRule>
    <cfRule type="cellIs" dxfId="0" priority="23846" operator="equal">
      <formula>0</formula>
    </cfRule>
    <cfRule type="cellIs" dxfId="0" priority="23847" operator="equal">
      <formula>0</formula>
    </cfRule>
    <cfRule type="cellIs" dxfId="0" priority="23848" operator="equal">
      <formula>0</formula>
    </cfRule>
    <cfRule type="cellIs" dxfId="0" priority="23849" operator="equal">
      <formula>0</formula>
    </cfRule>
    <cfRule type="cellIs" dxfId="0" priority="23850" operator="equal">
      <formula>0</formula>
    </cfRule>
    <cfRule type="cellIs" dxfId="0" priority="23851" operator="equal">
      <formula>0</formula>
    </cfRule>
    <cfRule type="cellIs" dxfId="0" priority="23852" operator="equal">
      <formula>0</formula>
    </cfRule>
    <cfRule type="cellIs" dxfId="0" priority="23853" operator="equal">
      <formula>0</formula>
    </cfRule>
    <cfRule type="cellIs" dxfId="0" priority="23854" operator="equal">
      <formula>0</formula>
    </cfRule>
    <cfRule type="cellIs" dxfId="0" priority="23855" operator="equal">
      <formula>0</formula>
    </cfRule>
    <cfRule type="cellIs" dxfId="0" priority="23856" operator="equal">
      <formula>0</formula>
    </cfRule>
    <cfRule type="cellIs" dxfId="0" priority="23857" operator="equal">
      <formula>0</formula>
    </cfRule>
    <cfRule type="cellIs" dxfId="0" priority="23858" operator="equal">
      <formula>0</formula>
    </cfRule>
    <cfRule type="cellIs" dxfId="0" priority="23859" operator="equal">
      <formula>0</formula>
    </cfRule>
    <cfRule type="cellIs" dxfId="0" priority="23860" operator="equal">
      <formula>0</formula>
    </cfRule>
    <cfRule type="cellIs" dxfId="0" priority="23861" operator="equal">
      <formula>0</formula>
    </cfRule>
    <cfRule type="cellIs" dxfId="0" priority="23862" operator="equal">
      <formula>0</formula>
    </cfRule>
    <cfRule type="cellIs" dxfId="0" priority="23863" operator="equal">
      <formula>0</formula>
    </cfRule>
    <cfRule type="cellIs" dxfId="0" priority="23864" operator="equal">
      <formula>0</formula>
    </cfRule>
    <cfRule type="cellIs" dxfId="0" priority="23865" operator="equal">
      <formula>0</formula>
    </cfRule>
    <cfRule type="cellIs" dxfId="0" priority="23866" operator="equal">
      <formula>0</formula>
    </cfRule>
    <cfRule type="cellIs" dxfId="0" priority="23867" operator="equal">
      <formula>0</formula>
    </cfRule>
    <cfRule type="cellIs" dxfId="0" priority="23868" operator="equal">
      <formula>0</formula>
    </cfRule>
    <cfRule type="cellIs" dxfId="0" priority="23869" operator="equal">
      <formula>0</formula>
    </cfRule>
    <cfRule type="cellIs" dxfId="0" priority="23870" operator="equal">
      <formula>0</formula>
    </cfRule>
    <cfRule type="cellIs" dxfId="0" priority="23871" operator="equal">
      <formula>0</formula>
    </cfRule>
    <cfRule type="cellIs" dxfId="0" priority="23872" operator="equal">
      <formula>0</formula>
    </cfRule>
    <cfRule type="cellIs" dxfId="0" priority="23873" operator="equal">
      <formula>0</formula>
    </cfRule>
    <cfRule type="cellIs" dxfId="0" priority="23874" operator="equal">
      <formula>0</formula>
    </cfRule>
    <cfRule type="cellIs" dxfId="0" priority="23875" operator="equal">
      <formula>0</formula>
    </cfRule>
    <cfRule type="cellIs" dxfId="0" priority="23876" operator="equal">
      <formula>0</formula>
    </cfRule>
    <cfRule type="cellIs" dxfId="0" priority="23877" operator="equal">
      <formula>0</formula>
    </cfRule>
    <cfRule type="cellIs" dxfId="0" priority="23878" operator="equal">
      <formula>0</formula>
    </cfRule>
    <cfRule type="cellIs" dxfId="0" priority="23879" operator="equal">
      <formula>0</formula>
    </cfRule>
    <cfRule type="cellIs" dxfId="0" priority="23880" operator="equal">
      <formula>0</formula>
    </cfRule>
    <cfRule type="cellIs" dxfId="0" priority="23881" operator="equal">
      <formula>0</formula>
    </cfRule>
    <cfRule type="cellIs" dxfId="0" priority="23882" operator="equal">
      <formula>0</formula>
    </cfRule>
    <cfRule type="cellIs" dxfId="0" priority="23883" operator="equal">
      <formula>0</formula>
    </cfRule>
    <cfRule type="cellIs" dxfId="0" priority="23884" operator="equal">
      <formula>0</formula>
    </cfRule>
    <cfRule type="cellIs" dxfId="0" priority="23885" operator="equal">
      <formula>0</formula>
    </cfRule>
    <cfRule type="cellIs" dxfId="0" priority="23886" operator="equal">
      <formula>0</formula>
    </cfRule>
    <cfRule type="cellIs" dxfId="0" priority="23887" operator="equal">
      <formula>0</formula>
    </cfRule>
    <cfRule type="cellIs" dxfId="0" priority="23888" operator="equal">
      <formula>0</formula>
    </cfRule>
    <cfRule type="cellIs" dxfId="0" priority="23889" operator="equal">
      <formula>0</formula>
    </cfRule>
    <cfRule type="cellIs" dxfId="0" priority="23890" operator="equal">
      <formula>0</formula>
    </cfRule>
    <cfRule type="cellIs" dxfId="0" priority="23891" operator="equal">
      <formula>0</formula>
    </cfRule>
    <cfRule type="cellIs" dxfId="0" priority="23892" operator="equal">
      <formula>0</formula>
    </cfRule>
    <cfRule type="cellIs" dxfId="0" priority="23893" operator="equal">
      <formula>0</formula>
    </cfRule>
    <cfRule type="cellIs" dxfId="0" priority="23894" operator="equal">
      <formula>0</formula>
    </cfRule>
    <cfRule type="cellIs" dxfId="0" priority="23895" operator="equal">
      <formula>0</formula>
    </cfRule>
    <cfRule type="cellIs" dxfId="0" priority="23896" operator="equal">
      <formula>0</formula>
    </cfRule>
    <cfRule type="cellIs" dxfId="0" priority="23897" operator="equal">
      <formula>0</formula>
    </cfRule>
    <cfRule type="cellIs" dxfId="0" priority="23898" operator="equal">
      <formula>0</formula>
    </cfRule>
    <cfRule type="cellIs" dxfId="0" priority="23899" operator="equal">
      <formula>0</formula>
    </cfRule>
    <cfRule type="cellIs" dxfId="0" priority="23900" operator="equal">
      <formula>0</formula>
    </cfRule>
    <cfRule type="cellIs" dxfId="0" priority="23901" operator="equal">
      <formula>0</formula>
    </cfRule>
    <cfRule type="cellIs" dxfId="0" priority="23902" operator="equal">
      <formula>0</formula>
    </cfRule>
    <cfRule type="cellIs" dxfId="0" priority="23903" operator="equal">
      <formula>0</formula>
    </cfRule>
    <cfRule type="cellIs" dxfId="0" priority="23904" operator="equal">
      <formula>0</formula>
    </cfRule>
    <cfRule type="cellIs" dxfId="0" priority="23905" operator="equal">
      <formula>0</formula>
    </cfRule>
    <cfRule type="cellIs" dxfId="0" priority="23906" operator="equal">
      <formula>0</formula>
    </cfRule>
    <cfRule type="cellIs" dxfId="0" priority="23907" operator="equal">
      <formula>0</formula>
    </cfRule>
    <cfRule type="cellIs" dxfId="0" priority="23908" operator="equal">
      <formula>0</formula>
    </cfRule>
    <cfRule type="cellIs" dxfId="0" priority="23909" operator="equal">
      <formula>0</formula>
    </cfRule>
    <cfRule type="cellIs" dxfId="0" priority="23910" operator="equal">
      <formula>0</formula>
    </cfRule>
    <cfRule type="cellIs" dxfId="0" priority="23911" operator="equal">
      <formula>0</formula>
    </cfRule>
    <cfRule type="cellIs" dxfId="0" priority="23912" operator="equal">
      <formula>0</formula>
    </cfRule>
    <cfRule type="cellIs" dxfId="0" priority="23913" operator="equal">
      <formula>0</formula>
    </cfRule>
    <cfRule type="cellIs" dxfId="0" priority="23914" operator="equal">
      <formula>0</formula>
    </cfRule>
    <cfRule type="cellIs" dxfId="0" priority="23915" operator="equal">
      <formula>0</formula>
    </cfRule>
    <cfRule type="cellIs" dxfId="0" priority="23916" operator="equal">
      <formula>0</formula>
    </cfRule>
    <cfRule type="cellIs" dxfId="0" priority="23917" operator="equal">
      <formula>0</formula>
    </cfRule>
    <cfRule type="cellIs" dxfId="0" priority="23918" operator="equal">
      <formula>0</formula>
    </cfRule>
    <cfRule type="cellIs" dxfId="0" priority="23919" operator="equal">
      <formula>0</formula>
    </cfRule>
    <cfRule type="cellIs" dxfId="0" priority="23920" operator="equal">
      <formula>0</formula>
    </cfRule>
    <cfRule type="cellIs" dxfId="0" priority="23921" operator="equal">
      <formula>0</formula>
    </cfRule>
    <cfRule type="cellIs" dxfId="0" priority="23922" operator="equal">
      <formula>0</formula>
    </cfRule>
    <cfRule type="cellIs" dxfId="0" priority="23923" operator="equal">
      <formula>0</formula>
    </cfRule>
    <cfRule type="cellIs" dxfId="0" priority="23924" operator="equal">
      <formula>0</formula>
    </cfRule>
    <cfRule type="cellIs" dxfId="0" priority="23925" operator="equal">
      <formula>0</formula>
    </cfRule>
    <cfRule type="cellIs" dxfId="0" priority="23926" operator="equal">
      <formula>0</formula>
    </cfRule>
    <cfRule type="cellIs" dxfId="0" priority="23927" operator="equal">
      <formula>0</formula>
    </cfRule>
    <cfRule type="cellIs" dxfId="0" priority="23928" operator="equal">
      <formula>0</formula>
    </cfRule>
    <cfRule type="cellIs" dxfId="0" priority="23929" operator="equal">
      <formula>0</formula>
    </cfRule>
    <cfRule type="cellIs" dxfId="0" priority="23930" operator="equal">
      <formula>0</formula>
    </cfRule>
    <cfRule type="cellIs" dxfId="0" priority="23931" operator="equal">
      <formula>0</formula>
    </cfRule>
    <cfRule type="cellIs" dxfId="0" priority="23932" operator="equal">
      <formula>0</formula>
    </cfRule>
    <cfRule type="cellIs" dxfId="0" priority="23933" operator="equal">
      <formula>0</formula>
    </cfRule>
    <cfRule type="cellIs" dxfId="0" priority="23934" operator="equal">
      <formula>0</formula>
    </cfRule>
    <cfRule type="cellIs" dxfId="0" priority="23935" operator="equal">
      <formula>0</formula>
    </cfRule>
    <cfRule type="cellIs" dxfId="0" priority="23936" operator="equal">
      <formula>0</formula>
    </cfRule>
    <cfRule type="cellIs" dxfId="0" priority="23937" operator="equal">
      <formula>0</formula>
    </cfRule>
    <cfRule type="cellIs" dxfId="0" priority="23938" operator="equal">
      <formula>0</formula>
    </cfRule>
    <cfRule type="cellIs" dxfId="0" priority="23939" operator="equal">
      <formula>0</formula>
    </cfRule>
    <cfRule type="cellIs" dxfId="0" priority="23940" operator="equal">
      <formula>0</formula>
    </cfRule>
    <cfRule type="cellIs" dxfId="0" priority="23941" operator="equal">
      <formula>0</formula>
    </cfRule>
    <cfRule type="cellIs" dxfId="0" priority="23942" operator="equal">
      <formula>0</formula>
    </cfRule>
    <cfRule type="cellIs" dxfId="0" priority="23943" operator="equal">
      <formula>0</formula>
    </cfRule>
    <cfRule type="cellIs" dxfId="0" priority="23944" operator="equal">
      <formula>0</formula>
    </cfRule>
    <cfRule type="cellIs" dxfId="0" priority="23945" operator="equal">
      <formula>0</formula>
    </cfRule>
    <cfRule type="cellIs" dxfId="0" priority="23946" operator="equal">
      <formula>0</formula>
    </cfRule>
    <cfRule type="cellIs" dxfId="0" priority="23947" operator="equal">
      <formula>0</formula>
    </cfRule>
    <cfRule type="cellIs" dxfId="0" priority="23948" operator="equal">
      <formula>0</formula>
    </cfRule>
    <cfRule type="cellIs" dxfId="0" priority="23949" operator="equal">
      <formula>0</formula>
    </cfRule>
    <cfRule type="cellIs" dxfId="0" priority="23950" operator="equal">
      <formula>0</formula>
    </cfRule>
    <cfRule type="cellIs" dxfId="0" priority="23951" operator="equal">
      <formula>0</formula>
    </cfRule>
    <cfRule type="cellIs" dxfId="0" priority="23952" operator="equal">
      <formula>0</formula>
    </cfRule>
    <cfRule type="cellIs" dxfId="0" priority="23953" operator="equal">
      <formula>0</formula>
    </cfRule>
    <cfRule type="cellIs" dxfId="0" priority="23954" operator="equal">
      <formula>0</formula>
    </cfRule>
    <cfRule type="cellIs" dxfId="0" priority="23955" operator="equal">
      <formula>0</formula>
    </cfRule>
    <cfRule type="cellIs" dxfId="0" priority="23956" operator="equal">
      <formula>0</formula>
    </cfRule>
    <cfRule type="cellIs" dxfId="0" priority="23957" operator="equal">
      <formula>0</formula>
    </cfRule>
    <cfRule type="cellIs" dxfId="0" priority="23958" operator="equal">
      <formula>0</formula>
    </cfRule>
    <cfRule type="cellIs" dxfId="0" priority="23959" operator="equal">
      <formula>0</formula>
    </cfRule>
    <cfRule type="cellIs" dxfId="0" priority="23960" operator="equal">
      <formula>0</formula>
    </cfRule>
    <cfRule type="cellIs" dxfId="0" priority="23961" operator="equal">
      <formula>0</formula>
    </cfRule>
    <cfRule type="cellIs" dxfId="0" priority="23962" operator="equal">
      <formula>0</formula>
    </cfRule>
    <cfRule type="cellIs" dxfId="0" priority="23963" operator="equal">
      <formula>0</formula>
    </cfRule>
    <cfRule type="cellIs" dxfId="0" priority="23964" operator="equal">
      <formula>0</formula>
    </cfRule>
    <cfRule type="cellIs" dxfId="0" priority="23965" operator="equal">
      <formula>0</formula>
    </cfRule>
    <cfRule type="cellIs" dxfId="0" priority="23966" operator="equal">
      <formula>0</formula>
    </cfRule>
    <cfRule type="cellIs" dxfId="0" priority="23967" operator="equal">
      <formula>0</formula>
    </cfRule>
    <cfRule type="cellIs" dxfId="0" priority="23968" operator="equal">
      <formula>0</formula>
    </cfRule>
    <cfRule type="cellIs" dxfId="0" priority="23969" operator="equal">
      <formula>0</formula>
    </cfRule>
    <cfRule type="cellIs" dxfId="0" priority="23970" operator="equal">
      <formula>0</formula>
    </cfRule>
    <cfRule type="cellIs" dxfId="0" priority="23971" operator="equal">
      <formula>0</formula>
    </cfRule>
    <cfRule type="cellIs" dxfId="0" priority="23972" operator="equal">
      <formula>0</formula>
    </cfRule>
    <cfRule type="cellIs" dxfId="0" priority="23973" operator="equal">
      <formula>0</formula>
    </cfRule>
    <cfRule type="cellIs" dxfId="0" priority="23974" operator="equal">
      <formula>0</formula>
    </cfRule>
    <cfRule type="cellIs" dxfId="0" priority="23975" operator="equal">
      <formula>0</formula>
    </cfRule>
    <cfRule type="cellIs" dxfId="0" priority="23976" operator="equal">
      <formula>0</formula>
    </cfRule>
    <cfRule type="cellIs" dxfId="0" priority="23977" operator="equal">
      <formula>0</formula>
    </cfRule>
    <cfRule type="cellIs" dxfId="0" priority="23978" operator="equal">
      <formula>0</formula>
    </cfRule>
    <cfRule type="cellIs" dxfId="0" priority="23979" operator="equal">
      <formula>0</formula>
    </cfRule>
    <cfRule type="cellIs" dxfId="0" priority="23980" operator="equal">
      <formula>0</formula>
    </cfRule>
    <cfRule type="cellIs" dxfId="0" priority="23981" operator="equal">
      <formula>0</formula>
    </cfRule>
    <cfRule type="cellIs" dxfId="0" priority="23982" operator="equal">
      <formula>0</formula>
    </cfRule>
    <cfRule type="cellIs" dxfId="0" priority="23983" operator="equal">
      <formula>0</formula>
    </cfRule>
    <cfRule type="cellIs" dxfId="0" priority="23984" operator="equal">
      <formula>0</formula>
    </cfRule>
    <cfRule type="cellIs" dxfId="0" priority="23985" operator="equal">
      <formula>0</formula>
    </cfRule>
    <cfRule type="cellIs" dxfId="0" priority="23986" operator="equal">
      <formula>0</formula>
    </cfRule>
    <cfRule type="cellIs" dxfId="0" priority="23987" operator="equal">
      <formula>0</formula>
    </cfRule>
    <cfRule type="cellIs" dxfId="0" priority="23988" operator="equal">
      <formula>0</formula>
    </cfRule>
    <cfRule type="cellIs" dxfId="0" priority="23989" operator="equal">
      <formula>0</formula>
    </cfRule>
    <cfRule type="cellIs" dxfId="0" priority="23990" operator="equal">
      <formula>0</formula>
    </cfRule>
    <cfRule type="cellIs" dxfId="0" priority="23991" operator="equal">
      <formula>0</formula>
    </cfRule>
    <cfRule type="cellIs" dxfId="0" priority="23992" operator="equal">
      <formula>0</formula>
    </cfRule>
    <cfRule type="cellIs" dxfId="0" priority="23993" operator="equal">
      <formula>0</formula>
    </cfRule>
    <cfRule type="cellIs" dxfId="0" priority="23994" operator="equal">
      <formula>0</formula>
    </cfRule>
    <cfRule type="cellIs" dxfId="0" priority="23995" operator="equal">
      <formula>0</formula>
    </cfRule>
    <cfRule type="cellIs" dxfId="0" priority="23996" operator="equal">
      <formula>0</formula>
    </cfRule>
    <cfRule type="cellIs" dxfId="0" priority="23997" operator="equal">
      <formula>0</formula>
    </cfRule>
    <cfRule type="cellIs" dxfId="0" priority="23998" operator="equal">
      <formula>0</formula>
    </cfRule>
    <cfRule type="cellIs" dxfId="0" priority="23999" operator="equal">
      <formula>0</formula>
    </cfRule>
    <cfRule type="cellIs" dxfId="0" priority="24000" operator="equal">
      <formula>0</formula>
    </cfRule>
    <cfRule type="cellIs" dxfId="0" priority="24001" operator="equal">
      <formula>0</formula>
    </cfRule>
    <cfRule type="cellIs" dxfId="0" priority="24002" operator="equal">
      <formula>0</formula>
    </cfRule>
    <cfRule type="cellIs" dxfId="0" priority="24003" operator="equal">
      <formula>0</formula>
    </cfRule>
    <cfRule type="cellIs" dxfId="0" priority="24004" operator="equal">
      <formula>0</formula>
    </cfRule>
    <cfRule type="cellIs" dxfId="0" priority="24005" operator="equal">
      <formula>0</formula>
    </cfRule>
    <cfRule type="cellIs" dxfId="0" priority="24006" operator="equal">
      <formula>0</formula>
    </cfRule>
    <cfRule type="cellIs" dxfId="0" priority="24007" operator="equal">
      <formula>0</formula>
    </cfRule>
    <cfRule type="cellIs" dxfId="0" priority="24008" operator="equal">
      <formula>0</formula>
    </cfRule>
    <cfRule type="cellIs" dxfId="0" priority="24009" operator="equal">
      <formula>0</formula>
    </cfRule>
    <cfRule type="cellIs" dxfId="0" priority="24010" operator="equal">
      <formula>0</formula>
    </cfRule>
    <cfRule type="cellIs" dxfId="0" priority="24011" operator="equal">
      <formula>0</formula>
    </cfRule>
    <cfRule type="cellIs" dxfId="0" priority="24012" operator="equal">
      <formula>0</formula>
    </cfRule>
    <cfRule type="cellIs" dxfId="0" priority="24013" operator="equal">
      <formula>0</formula>
    </cfRule>
    <cfRule type="cellIs" dxfId="0" priority="24014" operator="equal">
      <formula>0</formula>
    </cfRule>
    <cfRule type="cellIs" dxfId="0" priority="24015" operator="equal">
      <formula>0</formula>
    </cfRule>
    <cfRule type="cellIs" dxfId="0" priority="24016" operator="equal">
      <formula>0</formula>
    </cfRule>
    <cfRule type="cellIs" dxfId="0" priority="24017" operator="equal">
      <formula>0</formula>
    </cfRule>
    <cfRule type="cellIs" dxfId="0" priority="24018" operator="equal">
      <formula>0</formula>
    </cfRule>
    <cfRule type="cellIs" dxfId="0" priority="24019" operator="equal">
      <formula>0</formula>
    </cfRule>
    <cfRule type="cellIs" dxfId="0" priority="24020" operator="equal">
      <formula>0</formula>
    </cfRule>
    <cfRule type="cellIs" dxfId="0" priority="24021" operator="equal">
      <formula>0</formula>
    </cfRule>
    <cfRule type="cellIs" dxfId="0" priority="24022" operator="equal">
      <formula>0</formula>
    </cfRule>
    <cfRule type="cellIs" dxfId="0" priority="24023" operator="equal">
      <formula>0</formula>
    </cfRule>
    <cfRule type="cellIs" dxfId="0" priority="24024" operator="equal">
      <formula>0</formula>
    </cfRule>
    <cfRule type="cellIs" dxfId="0" priority="24025" operator="equal">
      <formula>0</formula>
    </cfRule>
    <cfRule type="cellIs" dxfId="0" priority="24026" operator="equal">
      <formula>0</formula>
    </cfRule>
    <cfRule type="cellIs" dxfId="0" priority="24027" operator="equal">
      <formula>0</formula>
    </cfRule>
    <cfRule type="cellIs" dxfId="0" priority="24028" operator="equal">
      <formula>0</formula>
    </cfRule>
    <cfRule type="cellIs" dxfId="0" priority="24029" operator="equal">
      <formula>0</formula>
    </cfRule>
    <cfRule type="cellIs" dxfId="0" priority="24030" operator="equal">
      <formula>0</formula>
    </cfRule>
    <cfRule type="cellIs" dxfId="0" priority="24031" operator="equal">
      <formula>0</formula>
    </cfRule>
    <cfRule type="cellIs" dxfId="0" priority="24032" operator="equal">
      <formula>0</formula>
    </cfRule>
    <cfRule type="cellIs" dxfId="0" priority="24033" operator="equal">
      <formula>0</formula>
    </cfRule>
    <cfRule type="cellIs" dxfId="0" priority="24034" operator="equal">
      <formula>0</formula>
    </cfRule>
    <cfRule type="cellIs" dxfId="0" priority="24035" operator="equal">
      <formula>0</formula>
    </cfRule>
    <cfRule type="cellIs" dxfId="0" priority="24036" operator="equal">
      <formula>0</formula>
    </cfRule>
    <cfRule type="cellIs" dxfId="0" priority="24037" operator="equal">
      <formula>0</formula>
    </cfRule>
    <cfRule type="cellIs" dxfId="0" priority="24038" operator="equal">
      <formula>0</formula>
    </cfRule>
    <cfRule type="cellIs" dxfId="0" priority="24039" operator="equal">
      <formula>0</formula>
    </cfRule>
    <cfRule type="cellIs" dxfId="0" priority="24040" operator="equal">
      <formula>0</formula>
    </cfRule>
    <cfRule type="cellIs" dxfId="0" priority="24041" operator="equal">
      <formula>0</formula>
    </cfRule>
    <cfRule type="cellIs" dxfId="0" priority="24042" operator="equal">
      <formula>0</formula>
    </cfRule>
    <cfRule type="cellIs" dxfId="0" priority="24043" operator="equal">
      <formula>0</formula>
    </cfRule>
    <cfRule type="cellIs" dxfId="0" priority="24044" operator="equal">
      <formula>0</formula>
    </cfRule>
    <cfRule type="cellIs" dxfId="0" priority="24045" operator="equal">
      <formula>0</formula>
    </cfRule>
    <cfRule type="cellIs" dxfId="0" priority="24046" operator="equal">
      <formula>0</formula>
    </cfRule>
    <cfRule type="cellIs" dxfId="0" priority="24047" operator="equal">
      <formula>0</formula>
    </cfRule>
    <cfRule type="cellIs" dxfId="0" priority="24048" operator="equal">
      <formula>0</formula>
    </cfRule>
    <cfRule type="cellIs" dxfId="0" priority="24049" operator="equal">
      <formula>0</formula>
    </cfRule>
    <cfRule type="cellIs" dxfId="0" priority="24050" operator="equal">
      <formula>0</formula>
    </cfRule>
    <cfRule type="cellIs" dxfId="0" priority="24051" operator="equal">
      <formula>0</formula>
    </cfRule>
    <cfRule type="cellIs" dxfId="0" priority="24052" operator="equal">
      <formula>0</formula>
    </cfRule>
    <cfRule type="cellIs" dxfId="0" priority="24053" operator="equal">
      <formula>0</formula>
    </cfRule>
    <cfRule type="cellIs" dxfId="0" priority="24054" operator="equal">
      <formula>0</formula>
    </cfRule>
    <cfRule type="cellIs" dxfId="0" priority="24055" operator="equal">
      <formula>0</formula>
    </cfRule>
    <cfRule type="cellIs" dxfId="0" priority="24056" operator="equal">
      <formula>0</formula>
    </cfRule>
    <cfRule type="cellIs" dxfId="0" priority="24057" operator="equal">
      <formula>0</formula>
    </cfRule>
    <cfRule type="cellIs" dxfId="0" priority="24058" operator="equal">
      <formula>0</formula>
    </cfRule>
    <cfRule type="cellIs" dxfId="0" priority="24059" operator="equal">
      <formula>0</formula>
    </cfRule>
    <cfRule type="cellIs" dxfId="0" priority="24060" operator="equal">
      <formula>0</formula>
    </cfRule>
    <cfRule type="cellIs" dxfId="0" priority="24061" operator="equal">
      <formula>0</formula>
    </cfRule>
    <cfRule type="cellIs" dxfId="0" priority="24062" operator="equal">
      <formula>0</formula>
    </cfRule>
    <cfRule type="cellIs" dxfId="0" priority="24063" operator="equal">
      <formula>0</formula>
    </cfRule>
    <cfRule type="cellIs" dxfId="0" priority="24064" operator="equal">
      <formula>0</formula>
    </cfRule>
    <cfRule type="cellIs" dxfId="0" priority="24065" operator="equal">
      <formula>0</formula>
    </cfRule>
    <cfRule type="cellIs" dxfId="0" priority="24066" operator="equal">
      <formula>0</formula>
    </cfRule>
    <cfRule type="cellIs" dxfId="0" priority="24067" operator="equal">
      <formula>0</formula>
    </cfRule>
    <cfRule type="cellIs" dxfId="0" priority="24068" operator="equal">
      <formula>0</formula>
    </cfRule>
    <cfRule type="cellIs" dxfId="0" priority="24069" operator="equal">
      <formula>0</formula>
    </cfRule>
    <cfRule type="cellIs" dxfId="0" priority="24070" operator="equal">
      <formula>0</formula>
    </cfRule>
    <cfRule type="cellIs" dxfId="0" priority="24071" operator="equal">
      <formula>0</formula>
    </cfRule>
    <cfRule type="cellIs" dxfId="0" priority="24072" operator="equal">
      <formula>0</formula>
    </cfRule>
    <cfRule type="cellIs" dxfId="0" priority="24073" operator="equal">
      <formula>0</formula>
    </cfRule>
    <cfRule type="cellIs" dxfId="0" priority="24074" operator="equal">
      <formula>0</formula>
    </cfRule>
    <cfRule type="cellIs" dxfId="0" priority="24075" operator="equal">
      <formula>0</formula>
    </cfRule>
    <cfRule type="cellIs" dxfId="0" priority="24076" operator="equal">
      <formula>0</formula>
    </cfRule>
    <cfRule type="cellIs" dxfId="0" priority="24077" operator="equal">
      <formula>0</formula>
    </cfRule>
    <cfRule type="cellIs" dxfId="0" priority="24078" operator="equal">
      <formula>0</formula>
    </cfRule>
    <cfRule type="cellIs" dxfId="0" priority="24079" operator="equal">
      <formula>0</formula>
    </cfRule>
    <cfRule type="cellIs" dxfId="0" priority="24080" operator="equal">
      <formula>0</formula>
    </cfRule>
    <cfRule type="cellIs" dxfId="0" priority="24081" operator="equal">
      <formula>0</formula>
    </cfRule>
    <cfRule type="cellIs" dxfId="0" priority="24082" operator="equal">
      <formula>0</formula>
    </cfRule>
    <cfRule type="cellIs" dxfId="0" priority="24083" operator="equal">
      <formula>0</formula>
    </cfRule>
    <cfRule type="cellIs" dxfId="0" priority="24084" operator="equal">
      <formula>0</formula>
    </cfRule>
    <cfRule type="cellIs" dxfId="0" priority="24085" operator="equal">
      <formula>0</formula>
    </cfRule>
    <cfRule type="cellIs" dxfId="0" priority="24086" operator="equal">
      <formula>0</formula>
    </cfRule>
    <cfRule type="cellIs" dxfId="0" priority="24087" operator="equal">
      <formula>0</formula>
    </cfRule>
    <cfRule type="cellIs" dxfId="0" priority="24088" operator="equal">
      <formula>0</formula>
    </cfRule>
    <cfRule type="cellIs" dxfId="0" priority="24089" operator="equal">
      <formula>0</formula>
    </cfRule>
    <cfRule type="cellIs" dxfId="0" priority="24090" operator="equal">
      <formula>0</formula>
    </cfRule>
    <cfRule type="cellIs" dxfId="0" priority="24091" operator="equal">
      <formula>0</formula>
    </cfRule>
    <cfRule type="cellIs" dxfId="0" priority="24092" operator="equal">
      <formula>0</formula>
    </cfRule>
    <cfRule type="cellIs" dxfId="0" priority="24093" operator="equal">
      <formula>0</formula>
    </cfRule>
    <cfRule type="cellIs" dxfId="0" priority="24094" operator="equal">
      <formula>0</formula>
    </cfRule>
    <cfRule type="cellIs" dxfId="0" priority="24095" operator="equal">
      <formula>0</formula>
    </cfRule>
    <cfRule type="cellIs" dxfId="0" priority="24096" operator="equal">
      <formula>0</formula>
    </cfRule>
    <cfRule type="cellIs" dxfId="0" priority="24097" operator="equal">
      <formula>0</formula>
    </cfRule>
    <cfRule type="cellIs" dxfId="0" priority="24098" operator="equal">
      <formula>0</formula>
    </cfRule>
    <cfRule type="cellIs" dxfId="0" priority="24099" operator="equal">
      <formula>0</formula>
    </cfRule>
    <cfRule type="cellIs" dxfId="0" priority="24100" operator="equal">
      <formula>0</formula>
    </cfRule>
    <cfRule type="cellIs" dxfId="0" priority="24101" operator="equal">
      <formula>0</formula>
    </cfRule>
    <cfRule type="cellIs" dxfId="0" priority="24102" operator="equal">
      <formula>0</formula>
    </cfRule>
    <cfRule type="cellIs" dxfId="0" priority="24103" operator="equal">
      <formula>0</formula>
    </cfRule>
    <cfRule type="cellIs" dxfId="0" priority="24104" operator="equal">
      <formula>0</formula>
    </cfRule>
    <cfRule type="cellIs" dxfId="0" priority="24105" operator="equal">
      <formula>0</formula>
    </cfRule>
    <cfRule type="cellIs" dxfId="0" priority="24106" operator="equal">
      <formula>0</formula>
    </cfRule>
    <cfRule type="cellIs" dxfId="0" priority="24107" operator="equal">
      <formula>0</formula>
    </cfRule>
    <cfRule type="cellIs" dxfId="0" priority="24108" operator="equal">
      <formula>0</formula>
    </cfRule>
    <cfRule type="cellIs" dxfId="0" priority="24109" operator="equal">
      <formula>0</formula>
    </cfRule>
    <cfRule type="cellIs" dxfId="0" priority="24110" operator="equal">
      <formula>0</formula>
    </cfRule>
    <cfRule type="cellIs" dxfId="0" priority="24111" operator="equal">
      <formula>0</formula>
    </cfRule>
    <cfRule type="cellIs" dxfId="0" priority="24112" operator="equal">
      <formula>0</formula>
    </cfRule>
    <cfRule type="cellIs" dxfId="0" priority="24113" operator="equal">
      <formula>0</formula>
    </cfRule>
    <cfRule type="cellIs" dxfId="0" priority="24114" operator="equal">
      <formula>0</formula>
    </cfRule>
    <cfRule type="cellIs" dxfId="0" priority="24115" operator="equal">
      <formula>0</formula>
    </cfRule>
    <cfRule type="cellIs" dxfId="0" priority="24116" operator="equal">
      <formula>0</formula>
    </cfRule>
    <cfRule type="cellIs" dxfId="0" priority="24117" operator="equal">
      <formula>0</formula>
    </cfRule>
    <cfRule type="cellIs" dxfId="0" priority="24118" operator="equal">
      <formula>0</formula>
    </cfRule>
    <cfRule type="cellIs" dxfId="0" priority="24119" operator="equal">
      <formula>0</formula>
    </cfRule>
    <cfRule type="cellIs" dxfId="0" priority="24120" operator="equal">
      <formula>0</formula>
    </cfRule>
    <cfRule type="cellIs" dxfId="0" priority="24121" operator="equal">
      <formula>0</formula>
    </cfRule>
    <cfRule type="cellIs" dxfId="0" priority="24122" operator="equal">
      <formula>0</formula>
    </cfRule>
    <cfRule type="cellIs" dxfId="0" priority="24123" operator="equal">
      <formula>0</formula>
    </cfRule>
    <cfRule type="cellIs" dxfId="0" priority="24124" operator="equal">
      <formula>0</formula>
    </cfRule>
  </conditionalFormatting>
  <conditionalFormatting sqref="E584">
    <cfRule type="cellIs" dxfId="0" priority="20477" operator="equal">
      <formula>0</formula>
    </cfRule>
    <cfRule type="cellIs" dxfId="0" priority="20478" operator="equal">
      <formula>0</formula>
    </cfRule>
    <cfRule type="cellIs" dxfId="0" priority="20479" operator="equal">
      <formula>0</formula>
    </cfRule>
    <cfRule type="cellIs" dxfId="0" priority="20480" operator="equal">
      <formula>0</formula>
    </cfRule>
    <cfRule type="cellIs" dxfId="0" priority="20481" operator="equal">
      <formula>0</formula>
    </cfRule>
    <cfRule type="cellIs" dxfId="0" priority="20482" operator="equal">
      <formula>0</formula>
    </cfRule>
    <cfRule type="cellIs" dxfId="0" priority="20483" operator="equal">
      <formula>0</formula>
    </cfRule>
    <cfRule type="cellIs" dxfId="0" priority="20484" operator="equal">
      <formula>0</formula>
    </cfRule>
    <cfRule type="cellIs" dxfId="0" priority="20485" operator="equal">
      <formula>0</formula>
    </cfRule>
    <cfRule type="cellIs" dxfId="0" priority="20486" operator="equal">
      <formula>0</formula>
    </cfRule>
    <cfRule type="cellIs" dxfId="0" priority="20487" operator="equal">
      <formula>0</formula>
    </cfRule>
    <cfRule type="cellIs" dxfId="0" priority="20488" operator="equal">
      <formula>0</formula>
    </cfRule>
    <cfRule type="cellIs" dxfId="0" priority="20489" operator="equal">
      <formula>0</formula>
    </cfRule>
    <cfRule type="cellIs" dxfId="0" priority="20490" operator="equal">
      <formula>0</formula>
    </cfRule>
    <cfRule type="cellIs" dxfId="0" priority="20491" operator="equal">
      <formula>0</formula>
    </cfRule>
    <cfRule type="cellIs" dxfId="0" priority="20492" operator="equal">
      <formula>0</formula>
    </cfRule>
    <cfRule type="cellIs" dxfId="0" priority="20493" operator="equal">
      <formula>0</formula>
    </cfRule>
    <cfRule type="cellIs" dxfId="0" priority="20494" operator="equal">
      <formula>0</formula>
    </cfRule>
    <cfRule type="cellIs" dxfId="0" priority="20495" operator="equal">
      <formula>0</formula>
    </cfRule>
    <cfRule type="cellIs" dxfId="0" priority="20496" operator="equal">
      <formula>0</formula>
    </cfRule>
    <cfRule type="cellIs" dxfId="0" priority="20497" operator="equal">
      <formula>0</formula>
    </cfRule>
    <cfRule type="cellIs" dxfId="0" priority="20498" operator="equal">
      <formula>0</formula>
    </cfRule>
    <cfRule type="cellIs" dxfId="0" priority="20499" operator="equal">
      <formula>0</formula>
    </cfRule>
    <cfRule type="cellIs" dxfId="0" priority="20500" operator="equal">
      <formula>0</formula>
    </cfRule>
    <cfRule type="cellIs" dxfId="0" priority="20501" operator="equal">
      <formula>0</formula>
    </cfRule>
    <cfRule type="cellIs" dxfId="0" priority="20502" operator="equal">
      <formula>0</formula>
    </cfRule>
    <cfRule type="cellIs" dxfId="0" priority="20503" operator="equal">
      <formula>0</formula>
    </cfRule>
    <cfRule type="cellIs" dxfId="0" priority="20504" operator="equal">
      <formula>0</formula>
    </cfRule>
    <cfRule type="cellIs" dxfId="0" priority="20505" operator="equal">
      <formula>0</formula>
    </cfRule>
    <cfRule type="cellIs" dxfId="0" priority="20506" operator="equal">
      <formula>0</formula>
    </cfRule>
    <cfRule type="cellIs" dxfId="0" priority="20507" operator="equal">
      <formula>0</formula>
    </cfRule>
    <cfRule type="cellIs" dxfId="0" priority="20508" operator="equal">
      <formula>0</formula>
    </cfRule>
    <cfRule type="cellIs" dxfId="0" priority="20509" operator="equal">
      <formula>0</formula>
    </cfRule>
    <cfRule type="cellIs" dxfId="0" priority="20510" operator="equal">
      <formula>0</formula>
    </cfRule>
    <cfRule type="cellIs" dxfId="0" priority="20511" operator="equal">
      <formula>0</formula>
    </cfRule>
    <cfRule type="cellIs" dxfId="0" priority="20512" operator="equal">
      <formula>0</formula>
    </cfRule>
    <cfRule type="cellIs" dxfId="0" priority="20513" operator="equal">
      <formula>0</formula>
    </cfRule>
    <cfRule type="cellIs" dxfId="0" priority="20514" operator="equal">
      <formula>0</formula>
    </cfRule>
    <cfRule type="cellIs" dxfId="0" priority="20515" operator="equal">
      <formula>0</formula>
    </cfRule>
    <cfRule type="cellIs" dxfId="0" priority="20516" operator="equal">
      <formula>0</formula>
    </cfRule>
    <cfRule type="cellIs" dxfId="0" priority="20517" operator="equal">
      <formula>0</formula>
    </cfRule>
    <cfRule type="cellIs" dxfId="0" priority="20518" operator="equal">
      <formula>0</formula>
    </cfRule>
    <cfRule type="cellIs" dxfId="0" priority="20519" operator="equal">
      <formula>0</formula>
    </cfRule>
    <cfRule type="cellIs" dxfId="0" priority="20520" operator="equal">
      <formula>0</formula>
    </cfRule>
    <cfRule type="cellIs" dxfId="0" priority="20521" operator="equal">
      <formula>0</formula>
    </cfRule>
    <cfRule type="cellIs" dxfId="0" priority="20522" operator="equal">
      <formula>0</formula>
    </cfRule>
    <cfRule type="cellIs" dxfId="0" priority="20523" operator="equal">
      <formula>0</formula>
    </cfRule>
    <cfRule type="cellIs" dxfId="0" priority="20524" operator="equal">
      <formula>0</formula>
    </cfRule>
    <cfRule type="cellIs" dxfId="0" priority="20525" operator="equal">
      <formula>0</formula>
    </cfRule>
    <cfRule type="cellIs" dxfId="0" priority="20526" operator="equal">
      <formula>0</formula>
    </cfRule>
    <cfRule type="cellIs" dxfId="0" priority="20527" operator="equal">
      <formula>0</formula>
    </cfRule>
    <cfRule type="cellIs" dxfId="0" priority="20528" operator="equal">
      <formula>0</formula>
    </cfRule>
    <cfRule type="cellIs" dxfId="0" priority="20529" operator="equal">
      <formula>0</formula>
    </cfRule>
    <cfRule type="cellIs" dxfId="0" priority="20530" operator="equal">
      <formula>0</formula>
    </cfRule>
    <cfRule type="cellIs" dxfId="0" priority="20531" operator="equal">
      <formula>0</formula>
    </cfRule>
    <cfRule type="cellIs" dxfId="0" priority="20532" operator="equal">
      <formula>0</formula>
    </cfRule>
    <cfRule type="cellIs" dxfId="0" priority="20533" operator="equal">
      <formula>0</formula>
    </cfRule>
    <cfRule type="cellIs" dxfId="0" priority="20534" operator="equal">
      <formula>0</formula>
    </cfRule>
    <cfRule type="cellIs" dxfId="0" priority="20535" operator="equal">
      <formula>0</formula>
    </cfRule>
    <cfRule type="cellIs" dxfId="0" priority="20536" operator="equal">
      <formula>0</formula>
    </cfRule>
    <cfRule type="cellIs" dxfId="0" priority="20537" operator="equal">
      <formula>0</formula>
    </cfRule>
    <cfRule type="cellIs" dxfId="0" priority="20538" operator="equal">
      <formula>0</formula>
    </cfRule>
    <cfRule type="cellIs" dxfId="0" priority="20539" operator="equal">
      <formula>0</formula>
    </cfRule>
    <cfRule type="cellIs" dxfId="0" priority="20540" operator="equal">
      <formula>0</formula>
    </cfRule>
    <cfRule type="cellIs" dxfId="0" priority="20541" operator="equal">
      <formula>0</formula>
    </cfRule>
    <cfRule type="cellIs" dxfId="0" priority="20542" operator="equal">
      <formula>0</formula>
    </cfRule>
    <cfRule type="cellIs" dxfId="0" priority="20543" operator="equal">
      <formula>0</formula>
    </cfRule>
    <cfRule type="cellIs" dxfId="0" priority="20544" operator="equal">
      <formula>0</formula>
    </cfRule>
    <cfRule type="cellIs" dxfId="0" priority="20545" operator="equal">
      <formula>0</formula>
    </cfRule>
    <cfRule type="cellIs" dxfId="0" priority="20546" operator="equal">
      <formula>0</formula>
    </cfRule>
    <cfRule type="cellIs" dxfId="0" priority="20547" operator="equal">
      <formula>0</formula>
    </cfRule>
    <cfRule type="cellIs" dxfId="0" priority="20548" operator="equal">
      <formula>0</formula>
    </cfRule>
    <cfRule type="cellIs" dxfId="0" priority="20549" operator="equal">
      <formula>0</formula>
    </cfRule>
    <cfRule type="cellIs" dxfId="0" priority="20550" operator="equal">
      <formula>0</formula>
    </cfRule>
    <cfRule type="cellIs" dxfId="0" priority="20551" operator="equal">
      <formula>0</formula>
    </cfRule>
    <cfRule type="cellIs" dxfId="0" priority="20552" operator="equal">
      <formula>0</formula>
    </cfRule>
    <cfRule type="cellIs" dxfId="0" priority="20553" operator="equal">
      <formula>0</formula>
    </cfRule>
    <cfRule type="cellIs" dxfId="0" priority="20554" operator="equal">
      <formula>0</formula>
    </cfRule>
    <cfRule type="cellIs" dxfId="0" priority="20555" operator="equal">
      <formula>0</formula>
    </cfRule>
    <cfRule type="cellIs" dxfId="0" priority="20556" operator="equal">
      <formula>0</formula>
    </cfRule>
    <cfRule type="cellIs" dxfId="0" priority="20557" operator="equal">
      <formula>0</formula>
    </cfRule>
    <cfRule type="cellIs" dxfId="0" priority="20558" operator="equal">
      <formula>0</formula>
    </cfRule>
    <cfRule type="cellIs" dxfId="0" priority="20559" operator="equal">
      <formula>0</formula>
    </cfRule>
    <cfRule type="cellIs" dxfId="0" priority="20560" operator="equal">
      <formula>0</formula>
    </cfRule>
    <cfRule type="cellIs" dxfId="0" priority="20561" operator="equal">
      <formula>0</formula>
    </cfRule>
    <cfRule type="cellIs" dxfId="0" priority="20562" operator="equal">
      <formula>0</formula>
    </cfRule>
    <cfRule type="cellIs" dxfId="0" priority="20563" operator="equal">
      <formula>0</formula>
    </cfRule>
    <cfRule type="cellIs" dxfId="0" priority="20564" operator="equal">
      <formula>0</formula>
    </cfRule>
    <cfRule type="cellIs" dxfId="0" priority="20565" operator="equal">
      <formula>0</formula>
    </cfRule>
    <cfRule type="cellIs" dxfId="0" priority="20566" operator="equal">
      <formula>0</formula>
    </cfRule>
    <cfRule type="cellIs" dxfId="0" priority="20567" operator="equal">
      <formula>0</formula>
    </cfRule>
    <cfRule type="cellIs" dxfId="0" priority="20568" operator="equal">
      <formula>0</formula>
    </cfRule>
    <cfRule type="cellIs" dxfId="0" priority="20569" operator="equal">
      <formula>0</formula>
    </cfRule>
    <cfRule type="cellIs" dxfId="0" priority="20570" operator="equal">
      <formula>0</formula>
    </cfRule>
    <cfRule type="cellIs" dxfId="0" priority="20571" operator="equal">
      <formula>0</formula>
    </cfRule>
    <cfRule type="cellIs" dxfId="0" priority="20572" operator="equal">
      <formula>0</formula>
    </cfRule>
    <cfRule type="cellIs" dxfId="0" priority="20573" operator="equal">
      <formula>0</formula>
    </cfRule>
    <cfRule type="cellIs" dxfId="0" priority="20574" operator="equal">
      <formula>0</formula>
    </cfRule>
    <cfRule type="cellIs" dxfId="0" priority="20575" operator="equal">
      <formula>0</formula>
    </cfRule>
    <cfRule type="cellIs" dxfId="0" priority="20576" operator="equal">
      <formula>0</formula>
    </cfRule>
    <cfRule type="cellIs" dxfId="0" priority="20577" operator="equal">
      <formula>0</formula>
    </cfRule>
    <cfRule type="cellIs" dxfId="0" priority="20578" operator="equal">
      <formula>0</formula>
    </cfRule>
    <cfRule type="cellIs" dxfId="0" priority="20579" operator="equal">
      <formula>0</formula>
    </cfRule>
    <cfRule type="cellIs" dxfId="0" priority="20580" operator="equal">
      <formula>0</formula>
    </cfRule>
    <cfRule type="cellIs" dxfId="0" priority="20581" operator="equal">
      <formula>0</formula>
    </cfRule>
    <cfRule type="cellIs" dxfId="0" priority="20582" operator="equal">
      <formula>0</formula>
    </cfRule>
    <cfRule type="cellIs" dxfId="0" priority="20583" operator="equal">
      <formula>0</formula>
    </cfRule>
    <cfRule type="cellIs" dxfId="0" priority="20584" operator="equal">
      <formula>0</formula>
    </cfRule>
    <cfRule type="cellIs" dxfId="0" priority="20585" operator="equal">
      <formula>0</formula>
    </cfRule>
    <cfRule type="cellIs" dxfId="0" priority="20586" operator="equal">
      <formula>0</formula>
    </cfRule>
    <cfRule type="cellIs" dxfId="0" priority="20587" operator="equal">
      <formula>0</formula>
    </cfRule>
    <cfRule type="cellIs" dxfId="0" priority="20588" operator="equal">
      <formula>0</formula>
    </cfRule>
    <cfRule type="cellIs" dxfId="0" priority="20589" operator="equal">
      <formula>0</formula>
    </cfRule>
    <cfRule type="cellIs" dxfId="0" priority="20590" operator="equal">
      <formula>0</formula>
    </cfRule>
    <cfRule type="cellIs" dxfId="0" priority="20591" operator="equal">
      <formula>0</formula>
    </cfRule>
    <cfRule type="cellIs" dxfId="0" priority="20592" operator="equal">
      <formula>0</formula>
    </cfRule>
    <cfRule type="cellIs" dxfId="0" priority="20593" operator="equal">
      <formula>0</formula>
    </cfRule>
    <cfRule type="cellIs" dxfId="0" priority="20594" operator="equal">
      <formula>0</formula>
    </cfRule>
    <cfRule type="cellIs" dxfId="0" priority="20595" operator="equal">
      <formula>0</formula>
    </cfRule>
    <cfRule type="cellIs" dxfId="0" priority="20596" operator="equal">
      <formula>0</formula>
    </cfRule>
    <cfRule type="cellIs" dxfId="0" priority="20597" operator="equal">
      <formula>0</formula>
    </cfRule>
    <cfRule type="cellIs" dxfId="0" priority="20598" operator="equal">
      <formula>0</formula>
    </cfRule>
    <cfRule type="cellIs" dxfId="0" priority="20599" operator="equal">
      <formula>0</formula>
    </cfRule>
    <cfRule type="cellIs" dxfId="0" priority="20600" operator="equal">
      <formula>0</formula>
    </cfRule>
    <cfRule type="cellIs" dxfId="0" priority="20601" operator="equal">
      <formula>0</formula>
    </cfRule>
    <cfRule type="cellIs" dxfId="0" priority="20602" operator="equal">
      <formula>0</formula>
    </cfRule>
    <cfRule type="cellIs" dxfId="0" priority="20603" operator="equal">
      <formula>0</formula>
    </cfRule>
    <cfRule type="cellIs" dxfId="0" priority="20604" operator="equal">
      <formula>0</formula>
    </cfRule>
    <cfRule type="cellIs" dxfId="0" priority="20605" operator="equal">
      <formula>0</formula>
    </cfRule>
    <cfRule type="cellIs" dxfId="0" priority="20606" operator="equal">
      <formula>0</formula>
    </cfRule>
    <cfRule type="cellIs" dxfId="0" priority="20607" operator="equal">
      <formula>0</formula>
    </cfRule>
    <cfRule type="cellIs" dxfId="0" priority="20608" operator="equal">
      <formula>0</formula>
    </cfRule>
    <cfRule type="cellIs" dxfId="0" priority="20609" operator="equal">
      <formula>0</formula>
    </cfRule>
    <cfRule type="cellIs" dxfId="0" priority="20610" operator="equal">
      <formula>0</formula>
    </cfRule>
    <cfRule type="cellIs" dxfId="0" priority="20611" operator="equal">
      <formula>0</formula>
    </cfRule>
    <cfRule type="cellIs" dxfId="0" priority="20612" operator="equal">
      <formula>0</formula>
    </cfRule>
    <cfRule type="cellIs" dxfId="0" priority="20613" operator="equal">
      <formula>0</formula>
    </cfRule>
    <cfRule type="cellIs" dxfId="0" priority="20614" operator="equal">
      <formula>0</formula>
    </cfRule>
    <cfRule type="cellIs" dxfId="0" priority="20615" operator="equal">
      <formula>0</formula>
    </cfRule>
    <cfRule type="cellIs" dxfId="0" priority="20616" operator="equal">
      <formula>0</formula>
    </cfRule>
    <cfRule type="cellIs" dxfId="0" priority="20617" operator="equal">
      <formula>0</formula>
    </cfRule>
    <cfRule type="cellIs" dxfId="0" priority="20618" operator="equal">
      <formula>0</formula>
    </cfRule>
    <cfRule type="cellIs" dxfId="0" priority="20619" operator="equal">
      <formula>0</formula>
    </cfRule>
    <cfRule type="cellIs" dxfId="0" priority="20620" operator="equal">
      <formula>0</formula>
    </cfRule>
    <cfRule type="cellIs" dxfId="0" priority="20621" operator="equal">
      <formula>0</formula>
    </cfRule>
    <cfRule type="cellIs" dxfId="0" priority="20622" operator="equal">
      <formula>0</formula>
    </cfRule>
    <cfRule type="cellIs" dxfId="0" priority="20623" operator="equal">
      <formula>0</formula>
    </cfRule>
    <cfRule type="cellIs" dxfId="0" priority="20624" operator="equal">
      <formula>0</formula>
    </cfRule>
    <cfRule type="cellIs" dxfId="0" priority="20625" operator="equal">
      <formula>0</formula>
    </cfRule>
    <cfRule type="cellIs" dxfId="0" priority="20626" operator="equal">
      <formula>0</formula>
    </cfRule>
    <cfRule type="cellIs" dxfId="0" priority="20627" operator="equal">
      <formula>0</formula>
    </cfRule>
    <cfRule type="cellIs" dxfId="0" priority="20628" operator="equal">
      <formula>0</formula>
    </cfRule>
    <cfRule type="cellIs" dxfId="0" priority="20629" operator="equal">
      <formula>0</formula>
    </cfRule>
    <cfRule type="cellIs" dxfId="0" priority="20630" operator="equal">
      <formula>0</formula>
    </cfRule>
    <cfRule type="cellIs" dxfId="0" priority="20631" operator="equal">
      <formula>0</formula>
    </cfRule>
    <cfRule type="cellIs" dxfId="0" priority="20632" operator="equal">
      <formula>0</formula>
    </cfRule>
    <cfRule type="cellIs" dxfId="0" priority="20633" operator="equal">
      <formula>0</formula>
    </cfRule>
    <cfRule type="cellIs" dxfId="0" priority="20634" operator="equal">
      <formula>0</formula>
    </cfRule>
    <cfRule type="cellIs" dxfId="0" priority="20635" operator="equal">
      <formula>0</formula>
    </cfRule>
    <cfRule type="cellIs" dxfId="0" priority="20636" operator="equal">
      <formula>0</formula>
    </cfRule>
    <cfRule type="cellIs" dxfId="0" priority="20637" operator="equal">
      <formula>0</formula>
    </cfRule>
    <cfRule type="cellIs" dxfId="0" priority="20638" operator="equal">
      <formula>0</formula>
    </cfRule>
    <cfRule type="cellIs" dxfId="0" priority="20639" operator="equal">
      <formula>0</formula>
    </cfRule>
    <cfRule type="cellIs" dxfId="0" priority="20640" operator="equal">
      <formula>0</formula>
    </cfRule>
    <cfRule type="cellIs" dxfId="0" priority="20641" operator="equal">
      <formula>0</formula>
    </cfRule>
    <cfRule type="cellIs" dxfId="0" priority="20642" operator="equal">
      <formula>0</formula>
    </cfRule>
    <cfRule type="cellIs" dxfId="0" priority="20643" operator="equal">
      <formula>0</formula>
    </cfRule>
    <cfRule type="cellIs" dxfId="0" priority="20644" operator="equal">
      <formula>0</formula>
    </cfRule>
    <cfRule type="cellIs" dxfId="0" priority="20645" operator="equal">
      <formula>0</formula>
    </cfRule>
    <cfRule type="cellIs" dxfId="0" priority="20646" operator="equal">
      <formula>0</formula>
    </cfRule>
    <cfRule type="cellIs" dxfId="0" priority="20647" operator="equal">
      <formula>0</formula>
    </cfRule>
    <cfRule type="cellIs" dxfId="0" priority="20648" operator="equal">
      <formula>0</formula>
    </cfRule>
    <cfRule type="cellIs" dxfId="0" priority="20649" operator="equal">
      <formula>0</formula>
    </cfRule>
    <cfRule type="cellIs" dxfId="0" priority="20650" operator="equal">
      <formula>0</formula>
    </cfRule>
    <cfRule type="cellIs" dxfId="0" priority="20651" operator="equal">
      <formula>0</formula>
    </cfRule>
    <cfRule type="cellIs" dxfId="0" priority="20652" operator="equal">
      <formula>0</formula>
    </cfRule>
    <cfRule type="cellIs" dxfId="0" priority="20653" operator="equal">
      <formula>0</formula>
    </cfRule>
    <cfRule type="cellIs" dxfId="0" priority="20654" operator="equal">
      <formula>0</formula>
    </cfRule>
    <cfRule type="cellIs" dxfId="0" priority="20655" operator="equal">
      <formula>0</formula>
    </cfRule>
    <cfRule type="cellIs" dxfId="0" priority="20656" operator="equal">
      <formula>0</formula>
    </cfRule>
    <cfRule type="cellIs" dxfId="0" priority="20657" operator="equal">
      <formula>0</formula>
    </cfRule>
    <cfRule type="cellIs" dxfId="0" priority="20658" operator="equal">
      <formula>0</formula>
    </cfRule>
    <cfRule type="cellIs" dxfId="0" priority="20659" operator="equal">
      <formula>0</formula>
    </cfRule>
    <cfRule type="cellIs" dxfId="0" priority="20660" operator="equal">
      <formula>0</formula>
    </cfRule>
    <cfRule type="cellIs" dxfId="0" priority="20661" operator="equal">
      <formula>0</formula>
    </cfRule>
    <cfRule type="cellIs" dxfId="0" priority="20662" operator="equal">
      <formula>0</formula>
    </cfRule>
    <cfRule type="cellIs" dxfId="0" priority="20663" operator="equal">
      <formula>0</formula>
    </cfRule>
    <cfRule type="cellIs" dxfId="0" priority="20664" operator="equal">
      <formula>0</formula>
    </cfRule>
    <cfRule type="cellIs" dxfId="0" priority="20665" operator="equal">
      <formula>0</formula>
    </cfRule>
    <cfRule type="cellIs" dxfId="0" priority="20666" operator="equal">
      <formula>0</formula>
    </cfRule>
    <cfRule type="cellIs" dxfId="0" priority="20667" operator="equal">
      <formula>0</formula>
    </cfRule>
    <cfRule type="cellIs" dxfId="0" priority="20668" operator="equal">
      <formula>0</formula>
    </cfRule>
    <cfRule type="cellIs" dxfId="0" priority="20669" operator="equal">
      <formula>0</formula>
    </cfRule>
    <cfRule type="cellIs" dxfId="0" priority="20670" operator="equal">
      <formula>0</formula>
    </cfRule>
    <cfRule type="cellIs" dxfId="0" priority="20671" operator="equal">
      <formula>0</formula>
    </cfRule>
    <cfRule type="cellIs" dxfId="0" priority="20672" operator="equal">
      <formula>0</formula>
    </cfRule>
    <cfRule type="cellIs" dxfId="0" priority="20673" operator="equal">
      <formula>0</formula>
    </cfRule>
    <cfRule type="cellIs" dxfId="0" priority="20674" operator="equal">
      <formula>0</formula>
    </cfRule>
    <cfRule type="cellIs" dxfId="0" priority="20675" operator="equal">
      <formula>0</formula>
    </cfRule>
    <cfRule type="cellIs" dxfId="0" priority="20676" operator="equal">
      <formula>0</formula>
    </cfRule>
    <cfRule type="cellIs" dxfId="0" priority="20677" operator="equal">
      <formula>0</formula>
    </cfRule>
    <cfRule type="cellIs" dxfId="0" priority="20678" operator="equal">
      <formula>0</formula>
    </cfRule>
    <cfRule type="cellIs" dxfId="0" priority="20679" operator="equal">
      <formula>0</formula>
    </cfRule>
    <cfRule type="cellIs" dxfId="0" priority="20680" operator="equal">
      <formula>0</formula>
    </cfRule>
    <cfRule type="cellIs" dxfId="0" priority="20681" operator="equal">
      <formula>0</formula>
    </cfRule>
    <cfRule type="cellIs" dxfId="0" priority="20682" operator="equal">
      <formula>0</formula>
    </cfRule>
    <cfRule type="cellIs" dxfId="0" priority="20683" operator="equal">
      <formula>0</formula>
    </cfRule>
    <cfRule type="cellIs" dxfId="0" priority="20684" operator="equal">
      <formula>0</formula>
    </cfRule>
    <cfRule type="cellIs" dxfId="0" priority="20685" operator="equal">
      <formula>0</formula>
    </cfRule>
    <cfRule type="cellIs" dxfId="0" priority="20686" operator="equal">
      <formula>0</formula>
    </cfRule>
    <cfRule type="cellIs" dxfId="0" priority="20687" operator="equal">
      <formula>0</formula>
    </cfRule>
    <cfRule type="cellIs" dxfId="0" priority="20688" operator="equal">
      <formula>0</formula>
    </cfRule>
    <cfRule type="cellIs" dxfId="0" priority="20689" operator="equal">
      <formula>0</formula>
    </cfRule>
    <cfRule type="cellIs" dxfId="0" priority="20690" operator="equal">
      <formula>0</formula>
    </cfRule>
    <cfRule type="cellIs" dxfId="0" priority="20691" operator="equal">
      <formula>0</formula>
    </cfRule>
    <cfRule type="cellIs" dxfId="0" priority="20692" operator="equal">
      <formula>0</formula>
    </cfRule>
    <cfRule type="cellIs" dxfId="0" priority="20693" operator="equal">
      <formula>0</formula>
    </cfRule>
    <cfRule type="cellIs" dxfId="0" priority="20694" operator="equal">
      <formula>0</formula>
    </cfRule>
    <cfRule type="cellIs" dxfId="0" priority="20695" operator="equal">
      <formula>0</formula>
    </cfRule>
    <cfRule type="cellIs" dxfId="0" priority="20696" operator="equal">
      <formula>0</formula>
    </cfRule>
    <cfRule type="cellIs" dxfId="0" priority="20697" operator="equal">
      <formula>0</formula>
    </cfRule>
    <cfRule type="cellIs" dxfId="0" priority="20698" operator="equal">
      <formula>0</formula>
    </cfRule>
    <cfRule type="cellIs" dxfId="0" priority="20699" operator="equal">
      <formula>0</formula>
    </cfRule>
    <cfRule type="cellIs" dxfId="0" priority="20700" operator="equal">
      <formula>0</formula>
    </cfRule>
    <cfRule type="cellIs" dxfId="0" priority="20701" operator="equal">
      <formula>0</formula>
    </cfRule>
    <cfRule type="cellIs" dxfId="0" priority="20702" operator="equal">
      <formula>0</formula>
    </cfRule>
    <cfRule type="cellIs" dxfId="0" priority="20703" operator="equal">
      <formula>0</formula>
    </cfRule>
    <cfRule type="cellIs" dxfId="0" priority="20704" operator="equal">
      <formula>0</formula>
    </cfRule>
    <cfRule type="cellIs" dxfId="0" priority="20705" operator="equal">
      <formula>0</formula>
    </cfRule>
    <cfRule type="cellIs" dxfId="0" priority="20706" operator="equal">
      <formula>0</formula>
    </cfRule>
    <cfRule type="cellIs" dxfId="0" priority="20707" operator="equal">
      <formula>0</formula>
    </cfRule>
    <cfRule type="cellIs" dxfId="0" priority="20708" operator="equal">
      <formula>0</formula>
    </cfRule>
    <cfRule type="cellIs" dxfId="0" priority="20709" operator="equal">
      <formula>0</formula>
    </cfRule>
    <cfRule type="cellIs" dxfId="0" priority="20710" operator="equal">
      <formula>0</formula>
    </cfRule>
    <cfRule type="cellIs" dxfId="0" priority="20711" operator="equal">
      <formula>0</formula>
    </cfRule>
    <cfRule type="cellIs" dxfId="0" priority="20712" operator="equal">
      <formula>0</formula>
    </cfRule>
    <cfRule type="cellIs" dxfId="0" priority="20713" operator="equal">
      <formula>0</formula>
    </cfRule>
    <cfRule type="cellIs" dxfId="0" priority="20714" operator="equal">
      <formula>0</formula>
    </cfRule>
    <cfRule type="cellIs" dxfId="0" priority="20715" operator="equal">
      <formula>0</formula>
    </cfRule>
    <cfRule type="cellIs" dxfId="0" priority="20716" operator="equal">
      <formula>0</formula>
    </cfRule>
    <cfRule type="cellIs" dxfId="0" priority="20717" operator="equal">
      <formula>0</formula>
    </cfRule>
    <cfRule type="cellIs" dxfId="0" priority="20718" operator="equal">
      <formula>0</formula>
    </cfRule>
    <cfRule type="cellIs" dxfId="0" priority="20719" operator="equal">
      <formula>0</formula>
    </cfRule>
    <cfRule type="cellIs" dxfId="0" priority="20720" operator="equal">
      <formula>0</formula>
    </cfRule>
    <cfRule type="cellIs" dxfId="0" priority="20721" operator="equal">
      <formula>0</formula>
    </cfRule>
    <cfRule type="cellIs" dxfId="0" priority="20722" operator="equal">
      <formula>0</formula>
    </cfRule>
    <cfRule type="cellIs" dxfId="0" priority="20723" operator="equal">
      <formula>0</formula>
    </cfRule>
    <cfRule type="cellIs" dxfId="0" priority="20724" operator="equal">
      <formula>0</formula>
    </cfRule>
    <cfRule type="cellIs" dxfId="0" priority="20725" operator="equal">
      <formula>0</formula>
    </cfRule>
    <cfRule type="cellIs" dxfId="0" priority="20726" operator="equal">
      <formula>0</formula>
    </cfRule>
    <cfRule type="cellIs" dxfId="0" priority="20727" operator="equal">
      <formula>0</formula>
    </cfRule>
    <cfRule type="cellIs" dxfId="0" priority="20728" operator="equal">
      <formula>0</formula>
    </cfRule>
    <cfRule type="cellIs" dxfId="0" priority="20729" operator="equal">
      <formula>0</formula>
    </cfRule>
    <cfRule type="cellIs" dxfId="0" priority="20730" operator="equal">
      <formula>0</formula>
    </cfRule>
    <cfRule type="cellIs" dxfId="0" priority="20731" operator="equal">
      <formula>0</formula>
    </cfRule>
    <cfRule type="cellIs" dxfId="0" priority="20732" operator="equal">
      <formula>0</formula>
    </cfRule>
    <cfRule type="cellIs" dxfId="0" priority="20733" operator="equal">
      <formula>0</formula>
    </cfRule>
    <cfRule type="cellIs" dxfId="0" priority="20734" operator="equal">
      <formula>0</formula>
    </cfRule>
    <cfRule type="cellIs" dxfId="0" priority="20735" operator="equal">
      <formula>0</formula>
    </cfRule>
    <cfRule type="cellIs" dxfId="0" priority="20736" operator="equal">
      <formula>0</formula>
    </cfRule>
    <cfRule type="cellIs" dxfId="0" priority="20737" operator="equal">
      <formula>0</formula>
    </cfRule>
    <cfRule type="cellIs" dxfId="0" priority="20738" operator="equal">
      <formula>0</formula>
    </cfRule>
    <cfRule type="cellIs" dxfId="0" priority="20739" operator="equal">
      <formula>0</formula>
    </cfRule>
    <cfRule type="cellIs" dxfId="0" priority="20740" operator="equal">
      <formula>0</formula>
    </cfRule>
    <cfRule type="cellIs" dxfId="0" priority="20741" operator="equal">
      <formula>0</formula>
    </cfRule>
    <cfRule type="cellIs" dxfId="0" priority="20742" operator="equal">
      <formula>0</formula>
    </cfRule>
    <cfRule type="cellIs" dxfId="0" priority="20743" operator="equal">
      <formula>0</formula>
    </cfRule>
    <cfRule type="cellIs" dxfId="0" priority="20744" operator="equal">
      <formula>0</formula>
    </cfRule>
    <cfRule type="cellIs" dxfId="0" priority="20745" operator="equal">
      <formula>0</formula>
    </cfRule>
    <cfRule type="cellIs" dxfId="0" priority="20746" operator="equal">
      <formula>0</formula>
    </cfRule>
    <cfRule type="cellIs" dxfId="0" priority="20747" operator="equal">
      <formula>0</formula>
    </cfRule>
    <cfRule type="cellIs" dxfId="0" priority="20748" operator="equal">
      <formula>0</formula>
    </cfRule>
    <cfRule type="cellIs" dxfId="0" priority="20749" operator="equal">
      <formula>0</formula>
    </cfRule>
    <cfRule type="cellIs" dxfId="0" priority="20750" operator="equal">
      <formula>0</formula>
    </cfRule>
    <cfRule type="cellIs" dxfId="0" priority="20751" operator="equal">
      <formula>0</formula>
    </cfRule>
    <cfRule type="cellIs" dxfId="0" priority="20752" operator="equal">
      <formula>0</formula>
    </cfRule>
    <cfRule type="cellIs" dxfId="0" priority="20753" operator="equal">
      <formula>0</formula>
    </cfRule>
    <cfRule type="cellIs" dxfId="0" priority="20754" operator="equal">
      <formula>0</formula>
    </cfRule>
    <cfRule type="cellIs" dxfId="0" priority="20755" operator="equal">
      <formula>0</formula>
    </cfRule>
    <cfRule type="cellIs" dxfId="0" priority="20756" operator="equal">
      <formula>0</formula>
    </cfRule>
    <cfRule type="cellIs" dxfId="0" priority="20757" operator="equal">
      <formula>0</formula>
    </cfRule>
    <cfRule type="cellIs" dxfId="0" priority="20758" operator="equal">
      <formula>0</formula>
    </cfRule>
    <cfRule type="cellIs" dxfId="0" priority="20759" operator="equal">
      <formula>0</formula>
    </cfRule>
    <cfRule type="cellIs" dxfId="0" priority="20760" operator="equal">
      <formula>0</formula>
    </cfRule>
    <cfRule type="cellIs" dxfId="0" priority="20761" operator="equal">
      <formula>0</formula>
    </cfRule>
    <cfRule type="cellIs" dxfId="0" priority="20762" operator="equal">
      <formula>0</formula>
    </cfRule>
    <cfRule type="cellIs" dxfId="0" priority="20763" operator="equal">
      <formula>0</formula>
    </cfRule>
    <cfRule type="cellIs" dxfId="0" priority="20764" operator="equal">
      <formula>0</formula>
    </cfRule>
    <cfRule type="cellIs" dxfId="0" priority="20765" operator="equal">
      <formula>0</formula>
    </cfRule>
    <cfRule type="cellIs" dxfId="0" priority="20766" operator="equal">
      <formula>0</formula>
    </cfRule>
    <cfRule type="cellIs" dxfId="0" priority="20767" operator="equal">
      <formula>0</formula>
    </cfRule>
    <cfRule type="cellIs" dxfId="0" priority="20768" operator="equal">
      <formula>0</formula>
    </cfRule>
    <cfRule type="cellIs" dxfId="0" priority="20769" operator="equal">
      <formula>0</formula>
    </cfRule>
    <cfRule type="cellIs" dxfId="0" priority="20770" operator="equal">
      <formula>0</formula>
    </cfRule>
    <cfRule type="cellIs" dxfId="0" priority="20771" operator="equal">
      <formula>0</formula>
    </cfRule>
    <cfRule type="cellIs" dxfId="0" priority="20772" operator="equal">
      <formula>0</formula>
    </cfRule>
    <cfRule type="cellIs" dxfId="0" priority="20773" operator="equal">
      <formula>0</formula>
    </cfRule>
    <cfRule type="cellIs" dxfId="0" priority="20774" operator="equal">
      <formula>0</formula>
    </cfRule>
    <cfRule type="cellIs" dxfId="0" priority="20775" operator="equal">
      <formula>0</formula>
    </cfRule>
    <cfRule type="cellIs" dxfId="0" priority="20776" operator="equal">
      <formula>0</formula>
    </cfRule>
    <cfRule type="cellIs" dxfId="0" priority="20777" operator="equal">
      <formula>0</formula>
    </cfRule>
    <cfRule type="cellIs" dxfId="0" priority="20778" operator="equal">
      <formula>0</formula>
    </cfRule>
    <cfRule type="cellIs" dxfId="0" priority="20779" operator="equal">
      <formula>0</formula>
    </cfRule>
    <cfRule type="cellIs" dxfId="0" priority="20780" operator="equal">
      <formula>0</formula>
    </cfRule>
    <cfRule type="cellIs" dxfId="0" priority="20781" operator="equal">
      <formula>0</formula>
    </cfRule>
    <cfRule type="cellIs" dxfId="0" priority="20782" operator="equal">
      <formula>0</formula>
    </cfRule>
    <cfRule type="cellIs" dxfId="0" priority="20783" operator="equal">
      <formula>0</formula>
    </cfRule>
    <cfRule type="cellIs" dxfId="0" priority="20784" operator="equal">
      <formula>0</formula>
    </cfRule>
    <cfRule type="cellIs" dxfId="0" priority="20785" operator="equal">
      <formula>0</formula>
    </cfRule>
    <cfRule type="cellIs" dxfId="0" priority="20786" operator="equal">
      <formula>0</formula>
    </cfRule>
    <cfRule type="cellIs" dxfId="0" priority="20787" operator="equal">
      <formula>0</formula>
    </cfRule>
    <cfRule type="cellIs" dxfId="0" priority="20788" operator="equal">
      <formula>0</formula>
    </cfRule>
    <cfRule type="cellIs" dxfId="0" priority="20789" operator="equal">
      <formula>0</formula>
    </cfRule>
    <cfRule type="cellIs" dxfId="0" priority="20790" operator="equal">
      <formula>0</formula>
    </cfRule>
    <cfRule type="cellIs" dxfId="0" priority="20791" operator="equal">
      <formula>0</formula>
    </cfRule>
    <cfRule type="cellIs" dxfId="0" priority="20792" operator="equal">
      <formula>0</formula>
    </cfRule>
    <cfRule type="cellIs" dxfId="0" priority="20793" operator="equal">
      <formula>0</formula>
    </cfRule>
    <cfRule type="cellIs" dxfId="0" priority="20794" operator="equal">
      <formula>0</formula>
    </cfRule>
    <cfRule type="cellIs" dxfId="0" priority="20795" operator="equal">
      <formula>0</formula>
    </cfRule>
    <cfRule type="cellIs" dxfId="0" priority="20796" operator="equal">
      <formula>0</formula>
    </cfRule>
    <cfRule type="cellIs" dxfId="0" priority="20797" operator="equal">
      <formula>0</formula>
    </cfRule>
    <cfRule type="cellIs" dxfId="0" priority="20798" operator="equal">
      <formula>0</formula>
    </cfRule>
    <cfRule type="cellIs" dxfId="0" priority="20799" operator="equal">
      <formula>0</formula>
    </cfRule>
    <cfRule type="cellIs" dxfId="0" priority="20800" operator="equal">
      <formula>0</formula>
    </cfRule>
    <cfRule type="cellIs" dxfId="0" priority="20801" operator="equal">
      <formula>0</formula>
    </cfRule>
    <cfRule type="cellIs" dxfId="0" priority="20802" operator="equal">
      <formula>0</formula>
    </cfRule>
    <cfRule type="cellIs" dxfId="0" priority="20803" operator="equal">
      <formula>0</formula>
    </cfRule>
    <cfRule type="cellIs" dxfId="0" priority="20804" operator="equal">
      <formula>0</formula>
    </cfRule>
    <cfRule type="cellIs" dxfId="0" priority="20805" operator="equal">
      <formula>0</formula>
    </cfRule>
    <cfRule type="cellIs" dxfId="0" priority="20806" operator="equal">
      <formula>0</formula>
    </cfRule>
    <cfRule type="cellIs" dxfId="0" priority="20807" operator="equal">
      <formula>0</formula>
    </cfRule>
    <cfRule type="cellIs" dxfId="0" priority="20808" operator="equal">
      <formula>0</formula>
    </cfRule>
    <cfRule type="cellIs" dxfId="0" priority="20809" operator="equal">
      <formula>0</formula>
    </cfRule>
    <cfRule type="cellIs" dxfId="0" priority="20810" operator="equal">
      <formula>0</formula>
    </cfRule>
    <cfRule type="cellIs" dxfId="0" priority="20811" operator="equal">
      <formula>0</formula>
    </cfRule>
    <cfRule type="cellIs" dxfId="0" priority="20812" operator="equal">
      <formula>0</formula>
    </cfRule>
    <cfRule type="cellIs" dxfId="0" priority="20813" operator="equal">
      <formula>0</formula>
    </cfRule>
    <cfRule type="cellIs" dxfId="0" priority="20814" operator="equal">
      <formula>0</formula>
    </cfRule>
    <cfRule type="cellIs" dxfId="0" priority="20815" operator="equal">
      <formula>0</formula>
    </cfRule>
    <cfRule type="cellIs" dxfId="0" priority="20816" operator="equal">
      <formula>0</formula>
    </cfRule>
    <cfRule type="cellIs" dxfId="0" priority="20817" operator="equal">
      <formula>0</formula>
    </cfRule>
    <cfRule type="cellIs" dxfId="0" priority="20818" operator="equal">
      <formula>0</formula>
    </cfRule>
    <cfRule type="cellIs" dxfId="0" priority="20819" operator="equal">
      <formula>0</formula>
    </cfRule>
    <cfRule type="cellIs" dxfId="0" priority="20820" operator="equal">
      <formula>0</formula>
    </cfRule>
    <cfRule type="cellIs" dxfId="0" priority="20821" operator="equal">
      <formula>0</formula>
    </cfRule>
    <cfRule type="cellIs" dxfId="0" priority="20822" operator="equal">
      <formula>0</formula>
    </cfRule>
    <cfRule type="cellIs" dxfId="0" priority="20823" operator="equal">
      <formula>0</formula>
    </cfRule>
    <cfRule type="cellIs" dxfId="0" priority="20824" operator="equal">
      <formula>0</formula>
    </cfRule>
    <cfRule type="cellIs" dxfId="0" priority="20825" operator="equal">
      <formula>0</formula>
    </cfRule>
    <cfRule type="cellIs" dxfId="0" priority="20826" operator="equal">
      <formula>0</formula>
    </cfRule>
    <cfRule type="cellIs" dxfId="0" priority="20827" operator="equal">
      <formula>0</formula>
    </cfRule>
    <cfRule type="cellIs" dxfId="0" priority="20828" operator="equal">
      <formula>0</formula>
    </cfRule>
    <cfRule type="cellIs" dxfId="0" priority="20829" operator="equal">
      <formula>0</formula>
    </cfRule>
    <cfRule type="cellIs" dxfId="0" priority="20830" operator="equal">
      <formula>0</formula>
    </cfRule>
    <cfRule type="cellIs" dxfId="0" priority="20831" operator="equal">
      <formula>0</formula>
    </cfRule>
    <cfRule type="cellIs" dxfId="0" priority="20832" operator="equal">
      <formula>0</formula>
    </cfRule>
    <cfRule type="cellIs" dxfId="0" priority="20833" operator="equal">
      <formula>0</formula>
    </cfRule>
    <cfRule type="cellIs" dxfId="0" priority="20834" operator="equal">
      <formula>0</formula>
    </cfRule>
    <cfRule type="cellIs" dxfId="0" priority="20835" operator="equal">
      <formula>0</formula>
    </cfRule>
    <cfRule type="cellIs" dxfId="0" priority="20836" operator="equal">
      <formula>0</formula>
    </cfRule>
    <cfRule type="cellIs" dxfId="0" priority="20837" operator="equal">
      <formula>0</formula>
    </cfRule>
    <cfRule type="cellIs" dxfId="0" priority="20838" operator="equal">
      <formula>0</formula>
    </cfRule>
    <cfRule type="cellIs" dxfId="0" priority="20839" operator="equal">
      <formula>0</formula>
    </cfRule>
    <cfRule type="cellIs" dxfId="0" priority="20840" operator="equal">
      <formula>0</formula>
    </cfRule>
    <cfRule type="cellIs" dxfId="0" priority="20841" operator="equal">
      <formula>0</formula>
    </cfRule>
    <cfRule type="cellIs" dxfId="0" priority="20842" operator="equal">
      <formula>0</formula>
    </cfRule>
    <cfRule type="cellIs" dxfId="0" priority="20843" operator="equal">
      <formula>0</formula>
    </cfRule>
    <cfRule type="cellIs" dxfId="0" priority="20844" operator="equal">
      <formula>0</formula>
    </cfRule>
    <cfRule type="cellIs" dxfId="0" priority="20845" operator="equal">
      <formula>0</formula>
    </cfRule>
    <cfRule type="cellIs" dxfId="0" priority="20846" operator="equal">
      <formula>0</formula>
    </cfRule>
    <cfRule type="cellIs" dxfId="0" priority="20847" operator="equal">
      <formula>0</formula>
    </cfRule>
    <cfRule type="cellIs" dxfId="0" priority="20848" operator="equal">
      <formula>0</formula>
    </cfRule>
    <cfRule type="cellIs" dxfId="0" priority="20849" operator="equal">
      <formula>0</formula>
    </cfRule>
    <cfRule type="cellIs" dxfId="0" priority="20850" operator="equal">
      <formula>0</formula>
    </cfRule>
    <cfRule type="cellIs" dxfId="0" priority="20851" operator="equal">
      <formula>0</formula>
    </cfRule>
    <cfRule type="cellIs" dxfId="0" priority="20852" operator="equal">
      <formula>0</formula>
    </cfRule>
    <cfRule type="cellIs" dxfId="0" priority="20853" operator="equal">
      <formula>0</formula>
    </cfRule>
    <cfRule type="cellIs" dxfId="0" priority="20854" operator="equal">
      <formula>0</formula>
    </cfRule>
    <cfRule type="cellIs" dxfId="0" priority="20855" operator="equal">
      <formula>0</formula>
    </cfRule>
    <cfRule type="cellIs" dxfId="0" priority="20856" operator="equal">
      <formula>0</formula>
    </cfRule>
    <cfRule type="cellIs" dxfId="0" priority="20857" operator="equal">
      <formula>0</formula>
    </cfRule>
    <cfRule type="cellIs" dxfId="0" priority="20858" operator="equal">
      <formula>0</formula>
    </cfRule>
    <cfRule type="cellIs" dxfId="0" priority="20859" operator="equal">
      <formula>0</formula>
    </cfRule>
    <cfRule type="cellIs" dxfId="0" priority="20860" operator="equal">
      <formula>0</formula>
    </cfRule>
  </conditionalFormatting>
  <conditionalFormatting sqref="E589">
    <cfRule type="cellIs" dxfId="0" priority="19701" operator="equal">
      <formula>0</formula>
    </cfRule>
    <cfRule type="cellIs" dxfId="0" priority="19702" operator="equal">
      <formula>0</formula>
    </cfRule>
    <cfRule type="cellIs" dxfId="0" priority="19703" operator="equal">
      <formula>0</formula>
    </cfRule>
    <cfRule type="cellIs" dxfId="0" priority="19704" operator="equal">
      <formula>0</formula>
    </cfRule>
    <cfRule type="cellIs" dxfId="0" priority="19705" operator="equal">
      <formula>0</formula>
    </cfRule>
    <cfRule type="cellIs" dxfId="0" priority="19706" operator="equal">
      <formula>0</formula>
    </cfRule>
    <cfRule type="cellIs" dxfId="0" priority="19707" operator="equal">
      <formula>0</formula>
    </cfRule>
    <cfRule type="cellIs" dxfId="0" priority="19708" operator="equal">
      <formula>0</formula>
    </cfRule>
    <cfRule type="cellIs" dxfId="0" priority="19709" operator="equal">
      <formula>0</formula>
    </cfRule>
    <cfRule type="cellIs" dxfId="0" priority="19710" operator="equal">
      <formula>0</formula>
    </cfRule>
    <cfRule type="cellIs" dxfId="0" priority="19711" operator="equal">
      <formula>0</formula>
    </cfRule>
    <cfRule type="cellIs" dxfId="0" priority="19712" operator="equal">
      <formula>0</formula>
    </cfRule>
    <cfRule type="cellIs" dxfId="0" priority="19713" operator="equal">
      <formula>0</formula>
    </cfRule>
    <cfRule type="cellIs" dxfId="0" priority="19714" operator="equal">
      <formula>0</formula>
    </cfRule>
    <cfRule type="cellIs" dxfId="0" priority="19715" operator="equal">
      <formula>0</formula>
    </cfRule>
    <cfRule type="cellIs" dxfId="0" priority="19716" operator="equal">
      <formula>0</formula>
    </cfRule>
    <cfRule type="cellIs" dxfId="0" priority="19717" operator="equal">
      <formula>0</formula>
    </cfRule>
    <cfRule type="cellIs" dxfId="0" priority="19718" operator="equal">
      <formula>0</formula>
    </cfRule>
    <cfRule type="cellIs" dxfId="0" priority="19719" operator="equal">
      <formula>0</formula>
    </cfRule>
    <cfRule type="cellIs" dxfId="0" priority="19720" operator="equal">
      <formula>0</formula>
    </cfRule>
    <cfRule type="cellIs" dxfId="0" priority="19721" operator="equal">
      <formula>0</formula>
    </cfRule>
    <cfRule type="cellIs" dxfId="0" priority="19722" operator="equal">
      <formula>0</formula>
    </cfRule>
    <cfRule type="cellIs" dxfId="0" priority="19723" operator="equal">
      <formula>0</formula>
    </cfRule>
    <cfRule type="cellIs" dxfId="0" priority="19724" operator="equal">
      <formula>0</formula>
    </cfRule>
    <cfRule type="cellIs" dxfId="0" priority="19725" operator="equal">
      <formula>0</formula>
    </cfRule>
    <cfRule type="cellIs" dxfId="0" priority="19726" operator="equal">
      <formula>0</formula>
    </cfRule>
    <cfRule type="cellIs" dxfId="0" priority="19727" operator="equal">
      <formula>0</formula>
    </cfRule>
    <cfRule type="cellIs" dxfId="0" priority="19728" operator="equal">
      <formula>0</formula>
    </cfRule>
    <cfRule type="cellIs" dxfId="0" priority="19729" operator="equal">
      <formula>0</formula>
    </cfRule>
    <cfRule type="cellIs" dxfId="0" priority="19730" operator="equal">
      <formula>0</formula>
    </cfRule>
    <cfRule type="cellIs" dxfId="0" priority="19731" operator="equal">
      <formula>0</formula>
    </cfRule>
    <cfRule type="cellIs" dxfId="0" priority="19732" operator="equal">
      <formula>0</formula>
    </cfRule>
    <cfRule type="cellIs" dxfId="0" priority="19733" operator="equal">
      <formula>0</formula>
    </cfRule>
    <cfRule type="cellIs" dxfId="0" priority="19734" operator="equal">
      <formula>0</formula>
    </cfRule>
    <cfRule type="cellIs" dxfId="0" priority="19735" operator="equal">
      <formula>0</formula>
    </cfRule>
    <cfRule type="cellIs" dxfId="0" priority="19736" operator="equal">
      <formula>0</formula>
    </cfRule>
    <cfRule type="cellIs" dxfId="0" priority="19737" operator="equal">
      <formula>0</formula>
    </cfRule>
    <cfRule type="cellIs" dxfId="0" priority="19738" operator="equal">
      <formula>0</formula>
    </cfRule>
    <cfRule type="cellIs" dxfId="0" priority="19739" operator="equal">
      <formula>0</formula>
    </cfRule>
    <cfRule type="cellIs" dxfId="0" priority="19740" operator="equal">
      <formula>0</formula>
    </cfRule>
    <cfRule type="cellIs" dxfId="0" priority="19741" operator="equal">
      <formula>0</formula>
    </cfRule>
    <cfRule type="cellIs" dxfId="0" priority="19742" operator="equal">
      <formula>0</formula>
    </cfRule>
    <cfRule type="cellIs" dxfId="0" priority="19743" operator="equal">
      <formula>0</formula>
    </cfRule>
    <cfRule type="cellIs" dxfId="0" priority="19744" operator="equal">
      <formula>0</formula>
    </cfRule>
    <cfRule type="cellIs" dxfId="0" priority="19745" operator="equal">
      <formula>0</formula>
    </cfRule>
    <cfRule type="cellIs" dxfId="0" priority="19746" operator="equal">
      <formula>0</formula>
    </cfRule>
    <cfRule type="cellIs" dxfId="0" priority="19747" operator="equal">
      <formula>0</formula>
    </cfRule>
    <cfRule type="cellIs" dxfId="0" priority="19748" operator="equal">
      <formula>0</formula>
    </cfRule>
    <cfRule type="cellIs" dxfId="0" priority="19749" operator="equal">
      <formula>0</formula>
    </cfRule>
    <cfRule type="cellIs" dxfId="0" priority="19750" operator="equal">
      <formula>0</formula>
    </cfRule>
    <cfRule type="cellIs" dxfId="0" priority="19751" operator="equal">
      <formula>0</formula>
    </cfRule>
    <cfRule type="cellIs" dxfId="0" priority="19752" operator="equal">
      <formula>0</formula>
    </cfRule>
    <cfRule type="cellIs" dxfId="0" priority="19753" operator="equal">
      <formula>0</formula>
    </cfRule>
    <cfRule type="cellIs" dxfId="0" priority="19754" operator="equal">
      <formula>0</formula>
    </cfRule>
    <cfRule type="cellIs" dxfId="0" priority="19755" operator="equal">
      <formula>0</formula>
    </cfRule>
    <cfRule type="cellIs" dxfId="0" priority="19756" operator="equal">
      <formula>0</formula>
    </cfRule>
    <cfRule type="cellIs" dxfId="0" priority="19757" operator="equal">
      <formula>0</formula>
    </cfRule>
    <cfRule type="cellIs" dxfId="0" priority="19758" operator="equal">
      <formula>0</formula>
    </cfRule>
    <cfRule type="cellIs" dxfId="0" priority="19759" operator="equal">
      <formula>0</formula>
    </cfRule>
    <cfRule type="cellIs" dxfId="0" priority="19760" operator="equal">
      <formula>0</formula>
    </cfRule>
    <cfRule type="cellIs" dxfId="0" priority="19761" operator="equal">
      <formula>0</formula>
    </cfRule>
    <cfRule type="cellIs" dxfId="0" priority="19762" operator="equal">
      <formula>0</formula>
    </cfRule>
    <cfRule type="cellIs" dxfId="0" priority="19763" operator="equal">
      <formula>0</formula>
    </cfRule>
    <cfRule type="cellIs" dxfId="0" priority="19764" operator="equal">
      <formula>0</formula>
    </cfRule>
    <cfRule type="cellIs" dxfId="0" priority="19765" operator="equal">
      <formula>0</formula>
    </cfRule>
    <cfRule type="cellIs" dxfId="0" priority="19766" operator="equal">
      <formula>0</formula>
    </cfRule>
    <cfRule type="cellIs" dxfId="0" priority="19767" operator="equal">
      <formula>0</formula>
    </cfRule>
    <cfRule type="cellIs" dxfId="0" priority="19768" operator="equal">
      <formula>0</formula>
    </cfRule>
    <cfRule type="cellIs" dxfId="0" priority="19769" operator="equal">
      <formula>0</formula>
    </cfRule>
    <cfRule type="cellIs" dxfId="0" priority="19770" operator="equal">
      <formula>0</formula>
    </cfRule>
    <cfRule type="cellIs" dxfId="0" priority="19771" operator="equal">
      <formula>0</formula>
    </cfRule>
    <cfRule type="cellIs" dxfId="0" priority="19772" operator="equal">
      <formula>0</formula>
    </cfRule>
    <cfRule type="cellIs" dxfId="0" priority="19773" operator="equal">
      <formula>0</formula>
    </cfRule>
    <cfRule type="cellIs" dxfId="0" priority="19774" operator="equal">
      <formula>0</formula>
    </cfRule>
    <cfRule type="cellIs" dxfId="0" priority="19775" operator="equal">
      <formula>0</formula>
    </cfRule>
    <cfRule type="cellIs" dxfId="0" priority="19776" operator="equal">
      <formula>0</formula>
    </cfRule>
    <cfRule type="cellIs" dxfId="0" priority="19777" operator="equal">
      <formula>0</formula>
    </cfRule>
    <cfRule type="cellIs" dxfId="0" priority="19778" operator="equal">
      <formula>0</formula>
    </cfRule>
    <cfRule type="cellIs" dxfId="0" priority="19779" operator="equal">
      <formula>0</formula>
    </cfRule>
    <cfRule type="cellIs" dxfId="0" priority="19780" operator="equal">
      <formula>0</formula>
    </cfRule>
    <cfRule type="cellIs" dxfId="0" priority="19781" operator="equal">
      <formula>0</formula>
    </cfRule>
    <cfRule type="cellIs" dxfId="0" priority="19782" operator="equal">
      <formula>0</formula>
    </cfRule>
    <cfRule type="cellIs" dxfId="0" priority="19783" operator="equal">
      <formula>0</formula>
    </cfRule>
    <cfRule type="cellIs" dxfId="0" priority="19784" operator="equal">
      <formula>0</formula>
    </cfRule>
    <cfRule type="cellIs" dxfId="0" priority="19785" operator="equal">
      <formula>0</formula>
    </cfRule>
    <cfRule type="cellIs" dxfId="0" priority="19786" operator="equal">
      <formula>0</formula>
    </cfRule>
    <cfRule type="cellIs" dxfId="0" priority="19787" operator="equal">
      <formula>0</formula>
    </cfRule>
    <cfRule type="cellIs" dxfId="0" priority="19788" operator="equal">
      <formula>0</formula>
    </cfRule>
    <cfRule type="cellIs" dxfId="0" priority="19789" operator="equal">
      <formula>0</formula>
    </cfRule>
    <cfRule type="cellIs" dxfId="0" priority="19790" operator="equal">
      <formula>0</formula>
    </cfRule>
    <cfRule type="cellIs" dxfId="0" priority="19791" operator="equal">
      <formula>0</formula>
    </cfRule>
    <cfRule type="cellIs" dxfId="0" priority="19792" operator="equal">
      <formula>0</formula>
    </cfRule>
    <cfRule type="cellIs" dxfId="0" priority="19793" operator="equal">
      <formula>0</formula>
    </cfRule>
    <cfRule type="cellIs" dxfId="0" priority="19794" operator="equal">
      <formula>0</formula>
    </cfRule>
    <cfRule type="cellIs" dxfId="0" priority="19795" operator="equal">
      <formula>0</formula>
    </cfRule>
    <cfRule type="cellIs" dxfId="0" priority="19796" operator="equal">
      <formula>0</formula>
    </cfRule>
    <cfRule type="cellIs" dxfId="0" priority="19797" operator="equal">
      <formula>0</formula>
    </cfRule>
    <cfRule type="cellIs" dxfId="0" priority="19798" operator="equal">
      <formula>0</formula>
    </cfRule>
    <cfRule type="cellIs" dxfId="0" priority="19799" operator="equal">
      <formula>0</formula>
    </cfRule>
    <cfRule type="cellIs" dxfId="0" priority="19800" operator="equal">
      <formula>0</formula>
    </cfRule>
    <cfRule type="cellIs" dxfId="0" priority="19801" operator="equal">
      <formula>0</formula>
    </cfRule>
    <cfRule type="cellIs" dxfId="0" priority="19802" operator="equal">
      <formula>0</formula>
    </cfRule>
    <cfRule type="cellIs" dxfId="0" priority="19803" operator="equal">
      <formula>0</formula>
    </cfRule>
    <cfRule type="cellIs" dxfId="0" priority="19804" operator="equal">
      <formula>0</formula>
    </cfRule>
    <cfRule type="cellIs" dxfId="0" priority="19805" operator="equal">
      <formula>0</formula>
    </cfRule>
    <cfRule type="cellIs" dxfId="0" priority="19806" operator="equal">
      <formula>0</formula>
    </cfRule>
    <cfRule type="cellIs" dxfId="0" priority="19807" operator="equal">
      <formula>0</formula>
    </cfRule>
    <cfRule type="cellIs" dxfId="0" priority="19808" operator="equal">
      <formula>0</formula>
    </cfRule>
    <cfRule type="cellIs" dxfId="0" priority="19809" operator="equal">
      <formula>0</formula>
    </cfRule>
    <cfRule type="cellIs" dxfId="0" priority="19810" operator="equal">
      <formula>0</formula>
    </cfRule>
    <cfRule type="cellIs" dxfId="0" priority="19811" operator="equal">
      <formula>0</formula>
    </cfRule>
    <cfRule type="cellIs" dxfId="0" priority="19812" operator="equal">
      <formula>0</formula>
    </cfRule>
    <cfRule type="cellIs" dxfId="0" priority="19813" operator="equal">
      <formula>0</formula>
    </cfRule>
    <cfRule type="cellIs" dxfId="0" priority="19814" operator="equal">
      <formula>0</formula>
    </cfRule>
    <cfRule type="cellIs" dxfId="0" priority="19815" operator="equal">
      <formula>0</formula>
    </cfRule>
    <cfRule type="cellIs" dxfId="0" priority="19816" operator="equal">
      <formula>0</formula>
    </cfRule>
    <cfRule type="cellIs" dxfId="0" priority="19817" operator="equal">
      <formula>0</formula>
    </cfRule>
    <cfRule type="cellIs" dxfId="0" priority="19818" operator="equal">
      <formula>0</formula>
    </cfRule>
    <cfRule type="cellIs" dxfId="0" priority="19819" operator="equal">
      <formula>0</formula>
    </cfRule>
    <cfRule type="cellIs" dxfId="0" priority="19820" operator="equal">
      <formula>0</formula>
    </cfRule>
    <cfRule type="cellIs" dxfId="0" priority="19821" operator="equal">
      <formula>0</formula>
    </cfRule>
    <cfRule type="cellIs" dxfId="0" priority="19822" operator="equal">
      <formula>0</formula>
    </cfRule>
    <cfRule type="cellIs" dxfId="0" priority="19823" operator="equal">
      <formula>0</formula>
    </cfRule>
    <cfRule type="cellIs" dxfId="0" priority="19824" operator="equal">
      <formula>0</formula>
    </cfRule>
    <cfRule type="cellIs" dxfId="0" priority="19825" operator="equal">
      <formula>0</formula>
    </cfRule>
    <cfRule type="cellIs" dxfId="0" priority="19826" operator="equal">
      <formula>0</formula>
    </cfRule>
    <cfRule type="cellIs" dxfId="0" priority="19827" operator="equal">
      <formula>0</formula>
    </cfRule>
    <cfRule type="cellIs" dxfId="0" priority="19828" operator="equal">
      <formula>0</formula>
    </cfRule>
    <cfRule type="cellIs" dxfId="0" priority="19829" operator="equal">
      <formula>0</formula>
    </cfRule>
    <cfRule type="cellIs" dxfId="0" priority="19830" operator="equal">
      <formula>0</formula>
    </cfRule>
    <cfRule type="cellIs" dxfId="0" priority="19831" operator="equal">
      <formula>0</formula>
    </cfRule>
    <cfRule type="cellIs" dxfId="0" priority="19832" operator="equal">
      <formula>0</formula>
    </cfRule>
    <cfRule type="cellIs" dxfId="0" priority="19833" operator="equal">
      <formula>0</formula>
    </cfRule>
    <cfRule type="cellIs" dxfId="0" priority="19834" operator="equal">
      <formula>0</formula>
    </cfRule>
    <cfRule type="cellIs" dxfId="0" priority="19835" operator="equal">
      <formula>0</formula>
    </cfRule>
    <cfRule type="cellIs" dxfId="0" priority="19836" operator="equal">
      <formula>0</formula>
    </cfRule>
    <cfRule type="cellIs" dxfId="0" priority="19837" operator="equal">
      <formula>0</formula>
    </cfRule>
    <cfRule type="cellIs" dxfId="0" priority="19838" operator="equal">
      <formula>0</formula>
    </cfRule>
    <cfRule type="cellIs" dxfId="0" priority="19839" operator="equal">
      <formula>0</formula>
    </cfRule>
    <cfRule type="cellIs" dxfId="0" priority="19840" operator="equal">
      <formula>0</formula>
    </cfRule>
    <cfRule type="cellIs" dxfId="0" priority="19841" operator="equal">
      <formula>0</formula>
    </cfRule>
    <cfRule type="cellIs" dxfId="0" priority="19842" operator="equal">
      <formula>0</formula>
    </cfRule>
    <cfRule type="cellIs" dxfId="0" priority="19843" operator="equal">
      <formula>0</formula>
    </cfRule>
    <cfRule type="cellIs" dxfId="0" priority="19844" operator="equal">
      <formula>0</formula>
    </cfRule>
    <cfRule type="cellIs" dxfId="0" priority="19845" operator="equal">
      <formula>0</formula>
    </cfRule>
    <cfRule type="cellIs" dxfId="0" priority="19846" operator="equal">
      <formula>0</formula>
    </cfRule>
    <cfRule type="cellIs" dxfId="0" priority="19847" operator="equal">
      <formula>0</formula>
    </cfRule>
    <cfRule type="cellIs" dxfId="0" priority="19848" operator="equal">
      <formula>0</formula>
    </cfRule>
    <cfRule type="cellIs" dxfId="0" priority="19849" operator="equal">
      <formula>0</formula>
    </cfRule>
    <cfRule type="cellIs" dxfId="0" priority="19850" operator="equal">
      <formula>0</formula>
    </cfRule>
    <cfRule type="cellIs" dxfId="0" priority="19851" operator="equal">
      <formula>0</formula>
    </cfRule>
    <cfRule type="cellIs" dxfId="0" priority="19852" operator="equal">
      <formula>0</formula>
    </cfRule>
    <cfRule type="cellIs" dxfId="0" priority="19853" operator="equal">
      <formula>0</formula>
    </cfRule>
    <cfRule type="cellIs" dxfId="0" priority="19854" operator="equal">
      <formula>0</formula>
    </cfRule>
    <cfRule type="cellIs" dxfId="0" priority="19855" operator="equal">
      <formula>0</formula>
    </cfRule>
    <cfRule type="cellIs" dxfId="0" priority="19856" operator="equal">
      <formula>0</formula>
    </cfRule>
    <cfRule type="cellIs" dxfId="0" priority="19857" operator="equal">
      <formula>0</formula>
    </cfRule>
    <cfRule type="cellIs" dxfId="0" priority="19858" operator="equal">
      <formula>0</formula>
    </cfRule>
    <cfRule type="cellIs" dxfId="0" priority="19859" operator="equal">
      <formula>0</formula>
    </cfRule>
    <cfRule type="cellIs" dxfId="0" priority="19860" operator="equal">
      <formula>0</formula>
    </cfRule>
    <cfRule type="cellIs" dxfId="0" priority="19861" operator="equal">
      <formula>0</formula>
    </cfRule>
    <cfRule type="cellIs" dxfId="0" priority="19862" operator="equal">
      <formula>0</formula>
    </cfRule>
    <cfRule type="cellIs" dxfId="0" priority="19863" operator="equal">
      <formula>0</formula>
    </cfRule>
    <cfRule type="cellIs" dxfId="0" priority="19864" operator="equal">
      <formula>0</formula>
    </cfRule>
    <cfRule type="cellIs" dxfId="0" priority="19865" operator="equal">
      <formula>0</formula>
    </cfRule>
    <cfRule type="cellIs" dxfId="0" priority="19866" operator="equal">
      <formula>0</formula>
    </cfRule>
    <cfRule type="cellIs" dxfId="0" priority="19867" operator="equal">
      <formula>0</formula>
    </cfRule>
    <cfRule type="cellIs" dxfId="0" priority="19868" operator="equal">
      <formula>0</formula>
    </cfRule>
    <cfRule type="cellIs" dxfId="0" priority="19869" operator="equal">
      <formula>0</formula>
    </cfRule>
    <cfRule type="cellIs" dxfId="0" priority="19870" operator="equal">
      <formula>0</formula>
    </cfRule>
    <cfRule type="cellIs" dxfId="0" priority="19871" operator="equal">
      <formula>0</formula>
    </cfRule>
    <cfRule type="cellIs" dxfId="0" priority="19872" operator="equal">
      <formula>0</formula>
    </cfRule>
    <cfRule type="cellIs" dxfId="0" priority="19873" operator="equal">
      <formula>0</formula>
    </cfRule>
    <cfRule type="cellIs" dxfId="0" priority="19874" operator="equal">
      <formula>0</formula>
    </cfRule>
    <cfRule type="cellIs" dxfId="0" priority="19875" operator="equal">
      <formula>0</formula>
    </cfRule>
    <cfRule type="cellIs" dxfId="0" priority="19876" operator="equal">
      <formula>0</formula>
    </cfRule>
    <cfRule type="cellIs" dxfId="0" priority="19877" operator="equal">
      <formula>0</formula>
    </cfRule>
    <cfRule type="cellIs" dxfId="0" priority="19878" operator="equal">
      <formula>0</formula>
    </cfRule>
    <cfRule type="cellIs" dxfId="0" priority="19879" operator="equal">
      <formula>0</formula>
    </cfRule>
    <cfRule type="cellIs" dxfId="0" priority="19880" operator="equal">
      <formula>0</formula>
    </cfRule>
    <cfRule type="cellIs" dxfId="0" priority="19881" operator="equal">
      <formula>0</formula>
    </cfRule>
    <cfRule type="cellIs" dxfId="0" priority="19882" operator="equal">
      <formula>0</formula>
    </cfRule>
    <cfRule type="cellIs" dxfId="0" priority="19883" operator="equal">
      <formula>0</formula>
    </cfRule>
    <cfRule type="cellIs" dxfId="0" priority="19884" operator="equal">
      <formula>0</formula>
    </cfRule>
    <cfRule type="cellIs" dxfId="0" priority="19885" operator="equal">
      <formula>0</formula>
    </cfRule>
    <cfRule type="cellIs" dxfId="0" priority="19886" operator="equal">
      <formula>0</formula>
    </cfRule>
    <cfRule type="cellIs" dxfId="0" priority="19887" operator="equal">
      <formula>0</formula>
    </cfRule>
    <cfRule type="cellIs" dxfId="0" priority="19888" operator="equal">
      <formula>0</formula>
    </cfRule>
    <cfRule type="cellIs" dxfId="0" priority="19889" operator="equal">
      <formula>0</formula>
    </cfRule>
    <cfRule type="cellIs" dxfId="0" priority="19890" operator="equal">
      <formula>0</formula>
    </cfRule>
    <cfRule type="cellIs" dxfId="0" priority="19891" operator="equal">
      <formula>0</formula>
    </cfRule>
    <cfRule type="cellIs" dxfId="0" priority="19892" operator="equal">
      <formula>0</formula>
    </cfRule>
    <cfRule type="cellIs" dxfId="0" priority="19893" operator="equal">
      <formula>0</formula>
    </cfRule>
    <cfRule type="cellIs" dxfId="0" priority="19894" operator="equal">
      <formula>0</formula>
    </cfRule>
    <cfRule type="cellIs" dxfId="0" priority="19895" operator="equal">
      <formula>0</formula>
    </cfRule>
    <cfRule type="cellIs" dxfId="0" priority="19896" operator="equal">
      <formula>0</formula>
    </cfRule>
    <cfRule type="cellIs" dxfId="0" priority="19897" operator="equal">
      <formula>0</formula>
    </cfRule>
    <cfRule type="cellIs" dxfId="0" priority="19898" operator="equal">
      <formula>0</formula>
    </cfRule>
    <cfRule type="cellIs" dxfId="0" priority="19899" operator="equal">
      <formula>0</formula>
    </cfRule>
    <cfRule type="cellIs" dxfId="0" priority="19900" operator="equal">
      <formula>0</formula>
    </cfRule>
    <cfRule type="cellIs" dxfId="0" priority="19901" operator="equal">
      <formula>0</formula>
    </cfRule>
    <cfRule type="cellIs" dxfId="0" priority="19902" operator="equal">
      <formula>0</formula>
    </cfRule>
    <cfRule type="cellIs" dxfId="0" priority="19903" operator="equal">
      <formula>0</formula>
    </cfRule>
    <cfRule type="cellIs" dxfId="0" priority="19904" operator="equal">
      <formula>0</formula>
    </cfRule>
    <cfRule type="cellIs" dxfId="0" priority="19905" operator="equal">
      <formula>0</formula>
    </cfRule>
    <cfRule type="cellIs" dxfId="0" priority="19906" operator="equal">
      <formula>0</formula>
    </cfRule>
    <cfRule type="cellIs" dxfId="0" priority="19907" operator="equal">
      <formula>0</formula>
    </cfRule>
    <cfRule type="cellIs" dxfId="0" priority="19908" operator="equal">
      <formula>0</formula>
    </cfRule>
    <cfRule type="cellIs" dxfId="0" priority="19909" operator="equal">
      <formula>0</formula>
    </cfRule>
    <cfRule type="cellIs" dxfId="0" priority="19910" operator="equal">
      <formula>0</formula>
    </cfRule>
    <cfRule type="cellIs" dxfId="0" priority="19911" operator="equal">
      <formula>0</formula>
    </cfRule>
    <cfRule type="cellIs" dxfId="0" priority="19912" operator="equal">
      <formula>0</formula>
    </cfRule>
    <cfRule type="cellIs" dxfId="0" priority="19913" operator="equal">
      <formula>0</formula>
    </cfRule>
    <cfRule type="cellIs" dxfId="0" priority="19914" operator="equal">
      <formula>0</formula>
    </cfRule>
    <cfRule type="cellIs" dxfId="0" priority="19915" operator="equal">
      <formula>0</formula>
    </cfRule>
    <cfRule type="cellIs" dxfId="0" priority="19916" operator="equal">
      <formula>0</formula>
    </cfRule>
    <cfRule type="cellIs" dxfId="0" priority="19917" operator="equal">
      <formula>0</formula>
    </cfRule>
    <cfRule type="cellIs" dxfId="0" priority="19918" operator="equal">
      <formula>0</formula>
    </cfRule>
    <cfRule type="cellIs" dxfId="0" priority="19919" operator="equal">
      <formula>0</formula>
    </cfRule>
    <cfRule type="cellIs" dxfId="0" priority="19920" operator="equal">
      <formula>0</formula>
    </cfRule>
    <cfRule type="cellIs" dxfId="0" priority="19921" operator="equal">
      <formula>0</formula>
    </cfRule>
    <cfRule type="cellIs" dxfId="0" priority="19922" operator="equal">
      <formula>0</formula>
    </cfRule>
    <cfRule type="cellIs" dxfId="0" priority="19923" operator="equal">
      <formula>0</formula>
    </cfRule>
    <cfRule type="cellIs" dxfId="0" priority="19924" operator="equal">
      <formula>0</formula>
    </cfRule>
    <cfRule type="cellIs" dxfId="0" priority="19925" operator="equal">
      <formula>0</formula>
    </cfRule>
    <cfRule type="cellIs" dxfId="0" priority="19926" operator="equal">
      <formula>0</formula>
    </cfRule>
    <cfRule type="cellIs" dxfId="0" priority="19927" operator="equal">
      <formula>0</formula>
    </cfRule>
    <cfRule type="cellIs" dxfId="0" priority="19928" operator="equal">
      <formula>0</formula>
    </cfRule>
    <cfRule type="cellIs" dxfId="0" priority="19929" operator="equal">
      <formula>0</formula>
    </cfRule>
    <cfRule type="cellIs" dxfId="0" priority="19930" operator="equal">
      <formula>0</formula>
    </cfRule>
    <cfRule type="cellIs" dxfId="0" priority="19931" operator="equal">
      <formula>0</formula>
    </cfRule>
    <cfRule type="cellIs" dxfId="0" priority="19932" operator="equal">
      <formula>0</formula>
    </cfRule>
    <cfRule type="cellIs" dxfId="0" priority="19933" operator="equal">
      <formula>0</formula>
    </cfRule>
    <cfRule type="cellIs" dxfId="0" priority="19934" operator="equal">
      <formula>0</formula>
    </cfRule>
    <cfRule type="cellIs" dxfId="0" priority="19935" operator="equal">
      <formula>0</formula>
    </cfRule>
    <cfRule type="cellIs" dxfId="0" priority="19936" operator="equal">
      <formula>0</formula>
    </cfRule>
    <cfRule type="cellIs" dxfId="0" priority="19937" operator="equal">
      <formula>0</formula>
    </cfRule>
    <cfRule type="cellIs" dxfId="0" priority="19938" operator="equal">
      <formula>0</formula>
    </cfRule>
    <cfRule type="cellIs" dxfId="0" priority="19939" operator="equal">
      <formula>0</formula>
    </cfRule>
    <cfRule type="cellIs" dxfId="0" priority="19940" operator="equal">
      <formula>0</formula>
    </cfRule>
    <cfRule type="cellIs" dxfId="0" priority="19941" operator="equal">
      <formula>0</formula>
    </cfRule>
    <cfRule type="cellIs" dxfId="0" priority="19942" operator="equal">
      <formula>0</formula>
    </cfRule>
    <cfRule type="cellIs" dxfId="0" priority="19943" operator="equal">
      <formula>0</formula>
    </cfRule>
    <cfRule type="cellIs" dxfId="0" priority="19944" operator="equal">
      <formula>0</formula>
    </cfRule>
    <cfRule type="cellIs" dxfId="0" priority="19945" operator="equal">
      <formula>0</formula>
    </cfRule>
    <cfRule type="cellIs" dxfId="0" priority="19946" operator="equal">
      <formula>0</formula>
    </cfRule>
    <cfRule type="cellIs" dxfId="0" priority="19947" operator="equal">
      <formula>0</formula>
    </cfRule>
    <cfRule type="cellIs" dxfId="0" priority="19948" operator="equal">
      <formula>0</formula>
    </cfRule>
    <cfRule type="cellIs" dxfId="0" priority="19949" operator="equal">
      <formula>0</formula>
    </cfRule>
    <cfRule type="cellIs" dxfId="0" priority="19950" operator="equal">
      <formula>0</formula>
    </cfRule>
    <cfRule type="cellIs" dxfId="0" priority="19951" operator="equal">
      <formula>0</formula>
    </cfRule>
    <cfRule type="cellIs" dxfId="0" priority="19952" operator="equal">
      <formula>0</formula>
    </cfRule>
    <cfRule type="cellIs" dxfId="0" priority="19953" operator="equal">
      <formula>0</formula>
    </cfRule>
    <cfRule type="cellIs" dxfId="0" priority="19954" operator="equal">
      <formula>0</formula>
    </cfRule>
    <cfRule type="cellIs" dxfId="0" priority="19955" operator="equal">
      <formula>0</formula>
    </cfRule>
    <cfRule type="cellIs" dxfId="0" priority="19956" operator="equal">
      <formula>0</formula>
    </cfRule>
    <cfRule type="cellIs" dxfId="0" priority="19957" operator="equal">
      <formula>0</formula>
    </cfRule>
    <cfRule type="cellIs" dxfId="0" priority="19958" operator="equal">
      <formula>0</formula>
    </cfRule>
    <cfRule type="cellIs" dxfId="0" priority="19959" operator="equal">
      <formula>0</formula>
    </cfRule>
    <cfRule type="cellIs" dxfId="0" priority="19960" operator="equal">
      <formula>0</formula>
    </cfRule>
    <cfRule type="cellIs" dxfId="0" priority="19961" operator="equal">
      <formula>0</formula>
    </cfRule>
    <cfRule type="cellIs" dxfId="0" priority="19962" operator="equal">
      <formula>0</formula>
    </cfRule>
    <cfRule type="cellIs" dxfId="0" priority="19963" operator="equal">
      <formula>0</formula>
    </cfRule>
    <cfRule type="cellIs" dxfId="0" priority="19964" operator="equal">
      <formula>0</formula>
    </cfRule>
    <cfRule type="cellIs" dxfId="0" priority="19965" operator="equal">
      <formula>0</formula>
    </cfRule>
    <cfRule type="cellIs" dxfId="0" priority="19966" operator="equal">
      <formula>0</formula>
    </cfRule>
    <cfRule type="cellIs" dxfId="0" priority="19967" operator="equal">
      <formula>0</formula>
    </cfRule>
    <cfRule type="cellIs" dxfId="0" priority="19968" operator="equal">
      <formula>0</formula>
    </cfRule>
    <cfRule type="cellIs" dxfId="0" priority="19969" operator="equal">
      <formula>0</formula>
    </cfRule>
    <cfRule type="cellIs" dxfId="0" priority="19970" operator="equal">
      <formula>0</formula>
    </cfRule>
    <cfRule type="cellIs" dxfId="0" priority="19971" operator="equal">
      <formula>0</formula>
    </cfRule>
    <cfRule type="cellIs" dxfId="0" priority="19972" operator="equal">
      <formula>0</formula>
    </cfRule>
    <cfRule type="cellIs" dxfId="0" priority="19973" operator="equal">
      <formula>0</formula>
    </cfRule>
    <cfRule type="cellIs" dxfId="0" priority="19974" operator="equal">
      <formula>0</formula>
    </cfRule>
    <cfRule type="cellIs" dxfId="0" priority="19975" operator="equal">
      <formula>0</formula>
    </cfRule>
    <cfRule type="cellIs" dxfId="0" priority="19976" operator="equal">
      <formula>0</formula>
    </cfRule>
    <cfRule type="cellIs" dxfId="0" priority="19977" operator="equal">
      <formula>0</formula>
    </cfRule>
    <cfRule type="cellIs" dxfId="0" priority="19978" operator="equal">
      <formula>0</formula>
    </cfRule>
    <cfRule type="cellIs" dxfId="0" priority="19979" operator="equal">
      <formula>0</formula>
    </cfRule>
    <cfRule type="cellIs" dxfId="0" priority="19980" operator="equal">
      <formula>0</formula>
    </cfRule>
    <cfRule type="cellIs" dxfId="0" priority="19981" operator="equal">
      <formula>0</formula>
    </cfRule>
    <cfRule type="cellIs" dxfId="0" priority="19982" operator="equal">
      <formula>0</formula>
    </cfRule>
    <cfRule type="cellIs" dxfId="0" priority="19983" operator="equal">
      <formula>0</formula>
    </cfRule>
    <cfRule type="cellIs" dxfId="0" priority="19984" operator="equal">
      <formula>0</formula>
    </cfRule>
    <cfRule type="cellIs" dxfId="0" priority="19985" operator="equal">
      <formula>0</formula>
    </cfRule>
    <cfRule type="cellIs" dxfId="0" priority="19986" operator="equal">
      <formula>0</formula>
    </cfRule>
    <cfRule type="cellIs" dxfId="0" priority="19987" operator="equal">
      <formula>0</formula>
    </cfRule>
    <cfRule type="cellIs" dxfId="0" priority="19988" operator="equal">
      <formula>0</formula>
    </cfRule>
    <cfRule type="cellIs" dxfId="0" priority="19989" operator="equal">
      <formula>0</formula>
    </cfRule>
    <cfRule type="cellIs" dxfId="0" priority="19990" operator="equal">
      <formula>0</formula>
    </cfRule>
    <cfRule type="cellIs" dxfId="0" priority="19991" operator="equal">
      <formula>0</formula>
    </cfRule>
    <cfRule type="cellIs" dxfId="0" priority="19992" operator="equal">
      <formula>0</formula>
    </cfRule>
    <cfRule type="cellIs" dxfId="0" priority="19993" operator="equal">
      <formula>0</formula>
    </cfRule>
    <cfRule type="cellIs" dxfId="0" priority="19994" operator="equal">
      <formula>0</formula>
    </cfRule>
    <cfRule type="cellIs" dxfId="0" priority="19995" operator="equal">
      <formula>0</formula>
    </cfRule>
    <cfRule type="cellIs" dxfId="0" priority="19996" operator="equal">
      <formula>0</formula>
    </cfRule>
    <cfRule type="cellIs" dxfId="0" priority="19997" operator="equal">
      <formula>0</formula>
    </cfRule>
    <cfRule type="cellIs" dxfId="0" priority="19998" operator="equal">
      <formula>0</formula>
    </cfRule>
    <cfRule type="cellIs" dxfId="0" priority="19999" operator="equal">
      <formula>0</formula>
    </cfRule>
    <cfRule type="cellIs" dxfId="0" priority="20000" operator="equal">
      <formula>0</formula>
    </cfRule>
    <cfRule type="cellIs" dxfId="0" priority="20001" operator="equal">
      <formula>0</formula>
    </cfRule>
    <cfRule type="cellIs" dxfId="0" priority="20002" operator="equal">
      <formula>0</formula>
    </cfRule>
    <cfRule type="cellIs" dxfId="0" priority="20003" operator="equal">
      <formula>0</formula>
    </cfRule>
    <cfRule type="cellIs" dxfId="0" priority="20004" operator="equal">
      <formula>0</formula>
    </cfRule>
    <cfRule type="cellIs" dxfId="0" priority="20005" operator="equal">
      <formula>0</formula>
    </cfRule>
    <cfRule type="cellIs" dxfId="0" priority="20006" operator="equal">
      <formula>0</formula>
    </cfRule>
    <cfRule type="cellIs" dxfId="0" priority="20007" operator="equal">
      <formula>0</formula>
    </cfRule>
    <cfRule type="cellIs" dxfId="0" priority="20008" operator="equal">
      <formula>0</formula>
    </cfRule>
    <cfRule type="cellIs" dxfId="0" priority="20009" operator="equal">
      <formula>0</formula>
    </cfRule>
    <cfRule type="cellIs" dxfId="0" priority="20010" operator="equal">
      <formula>0</formula>
    </cfRule>
    <cfRule type="cellIs" dxfId="0" priority="20011" operator="equal">
      <formula>0</formula>
    </cfRule>
    <cfRule type="cellIs" dxfId="0" priority="20012" operator="equal">
      <formula>0</formula>
    </cfRule>
    <cfRule type="cellIs" dxfId="0" priority="20013" operator="equal">
      <formula>0</formula>
    </cfRule>
    <cfRule type="cellIs" dxfId="0" priority="20014" operator="equal">
      <formula>0</formula>
    </cfRule>
    <cfRule type="cellIs" dxfId="0" priority="20015" operator="equal">
      <formula>0</formula>
    </cfRule>
    <cfRule type="cellIs" dxfId="0" priority="20016" operator="equal">
      <formula>0</formula>
    </cfRule>
    <cfRule type="cellIs" dxfId="0" priority="20017" operator="equal">
      <formula>0</formula>
    </cfRule>
    <cfRule type="cellIs" dxfId="0" priority="20018" operator="equal">
      <formula>0</formula>
    </cfRule>
    <cfRule type="cellIs" dxfId="0" priority="20019" operator="equal">
      <formula>0</formula>
    </cfRule>
    <cfRule type="cellIs" dxfId="0" priority="20020" operator="equal">
      <formula>0</formula>
    </cfRule>
    <cfRule type="cellIs" dxfId="0" priority="20021" operator="equal">
      <formula>0</formula>
    </cfRule>
    <cfRule type="cellIs" dxfId="0" priority="20022" operator="equal">
      <formula>0</formula>
    </cfRule>
    <cfRule type="cellIs" dxfId="0" priority="20023" operator="equal">
      <formula>0</formula>
    </cfRule>
    <cfRule type="cellIs" dxfId="0" priority="20024" operator="equal">
      <formula>0</formula>
    </cfRule>
    <cfRule type="cellIs" dxfId="0" priority="20025" operator="equal">
      <formula>0</formula>
    </cfRule>
    <cfRule type="cellIs" dxfId="0" priority="20026" operator="equal">
      <formula>0</formula>
    </cfRule>
    <cfRule type="cellIs" dxfId="0" priority="20027" operator="equal">
      <formula>0</formula>
    </cfRule>
    <cfRule type="cellIs" dxfId="0" priority="20028" operator="equal">
      <formula>0</formula>
    </cfRule>
    <cfRule type="cellIs" dxfId="0" priority="20029" operator="equal">
      <formula>0</formula>
    </cfRule>
    <cfRule type="cellIs" dxfId="0" priority="20030" operator="equal">
      <formula>0</formula>
    </cfRule>
    <cfRule type="cellIs" dxfId="0" priority="20031" operator="equal">
      <formula>0</formula>
    </cfRule>
    <cfRule type="cellIs" dxfId="0" priority="20032" operator="equal">
      <formula>0</formula>
    </cfRule>
    <cfRule type="cellIs" dxfId="0" priority="20033" operator="equal">
      <formula>0</formula>
    </cfRule>
    <cfRule type="cellIs" dxfId="0" priority="20034" operator="equal">
      <formula>0</formula>
    </cfRule>
    <cfRule type="cellIs" dxfId="0" priority="20035" operator="equal">
      <formula>0</formula>
    </cfRule>
    <cfRule type="cellIs" dxfId="0" priority="20036" operator="equal">
      <formula>0</formula>
    </cfRule>
    <cfRule type="cellIs" dxfId="0" priority="20037" operator="equal">
      <formula>0</formula>
    </cfRule>
    <cfRule type="cellIs" dxfId="0" priority="20038" operator="equal">
      <formula>0</formula>
    </cfRule>
    <cfRule type="cellIs" dxfId="0" priority="20039" operator="equal">
      <formula>0</formula>
    </cfRule>
    <cfRule type="cellIs" dxfId="0" priority="20040" operator="equal">
      <formula>0</formula>
    </cfRule>
    <cfRule type="cellIs" dxfId="0" priority="20041" operator="equal">
      <formula>0</formula>
    </cfRule>
    <cfRule type="cellIs" dxfId="0" priority="20042" operator="equal">
      <formula>0</formula>
    </cfRule>
    <cfRule type="cellIs" dxfId="0" priority="20043" operator="equal">
      <formula>0</formula>
    </cfRule>
    <cfRule type="cellIs" dxfId="0" priority="20044" operator="equal">
      <formula>0</formula>
    </cfRule>
    <cfRule type="cellIs" dxfId="0" priority="20045" operator="equal">
      <formula>0</formula>
    </cfRule>
    <cfRule type="cellIs" dxfId="0" priority="20046" operator="equal">
      <formula>0</formula>
    </cfRule>
    <cfRule type="cellIs" dxfId="0" priority="20047" operator="equal">
      <formula>0</formula>
    </cfRule>
    <cfRule type="cellIs" dxfId="0" priority="20048" operator="equal">
      <formula>0</formula>
    </cfRule>
    <cfRule type="cellIs" dxfId="0" priority="20049" operator="equal">
      <formula>0</formula>
    </cfRule>
    <cfRule type="cellIs" dxfId="0" priority="20050" operator="equal">
      <formula>0</formula>
    </cfRule>
    <cfRule type="cellIs" dxfId="0" priority="20051" operator="equal">
      <formula>0</formula>
    </cfRule>
    <cfRule type="cellIs" dxfId="0" priority="20052" operator="equal">
      <formula>0</formula>
    </cfRule>
    <cfRule type="cellIs" dxfId="0" priority="20053" operator="equal">
      <formula>0</formula>
    </cfRule>
    <cfRule type="cellIs" dxfId="0" priority="20054" operator="equal">
      <formula>0</formula>
    </cfRule>
    <cfRule type="cellIs" dxfId="0" priority="20055" operator="equal">
      <formula>0</formula>
    </cfRule>
    <cfRule type="cellIs" dxfId="0" priority="20056" operator="equal">
      <formula>0</formula>
    </cfRule>
    <cfRule type="cellIs" dxfId="0" priority="20057" operator="equal">
      <formula>0</formula>
    </cfRule>
    <cfRule type="cellIs" dxfId="0" priority="20058" operator="equal">
      <formula>0</formula>
    </cfRule>
    <cfRule type="cellIs" dxfId="0" priority="20059" operator="equal">
      <formula>0</formula>
    </cfRule>
    <cfRule type="cellIs" dxfId="0" priority="20060" operator="equal">
      <formula>0</formula>
    </cfRule>
    <cfRule type="cellIs" dxfId="0" priority="20061" operator="equal">
      <formula>0</formula>
    </cfRule>
    <cfRule type="cellIs" dxfId="0" priority="20062" operator="equal">
      <formula>0</formula>
    </cfRule>
    <cfRule type="cellIs" dxfId="0" priority="20063" operator="equal">
      <formula>0</formula>
    </cfRule>
    <cfRule type="cellIs" dxfId="0" priority="20064" operator="equal">
      <formula>0</formula>
    </cfRule>
    <cfRule type="cellIs" dxfId="0" priority="20065" operator="equal">
      <formula>0</formula>
    </cfRule>
    <cfRule type="cellIs" dxfId="0" priority="20066" operator="equal">
      <formula>0</formula>
    </cfRule>
    <cfRule type="cellIs" dxfId="0" priority="20067" operator="equal">
      <formula>0</formula>
    </cfRule>
    <cfRule type="cellIs" dxfId="0" priority="20068" operator="equal">
      <formula>0</formula>
    </cfRule>
    <cfRule type="cellIs" dxfId="0" priority="20069" operator="equal">
      <formula>0</formula>
    </cfRule>
    <cfRule type="cellIs" dxfId="0" priority="20070" operator="equal">
      <formula>0</formula>
    </cfRule>
    <cfRule type="cellIs" dxfId="0" priority="20071" operator="equal">
      <formula>0</formula>
    </cfRule>
    <cfRule type="cellIs" dxfId="0" priority="20072" operator="equal">
      <formula>0</formula>
    </cfRule>
    <cfRule type="cellIs" dxfId="0" priority="20073" operator="equal">
      <formula>0</formula>
    </cfRule>
    <cfRule type="cellIs" dxfId="0" priority="20074" operator="equal">
      <formula>0</formula>
    </cfRule>
    <cfRule type="cellIs" dxfId="0" priority="20075" operator="equal">
      <formula>0</formula>
    </cfRule>
    <cfRule type="cellIs" dxfId="0" priority="20076" operator="equal">
      <formula>0</formula>
    </cfRule>
    <cfRule type="cellIs" dxfId="0" priority="20077" operator="equal">
      <formula>0</formula>
    </cfRule>
    <cfRule type="cellIs" dxfId="0" priority="20078" operator="equal">
      <formula>0</formula>
    </cfRule>
    <cfRule type="cellIs" dxfId="0" priority="20079" operator="equal">
      <formula>0</formula>
    </cfRule>
    <cfRule type="cellIs" dxfId="0" priority="20080" operator="equal">
      <formula>0</formula>
    </cfRule>
    <cfRule type="cellIs" dxfId="0" priority="20081" operator="equal">
      <formula>0</formula>
    </cfRule>
    <cfRule type="cellIs" dxfId="0" priority="20082" operator="equal">
      <formula>0</formula>
    </cfRule>
    <cfRule type="cellIs" dxfId="0" priority="20083" operator="equal">
      <formula>0</formula>
    </cfRule>
    <cfRule type="cellIs" dxfId="0" priority="20084" operator="equal">
      <formula>0</formula>
    </cfRule>
  </conditionalFormatting>
  <conditionalFormatting sqref="E590">
    <cfRule type="cellIs" dxfId="0" priority="17973" operator="equal">
      <formula>0</formula>
    </cfRule>
    <cfRule type="cellIs" dxfId="0" priority="17974" operator="equal">
      <formula>0</formula>
    </cfRule>
    <cfRule type="cellIs" dxfId="0" priority="17975" operator="equal">
      <formula>0</formula>
    </cfRule>
    <cfRule type="cellIs" dxfId="0" priority="17976" operator="equal">
      <formula>0</formula>
    </cfRule>
    <cfRule type="cellIs" dxfId="0" priority="17977" operator="equal">
      <formula>0</formula>
    </cfRule>
    <cfRule type="cellIs" dxfId="0" priority="17978" operator="equal">
      <formula>0</formula>
    </cfRule>
    <cfRule type="cellIs" dxfId="0" priority="17979" operator="equal">
      <formula>0</formula>
    </cfRule>
    <cfRule type="cellIs" dxfId="0" priority="17980" operator="equal">
      <formula>0</formula>
    </cfRule>
    <cfRule type="cellIs" dxfId="0" priority="17981" operator="equal">
      <formula>0</formula>
    </cfRule>
    <cfRule type="cellIs" dxfId="0" priority="17982" operator="equal">
      <formula>0</formula>
    </cfRule>
    <cfRule type="cellIs" dxfId="0" priority="17983" operator="equal">
      <formula>0</formula>
    </cfRule>
    <cfRule type="cellIs" dxfId="0" priority="17984" operator="equal">
      <formula>0</formula>
    </cfRule>
    <cfRule type="cellIs" dxfId="0" priority="17985" operator="equal">
      <formula>0</formula>
    </cfRule>
    <cfRule type="cellIs" dxfId="0" priority="17986" operator="equal">
      <formula>0</formula>
    </cfRule>
    <cfRule type="cellIs" dxfId="0" priority="17987" operator="equal">
      <formula>0</formula>
    </cfRule>
    <cfRule type="cellIs" dxfId="0" priority="17988" operator="equal">
      <formula>0</formula>
    </cfRule>
    <cfRule type="cellIs" dxfId="0" priority="17989" operator="equal">
      <formula>0</formula>
    </cfRule>
    <cfRule type="cellIs" dxfId="0" priority="17990" operator="equal">
      <formula>0</formula>
    </cfRule>
    <cfRule type="cellIs" dxfId="0" priority="17991" operator="equal">
      <formula>0</formula>
    </cfRule>
    <cfRule type="cellIs" dxfId="0" priority="17992" operator="equal">
      <formula>0</formula>
    </cfRule>
    <cfRule type="cellIs" dxfId="0" priority="17993" operator="equal">
      <formula>0</formula>
    </cfRule>
    <cfRule type="cellIs" dxfId="0" priority="17994" operator="equal">
      <formula>0</formula>
    </cfRule>
    <cfRule type="cellIs" dxfId="0" priority="17995" operator="equal">
      <formula>0</formula>
    </cfRule>
    <cfRule type="cellIs" dxfId="0" priority="17996" operator="equal">
      <formula>0</formula>
    </cfRule>
    <cfRule type="cellIs" dxfId="0" priority="17997" operator="equal">
      <formula>0</formula>
    </cfRule>
    <cfRule type="cellIs" dxfId="0" priority="17998" operator="equal">
      <formula>0</formula>
    </cfRule>
    <cfRule type="cellIs" dxfId="0" priority="17999" operator="equal">
      <formula>0</formula>
    </cfRule>
    <cfRule type="cellIs" dxfId="0" priority="18000" operator="equal">
      <formula>0</formula>
    </cfRule>
    <cfRule type="cellIs" dxfId="0" priority="18001" operator="equal">
      <formula>0</formula>
    </cfRule>
    <cfRule type="cellIs" dxfId="0" priority="18002" operator="equal">
      <formula>0</formula>
    </cfRule>
    <cfRule type="cellIs" dxfId="0" priority="18003" operator="equal">
      <formula>0</formula>
    </cfRule>
    <cfRule type="cellIs" dxfId="0" priority="18004" operator="equal">
      <formula>0</formula>
    </cfRule>
    <cfRule type="cellIs" dxfId="0" priority="18005" operator="equal">
      <formula>0</formula>
    </cfRule>
    <cfRule type="cellIs" dxfId="0" priority="18006" operator="equal">
      <formula>0</formula>
    </cfRule>
    <cfRule type="cellIs" dxfId="0" priority="18007" operator="equal">
      <formula>0</formula>
    </cfRule>
    <cfRule type="cellIs" dxfId="0" priority="18008" operator="equal">
      <formula>0</formula>
    </cfRule>
    <cfRule type="cellIs" dxfId="0" priority="18009" operator="equal">
      <formula>0</formula>
    </cfRule>
    <cfRule type="cellIs" dxfId="0" priority="18010" operator="equal">
      <formula>0</formula>
    </cfRule>
    <cfRule type="cellIs" dxfId="0" priority="18011" operator="equal">
      <formula>0</formula>
    </cfRule>
    <cfRule type="cellIs" dxfId="0" priority="18012" operator="equal">
      <formula>0</formula>
    </cfRule>
    <cfRule type="cellIs" dxfId="0" priority="18013" operator="equal">
      <formula>0</formula>
    </cfRule>
    <cfRule type="cellIs" dxfId="0" priority="18014" operator="equal">
      <formula>0</formula>
    </cfRule>
    <cfRule type="cellIs" dxfId="0" priority="18015" operator="equal">
      <formula>0</formula>
    </cfRule>
    <cfRule type="cellIs" dxfId="0" priority="18016" operator="equal">
      <formula>0</formula>
    </cfRule>
    <cfRule type="cellIs" dxfId="0" priority="18017" operator="equal">
      <formula>0</formula>
    </cfRule>
    <cfRule type="cellIs" dxfId="0" priority="18018" operator="equal">
      <formula>0</formula>
    </cfRule>
    <cfRule type="cellIs" dxfId="0" priority="18019" operator="equal">
      <formula>0</formula>
    </cfRule>
    <cfRule type="cellIs" dxfId="0" priority="18020" operator="equal">
      <formula>0</formula>
    </cfRule>
    <cfRule type="cellIs" dxfId="0" priority="18021" operator="equal">
      <formula>0</formula>
    </cfRule>
    <cfRule type="cellIs" dxfId="0" priority="18022" operator="equal">
      <formula>0</formula>
    </cfRule>
    <cfRule type="cellIs" dxfId="0" priority="18023" operator="equal">
      <formula>0</formula>
    </cfRule>
    <cfRule type="cellIs" dxfId="0" priority="18024" operator="equal">
      <formula>0</formula>
    </cfRule>
    <cfRule type="cellIs" dxfId="0" priority="18025" operator="equal">
      <formula>0</formula>
    </cfRule>
    <cfRule type="cellIs" dxfId="0" priority="18026" operator="equal">
      <formula>0</formula>
    </cfRule>
    <cfRule type="cellIs" dxfId="0" priority="18027" operator="equal">
      <formula>0</formula>
    </cfRule>
    <cfRule type="cellIs" dxfId="0" priority="18028" operator="equal">
      <formula>0</formula>
    </cfRule>
    <cfRule type="cellIs" dxfId="0" priority="18029" operator="equal">
      <formula>0</formula>
    </cfRule>
    <cfRule type="cellIs" dxfId="0" priority="18030" operator="equal">
      <formula>0</formula>
    </cfRule>
    <cfRule type="cellIs" dxfId="0" priority="18031" operator="equal">
      <formula>0</formula>
    </cfRule>
    <cfRule type="cellIs" dxfId="0" priority="18032" operator="equal">
      <formula>0</formula>
    </cfRule>
    <cfRule type="cellIs" dxfId="0" priority="18033" operator="equal">
      <formula>0</formula>
    </cfRule>
    <cfRule type="cellIs" dxfId="0" priority="18034" operator="equal">
      <formula>0</formula>
    </cfRule>
    <cfRule type="cellIs" dxfId="0" priority="18035" operator="equal">
      <formula>0</formula>
    </cfRule>
    <cfRule type="cellIs" dxfId="0" priority="18036" operator="equal">
      <formula>0</formula>
    </cfRule>
    <cfRule type="cellIs" dxfId="0" priority="18037" operator="equal">
      <formula>0</formula>
    </cfRule>
    <cfRule type="cellIs" dxfId="0" priority="18038" operator="equal">
      <formula>0</formula>
    </cfRule>
    <cfRule type="cellIs" dxfId="0" priority="18039" operator="equal">
      <formula>0</formula>
    </cfRule>
    <cfRule type="cellIs" dxfId="0" priority="18040" operator="equal">
      <formula>0</formula>
    </cfRule>
    <cfRule type="cellIs" dxfId="0" priority="18041" operator="equal">
      <formula>0</formula>
    </cfRule>
    <cfRule type="cellIs" dxfId="0" priority="18042" operator="equal">
      <formula>0</formula>
    </cfRule>
    <cfRule type="cellIs" dxfId="0" priority="18043" operator="equal">
      <formula>0</formula>
    </cfRule>
    <cfRule type="cellIs" dxfId="0" priority="18044" operator="equal">
      <formula>0</formula>
    </cfRule>
    <cfRule type="cellIs" dxfId="0" priority="18045" operator="equal">
      <formula>0</formula>
    </cfRule>
    <cfRule type="cellIs" dxfId="0" priority="18046" operator="equal">
      <formula>0</formula>
    </cfRule>
    <cfRule type="cellIs" dxfId="0" priority="18047" operator="equal">
      <formula>0</formula>
    </cfRule>
    <cfRule type="cellIs" dxfId="0" priority="18048" operator="equal">
      <formula>0</formula>
    </cfRule>
    <cfRule type="cellIs" dxfId="0" priority="18049" operator="equal">
      <formula>0</formula>
    </cfRule>
    <cfRule type="cellIs" dxfId="0" priority="18050" operator="equal">
      <formula>0</formula>
    </cfRule>
    <cfRule type="cellIs" dxfId="0" priority="18051" operator="equal">
      <formula>0</formula>
    </cfRule>
    <cfRule type="cellIs" dxfId="0" priority="18052" operator="equal">
      <formula>0</formula>
    </cfRule>
    <cfRule type="cellIs" dxfId="0" priority="18053" operator="equal">
      <formula>0</formula>
    </cfRule>
    <cfRule type="cellIs" dxfId="0" priority="18054" operator="equal">
      <formula>0</formula>
    </cfRule>
    <cfRule type="cellIs" dxfId="0" priority="18055" operator="equal">
      <formula>0</formula>
    </cfRule>
    <cfRule type="cellIs" dxfId="0" priority="18056" operator="equal">
      <formula>0</formula>
    </cfRule>
    <cfRule type="cellIs" dxfId="0" priority="18057" operator="equal">
      <formula>0</formula>
    </cfRule>
    <cfRule type="cellIs" dxfId="0" priority="18058" operator="equal">
      <formula>0</formula>
    </cfRule>
    <cfRule type="cellIs" dxfId="0" priority="18059" operator="equal">
      <formula>0</formula>
    </cfRule>
    <cfRule type="cellIs" dxfId="0" priority="18060" operator="equal">
      <formula>0</formula>
    </cfRule>
    <cfRule type="cellIs" dxfId="0" priority="18061" operator="equal">
      <formula>0</formula>
    </cfRule>
    <cfRule type="cellIs" dxfId="0" priority="18062" operator="equal">
      <formula>0</formula>
    </cfRule>
    <cfRule type="cellIs" dxfId="0" priority="18063" operator="equal">
      <formula>0</formula>
    </cfRule>
    <cfRule type="cellIs" dxfId="0" priority="18064" operator="equal">
      <formula>0</formula>
    </cfRule>
    <cfRule type="cellIs" dxfId="0" priority="18065" operator="equal">
      <formula>0</formula>
    </cfRule>
    <cfRule type="cellIs" dxfId="0" priority="18066" operator="equal">
      <formula>0</formula>
    </cfRule>
    <cfRule type="cellIs" dxfId="0" priority="18067" operator="equal">
      <formula>0</formula>
    </cfRule>
    <cfRule type="cellIs" dxfId="0" priority="18068" operator="equal">
      <formula>0</formula>
    </cfRule>
    <cfRule type="cellIs" dxfId="0" priority="18069" operator="equal">
      <formula>0</formula>
    </cfRule>
    <cfRule type="cellIs" dxfId="0" priority="18070" operator="equal">
      <formula>0</formula>
    </cfRule>
    <cfRule type="cellIs" dxfId="0" priority="18071" operator="equal">
      <formula>0</formula>
    </cfRule>
    <cfRule type="cellIs" dxfId="0" priority="18072" operator="equal">
      <formula>0</formula>
    </cfRule>
    <cfRule type="cellIs" dxfId="0" priority="18073" operator="equal">
      <formula>0</formula>
    </cfRule>
    <cfRule type="cellIs" dxfId="0" priority="18074" operator="equal">
      <formula>0</formula>
    </cfRule>
    <cfRule type="cellIs" dxfId="0" priority="18075" operator="equal">
      <formula>0</formula>
    </cfRule>
    <cfRule type="cellIs" dxfId="0" priority="18076" operator="equal">
      <formula>0</formula>
    </cfRule>
    <cfRule type="cellIs" dxfId="0" priority="18077" operator="equal">
      <formula>0</formula>
    </cfRule>
    <cfRule type="cellIs" dxfId="0" priority="18078" operator="equal">
      <formula>0</formula>
    </cfRule>
    <cfRule type="cellIs" dxfId="0" priority="18079" operator="equal">
      <formula>0</formula>
    </cfRule>
    <cfRule type="cellIs" dxfId="0" priority="18080" operator="equal">
      <formula>0</formula>
    </cfRule>
    <cfRule type="cellIs" dxfId="0" priority="18081" operator="equal">
      <formula>0</formula>
    </cfRule>
    <cfRule type="cellIs" dxfId="0" priority="18082" operator="equal">
      <formula>0</formula>
    </cfRule>
    <cfRule type="cellIs" dxfId="0" priority="18083" operator="equal">
      <formula>0</formula>
    </cfRule>
    <cfRule type="cellIs" dxfId="0" priority="18084" operator="equal">
      <formula>0</formula>
    </cfRule>
    <cfRule type="cellIs" dxfId="0" priority="18085" operator="equal">
      <formula>0</formula>
    </cfRule>
    <cfRule type="cellIs" dxfId="0" priority="18086" operator="equal">
      <formula>0</formula>
    </cfRule>
    <cfRule type="cellIs" dxfId="0" priority="18087" operator="equal">
      <formula>0</formula>
    </cfRule>
    <cfRule type="cellIs" dxfId="0" priority="18088" operator="equal">
      <formula>0</formula>
    </cfRule>
    <cfRule type="cellIs" dxfId="0" priority="18089" operator="equal">
      <formula>0</formula>
    </cfRule>
    <cfRule type="cellIs" dxfId="0" priority="18090" operator="equal">
      <formula>0</formula>
    </cfRule>
    <cfRule type="cellIs" dxfId="0" priority="18091" operator="equal">
      <formula>0</formula>
    </cfRule>
    <cfRule type="cellIs" dxfId="0" priority="18092" operator="equal">
      <formula>0</formula>
    </cfRule>
    <cfRule type="cellIs" dxfId="0" priority="18093" operator="equal">
      <formula>0</formula>
    </cfRule>
    <cfRule type="cellIs" dxfId="0" priority="18094" operator="equal">
      <formula>0</formula>
    </cfRule>
    <cfRule type="cellIs" dxfId="0" priority="18095" operator="equal">
      <formula>0</formula>
    </cfRule>
    <cfRule type="cellIs" dxfId="0" priority="18096" operator="equal">
      <formula>0</formula>
    </cfRule>
    <cfRule type="cellIs" dxfId="0" priority="18097" operator="equal">
      <formula>0</formula>
    </cfRule>
    <cfRule type="cellIs" dxfId="0" priority="18098" operator="equal">
      <formula>0</formula>
    </cfRule>
    <cfRule type="cellIs" dxfId="0" priority="18099" operator="equal">
      <formula>0</formula>
    </cfRule>
    <cfRule type="cellIs" dxfId="0" priority="18100" operator="equal">
      <formula>0</formula>
    </cfRule>
    <cfRule type="cellIs" dxfId="0" priority="18101" operator="equal">
      <formula>0</formula>
    </cfRule>
    <cfRule type="cellIs" dxfId="0" priority="18102" operator="equal">
      <formula>0</formula>
    </cfRule>
    <cfRule type="cellIs" dxfId="0" priority="18103" operator="equal">
      <formula>0</formula>
    </cfRule>
    <cfRule type="cellIs" dxfId="0" priority="18104" operator="equal">
      <formula>0</formula>
    </cfRule>
    <cfRule type="cellIs" dxfId="0" priority="18105" operator="equal">
      <formula>0</formula>
    </cfRule>
    <cfRule type="cellIs" dxfId="0" priority="18106" operator="equal">
      <formula>0</formula>
    </cfRule>
    <cfRule type="cellIs" dxfId="0" priority="18107" operator="equal">
      <formula>0</formula>
    </cfRule>
    <cfRule type="cellIs" dxfId="0" priority="18108" operator="equal">
      <formula>0</formula>
    </cfRule>
    <cfRule type="cellIs" dxfId="0" priority="18109" operator="equal">
      <formula>0</formula>
    </cfRule>
    <cfRule type="cellIs" dxfId="0" priority="18110" operator="equal">
      <formula>0</formula>
    </cfRule>
    <cfRule type="cellIs" dxfId="0" priority="18111" operator="equal">
      <formula>0</formula>
    </cfRule>
    <cfRule type="cellIs" dxfId="0" priority="18112" operator="equal">
      <formula>0</formula>
    </cfRule>
    <cfRule type="cellIs" dxfId="0" priority="18113" operator="equal">
      <formula>0</formula>
    </cfRule>
    <cfRule type="cellIs" dxfId="0" priority="18114" operator="equal">
      <formula>0</formula>
    </cfRule>
    <cfRule type="cellIs" dxfId="0" priority="18115" operator="equal">
      <formula>0</formula>
    </cfRule>
    <cfRule type="cellIs" dxfId="0" priority="18116" operator="equal">
      <formula>0</formula>
    </cfRule>
    <cfRule type="cellIs" dxfId="0" priority="18117" operator="equal">
      <formula>0</formula>
    </cfRule>
    <cfRule type="cellIs" dxfId="0" priority="18118" operator="equal">
      <formula>0</formula>
    </cfRule>
    <cfRule type="cellIs" dxfId="0" priority="18119" operator="equal">
      <formula>0</formula>
    </cfRule>
    <cfRule type="cellIs" dxfId="0" priority="18120" operator="equal">
      <formula>0</formula>
    </cfRule>
    <cfRule type="cellIs" dxfId="0" priority="18121" operator="equal">
      <formula>0</formula>
    </cfRule>
    <cfRule type="cellIs" dxfId="0" priority="18122" operator="equal">
      <formula>0</formula>
    </cfRule>
    <cfRule type="cellIs" dxfId="0" priority="18123" operator="equal">
      <formula>0</formula>
    </cfRule>
    <cfRule type="cellIs" dxfId="0" priority="18124" operator="equal">
      <formula>0</formula>
    </cfRule>
    <cfRule type="cellIs" dxfId="0" priority="18125" operator="equal">
      <formula>0</formula>
    </cfRule>
    <cfRule type="cellIs" dxfId="0" priority="18126" operator="equal">
      <formula>0</formula>
    </cfRule>
    <cfRule type="cellIs" dxfId="0" priority="18127" operator="equal">
      <formula>0</formula>
    </cfRule>
    <cfRule type="cellIs" dxfId="0" priority="18128" operator="equal">
      <formula>0</formula>
    </cfRule>
    <cfRule type="cellIs" dxfId="0" priority="18129" operator="equal">
      <formula>0</formula>
    </cfRule>
    <cfRule type="cellIs" dxfId="0" priority="18130" operator="equal">
      <formula>0</formula>
    </cfRule>
    <cfRule type="cellIs" dxfId="0" priority="18131" operator="equal">
      <formula>0</formula>
    </cfRule>
    <cfRule type="cellIs" dxfId="0" priority="18132" operator="equal">
      <formula>0</formula>
    </cfRule>
    <cfRule type="cellIs" dxfId="0" priority="18133" operator="equal">
      <formula>0</formula>
    </cfRule>
    <cfRule type="cellIs" dxfId="0" priority="18134" operator="equal">
      <formula>0</formula>
    </cfRule>
    <cfRule type="cellIs" dxfId="0" priority="18135" operator="equal">
      <formula>0</formula>
    </cfRule>
    <cfRule type="cellIs" dxfId="0" priority="18136" operator="equal">
      <formula>0</formula>
    </cfRule>
    <cfRule type="cellIs" dxfId="0" priority="18137" operator="equal">
      <formula>0</formula>
    </cfRule>
    <cfRule type="cellIs" dxfId="0" priority="18138" operator="equal">
      <formula>0</formula>
    </cfRule>
    <cfRule type="cellIs" dxfId="0" priority="18139" operator="equal">
      <formula>0</formula>
    </cfRule>
    <cfRule type="cellIs" dxfId="0" priority="18140" operator="equal">
      <formula>0</formula>
    </cfRule>
    <cfRule type="cellIs" dxfId="0" priority="18141" operator="equal">
      <formula>0</formula>
    </cfRule>
    <cfRule type="cellIs" dxfId="0" priority="18142" operator="equal">
      <formula>0</formula>
    </cfRule>
    <cfRule type="cellIs" dxfId="0" priority="18143" operator="equal">
      <formula>0</formula>
    </cfRule>
    <cfRule type="cellIs" dxfId="0" priority="18144" operator="equal">
      <formula>0</formula>
    </cfRule>
    <cfRule type="cellIs" dxfId="0" priority="18145" operator="equal">
      <formula>0</formula>
    </cfRule>
    <cfRule type="cellIs" dxfId="0" priority="18146" operator="equal">
      <formula>0</formula>
    </cfRule>
    <cfRule type="cellIs" dxfId="0" priority="18147" operator="equal">
      <formula>0</formula>
    </cfRule>
    <cfRule type="cellIs" dxfId="0" priority="18148" operator="equal">
      <formula>0</formula>
    </cfRule>
    <cfRule type="cellIs" dxfId="0" priority="18149" operator="equal">
      <formula>0</formula>
    </cfRule>
    <cfRule type="cellIs" dxfId="0" priority="18150" operator="equal">
      <formula>0</formula>
    </cfRule>
    <cfRule type="cellIs" dxfId="0" priority="18151" operator="equal">
      <formula>0</formula>
    </cfRule>
    <cfRule type="cellIs" dxfId="0" priority="18152" operator="equal">
      <formula>0</formula>
    </cfRule>
    <cfRule type="cellIs" dxfId="0" priority="18153" operator="equal">
      <formula>0</formula>
    </cfRule>
    <cfRule type="cellIs" dxfId="0" priority="18154" operator="equal">
      <formula>0</formula>
    </cfRule>
    <cfRule type="cellIs" dxfId="0" priority="18155" operator="equal">
      <formula>0</formula>
    </cfRule>
    <cfRule type="cellIs" dxfId="0" priority="18156" operator="equal">
      <formula>0</formula>
    </cfRule>
    <cfRule type="cellIs" dxfId="0" priority="18157" operator="equal">
      <formula>0</formula>
    </cfRule>
    <cfRule type="cellIs" dxfId="0" priority="18158" operator="equal">
      <formula>0</formula>
    </cfRule>
    <cfRule type="cellIs" dxfId="0" priority="18159" operator="equal">
      <formula>0</formula>
    </cfRule>
    <cfRule type="cellIs" dxfId="0" priority="18160" operator="equal">
      <formula>0</formula>
    </cfRule>
    <cfRule type="cellIs" dxfId="0" priority="18161" operator="equal">
      <formula>0</formula>
    </cfRule>
    <cfRule type="cellIs" dxfId="0" priority="18162" operator="equal">
      <formula>0</formula>
    </cfRule>
    <cfRule type="cellIs" dxfId="0" priority="18163" operator="equal">
      <formula>0</formula>
    </cfRule>
    <cfRule type="cellIs" dxfId="0" priority="18164" operator="equal">
      <formula>0</formula>
    </cfRule>
    <cfRule type="cellIs" dxfId="0" priority="18165" operator="equal">
      <formula>0</formula>
    </cfRule>
    <cfRule type="cellIs" dxfId="0" priority="18166" operator="equal">
      <formula>0</formula>
    </cfRule>
    <cfRule type="cellIs" dxfId="0" priority="18167" operator="equal">
      <formula>0</formula>
    </cfRule>
    <cfRule type="cellIs" dxfId="0" priority="18168" operator="equal">
      <formula>0</formula>
    </cfRule>
    <cfRule type="cellIs" dxfId="0" priority="18169" operator="equal">
      <formula>0</formula>
    </cfRule>
    <cfRule type="cellIs" dxfId="0" priority="18170" operator="equal">
      <formula>0</formula>
    </cfRule>
    <cfRule type="cellIs" dxfId="0" priority="18171" operator="equal">
      <formula>0</formula>
    </cfRule>
    <cfRule type="cellIs" dxfId="0" priority="18172" operator="equal">
      <formula>0</formula>
    </cfRule>
    <cfRule type="cellIs" dxfId="0" priority="18173" operator="equal">
      <formula>0</formula>
    </cfRule>
    <cfRule type="cellIs" dxfId="0" priority="18174" operator="equal">
      <formula>0</formula>
    </cfRule>
    <cfRule type="cellIs" dxfId="0" priority="18175" operator="equal">
      <formula>0</formula>
    </cfRule>
    <cfRule type="cellIs" dxfId="0" priority="18176" operator="equal">
      <formula>0</formula>
    </cfRule>
    <cfRule type="cellIs" dxfId="0" priority="18177" operator="equal">
      <formula>0</formula>
    </cfRule>
    <cfRule type="cellIs" dxfId="0" priority="18178" operator="equal">
      <formula>0</formula>
    </cfRule>
    <cfRule type="cellIs" dxfId="0" priority="18179" operator="equal">
      <formula>0</formula>
    </cfRule>
    <cfRule type="cellIs" dxfId="0" priority="18180" operator="equal">
      <formula>0</formula>
    </cfRule>
    <cfRule type="cellIs" dxfId="0" priority="18181" operator="equal">
      <formula>0</formula>
    </cfRule>
    <cfRule type="cellIs" dxfId="0" priority="18182" operator="equal">
      <formula>0</formula>
    </cfRule>
    <cfRule type="cellIs" dxfId="0" priority="18183" operator="equal">
      <formula>0</formula>
    </cfRule>
    <cfRule type="cellIs" dxfId="0" priority="18184" operator="equal">
      <formula>0</formula>
    </cfRule>
    <cfRule type="cellIs" dxfId="0" priority="18185" operator="equal">
      <formula>0</formula>
    </cfRule>
    <cfRule type="cellIs" dxfId="0" priority="18186" operator="equal">
      <formula>0</formula>
    </cfRule>
    <cfRule type="cellIs" dxfId="0" priority="18187" operator="equal">
      <formula>0</formula>
    </cfRule>
    <cfRule type="cellIs" dxfId="0" priority="18188" operator="equal">
      <formula>0</formula>
    </cfRule>
    <cfRule type="cellIs" dxfId="0" priority="18189" operator="equal">
      <formula>0</formula>
    </cfRule>
    <cfRule type="cellIs" dxfId="0" priority="18190" operator="equal">
      <formula>0</formula>
    </cfRule>
    <cfRule type="cellIs" dxfId="0" priority="18191" operator="equal">
      <formula>0</formula>
    </cfRule>
    <cfRule type="cellIs" dxfId="0" priority="18192" operator="equal">
      <formula>0</formula>
    </cfRule>
    <cfRule type="cellIs" dxfId="0" priority="18193" operator="equal">
      <formula>0</formula>
    </cfRule>
    <cfRule type="cellIs" dxfId="0" priority="18194" operator="equal">
      <formula>0</formula>
    </cfRule>
    <cfRule type="cellIs" dxfId="0" priority="18195" operator="equal">
      <formula>0</formula>
    </cfRule>
    <cfRule type="cellIs" dxfId="0" priority="18196" operator="equal">
      <formula>0</formula>
    </cfRule>
    <cfRule type="cellIs" dxfId="0" priority="18197" operator="equal">
      <formula>0</formula>
    </cfRule>
    <cfRule type="cellIs" dxfId="0" priority="18198" operator="equal">
      <formula>0</formula>
    </cfRule>
    <cfRule type="cellIs" dxfId="0" priority="18199" operator="equal">
      <formula>0</formula>
    </cfRule>
    <cfRule type="cellIs" dxfId="0" priority="18200" operator="equal">
      <formula>0</formula>
    </cfRule>
    <cfRule type="cellIs" dxfId="0" priority="18201" operator="equal">
      <formula>0</formula>
    </cfRule>
    <cfRule type="cellIs" dxfId="0" priority="18202" operator="equal">
      <formula>0</formula>
    </cfRule>
    <cfRule type="cellIs" dxfId="0" priority="18203" operator="equal">
      <formula>0</formula>
    </cfRule>
    <cfRule type="cellIs" dxfId="0" priority="18204" operator="equal">
      <formula>0</formula>
    </cfRule>
    <cfRule type="cellIs" dxfId="0" priority="18205" operator="equal">
      <formula>0</formula>
    </cfRule>
    <cfRule type="cellIs" dxfId="0" priority="18206" operator="equal">
      <formula>0</formula>
    </cfRule>
    <cfRule type="cellIs" dxfId="0" priority="18207" operator="equal">
      <formula>0</formula>
    </cfRule>
    <cfRule type="cellIs" dxfId="0" priority="18208" operator="equal">
      <formula>0</formula>
    </cfRule>
    <cfRule type="cellIs" dxfId="0" priority="18209" operator="equal">
      <formula>0</formula>
    </cfRule>
    <cfRule type="cellIs" dxfId="0" priority="18210" operator="equal">
      <formula>0</formula>
    </cfRule>
    <cfRule type="cellIs" dxfId="0" priority="18211" operator="equal">
      <formula>0</formula>
    </cfRule>
    <cfRule type="cellIs" dxfId="0" priority="18212" operator="equal">
      <formula>0</formula>
    </cfRule>
    <cfRule type="cellIs" dxfId="0" priority="18213" operator="equal">
      <formula>0</formula>
    </cfRule>
    <cfRule type="cellIs" dxfId="0" priority="18214" operator="equal">
      <formula>0</formula>
    </cfRule>
    <cfRule type="cellIs" dxfId="0" priority="18215" operator="equal">
      <formula>0</formula>
    </cfRule>
    <cfRule type="cellIs" dxfId="0" priority="18216" operator="equal">
      <formula>0</formula>
    </cfRule>
    <cfRule type="cellIs" dxfId="0" priority="18217" operator="equal">
      <formula>0</formula>
    </cfRule>
    <cfRule type="cellIs" dxfId="0" priority="18218" operator="equal">
      <formula>0</formula>
    </cfRule>
    <cfRule type="cellIs" dxfId="0" priority="18219" operator="equal">
      <formula>0</formula>
    </cfRule>
    <cfRule type="cellIs" dxfId="0" priority="18220" operator="equal">
      <formula>0</formula>
    </cfRule>
    <cfRule type="cellIs" dxfId="0" priority="18221" operator="equal">
      <formula>0</formula>
    </cfRule>
    <cfRule type="cellIs" dxfId="0" priority="18222" operator="equal">
      <formula>0</formula>
    </cfRule>
    <cfRule type="cellIs" dxfId="0" priority="18223" operator="equal">
      <formula>0</formula>
    </cfRule>
    <cfRule type="cellIs" dxfId="0" priority="18224" operator="equal">
      <formula>0</formula>
    </cfRule>
    <cfRule type="cellIs" dxfId="0" priority="18225" operator="equal">
      <formula>0</formula>
    </cfRule>
    <cfRule type="cellIs" dxfId="0" priority="18226" operator="equal">
      <formula>0</formula>
    </cfRule>
    <cfRule type="cellIs" dxfId="0" priority="18227" operator="equal">
      <formula>0</formula>
    </cfRule>
    <cfRule type="cellIs" dxfId="0" priority="18228" operator="equal">
      <formula>0</formula>
    </cfRule>
    <cfRule type="cellIs" dxfId="0" priority="18229" operator="equal">
      <formula>0</formula>
    </cfRule>
    <cfRule type="cellIs" dxfId="0" priority="18230" operator="equal">
      <formula>0</formula>
    </cfRule>
    <cfRule type="cellIs" dxfId="0" priority="18231" operator="equal">
      <formula>0</formula>
    </cfRule>
    <cfRule type="cellIs" dxfId="0" priority="18232" operator="equal">
      <formula>0</formula>
    </cfRule>
    <cfRule type="cellIs" dxfId="0" priority="18233" operator="equal">
      <formula>0</formula>
    </cfRule>
    <cfRule type="cellIs" dxfId="0" priority="18234" operator="equal">
      <formula>0</formula>
    </cfRule>
    <cfRule type="cellIs" dxfId="0" priority="18235" operator="equal">
      <formula>0</formula>
    </cfRule>
    <cfRule type="cellIs" dxfId="0" priority="18236" operator="equal">
      <formula>0</formula>
    </cfRule>
    <cfRule type="cellIs" dxfId="0" priority="18237" operator="equal">
      <formula>0</formula>
    </cfRule>
    <cfRule type="cellIs" dxfId="0" priority="18238" operator="equal">
      <formula>0</formula>
    </cfRule>
    <cfRule type="cellIs" dxfId="0" priority="18239" operator="equal">
      <formula>0</formula>
    </cfRule>
    <cfRule type="cellIs" dxfId="0" priority="18240" operator="equal">
      <formula>0</formula>
    </cfRule>
    <cfRule type="cellIs" dxfId="0" priority="18241" operator="equal">
      <formula>0</formula>
    </cfRule>
    <cfRule type="cellIs" dxfId="0" priority="18242" operator="equal">
      <formula>0</formula>
    </cfRule>
    <cfRule type="cellIs" dxfId="0" priority="18243" operator="equal">
      <formula>0</formula>
    </cfRule>
    <cfRule type="cellIs" dxfId="0" priority="18244" operator="equal">
      <formula>0</formula>
    </cfRule>
    <cfRule type="cellIs" dxfId="0" priority="18245" operator="equal">
      <formula>0</formula>
    </cfRule>
    <cfRule type="cellIs" dxfId="0" priority="18246" operator="equal">
      <formula>0</formula>
    </cfRule>
    <cfRule type="cellIs" dxfId="0" priority="18247" operator="equal">
      <formula>0</formula>
    </cfRule>
    <cfRule type="cellIs" dxfId="0" priority="18248" operator="equal">
      <formula>0</formula>
    </cfRule>
    <cfRule type="cellIs" dxfId="0" priority="18249" operator="equal">
      <formula>0</formula>
    </cfRule>
    <cfRule type="cellIs" dxfId="0" priority="18250" operator="equal">
      <formula>0</formula>
    </cfRule>
    <cfRule type="cellIs" dxfId="0" priority="18251" operator="equal">
      <formula>0</formula>
    </cfRule>
    <cfRule type="cellIs" dxfId="0" priority="18252" operator="equal">
      <formula>0</formula>
    </cfRule>
    <cfRule type="cellIs" dxfId="0" priority="18253" operator="equal">
      <formula>0</formula>
    </cfRule>
    <cfRule type="cellIs" dxfId="0" priority="18254" operator="equal">
      <formula>0</formula>
    </cfRule>
    <cfRule type="cellIs" dxfId="0" priority="18255" operator="equal">
      <formula>0</formula>
    </cfRule>
    <cfRule type="cellIs" dxfId="0" priority="18256" operator="equal">
      <formula>0</formula>
    </cfRule>
    <cfRule type="cellIs" dxfId="0" priority="18257" operator="equal">
      <formula>0</formula>
    </cfRule>
    <cfRule type="cellIs" dxfId="0" priority="18258" operator="equal">
      <formula>0</formula>
    </cfRule>
    <cfRule type="cellIs" dxfId="0" priority="18259" operator="equal">
      <formula>0</formula>
    </cfRule>
    <cfRule type="cellIs" dxfId="0" priority="18260" operator="equal">
      <formula>0</formula>
    </cfRule>
    <cfRule type="cellIs" dxfId="0" priority="18261" operator="equal">
      <formula>0</formula>
    </cfRule>
    <cfRule type="cellIs" dxfId="0" priority="18262" operator="equal">
      <formula>0</formula>
    </cfRule>
    <cfRule type="cellIs" dxfId="0" priority="18263" operator="equal">
      <formula>0</formula>
    </cfRule>
    <cfRule type="cellIs" dxfId="0" priority="18264" operator="equal">
      <formula>0</formula>
    </cfRule>
    <cfRule type="cellIs" dxfId="0" priority="18265" operator="equal">
      <formula>0</formula>
    </cfRule>
    <cfRule type="cellIs" dxfId="0" priority="18266" operator="equal">
      <formula>0</formula>
    </cfRule>
    <cfRule type="cellIs" dxfId="0" priority="18267" operator="equal">
      <formula>0</formula>
    </cfRule>
    <cfRule type="cellIs" dxfId="0" priority="18268" operator="equal">
      <formula>0</formula>
    </cfRule>
    <cfRule type="cellIs" dxfId="0" priority="18269" operator="equal">
      <formula>0</formula>
    </cfRule>
    <cfRule type="cellIs" dxfId="0" priority="18270" operator="equal">
      <formula>0</formula>
    </cfRule>
    <cfRule type="cellIs" dxfId="0" priority="18271" operator="equal">
      <formula>0</formula>
    </cfRule>
    <cfRule type="cellIs" dxfId="0" priority="18272" operator="equal">
      <formula>0</formula>
    </cfRule>
    <cfRule type="cellIs" dxfId="0" priority="18273" operator="equal">
      <formula>0</formula>
    </cfRule>
    <cfRule type="cellIs" dxfId="0" priority="18274" operator="equal">
      <formula>0</formula>
    </cfRule>
    <cfRule type="cellIs" dxfId="0" priority="18275" operator="equal">
      <formula>0</formula>
    </cfRule>
    <cfRule type="cellIs" dxfId="0" priority="18276" operator="equal">
      <formula>0</formula>
    </cfRule>
    <cfRule type="cellIs" dxfId="0" priority="18277" operator="equal">
      <formula>0</formula>
    </cfRule>
    <cfRule type="cellIs" dxfId="0" priority="18278" operator="equal">
      <formula>0</formula>
    </cfRule>
    <cfRule type="cellIs" dxfId="0" priority="18279" operator="equal">
      <formula>0</formula>
    </cfRule>
    <cfRule type="cellIs" dxfId="0" priority="18280" operator="equal">
      <formula>0</formula>
    </cfRule>
    <cfRule type="cellIs" dxfId="0" priority="18281" operator="equal">
      <formula>0</formula>
    </cfRule>
    <cfRule type="cellIs" dxfId="0" priority="18282" operator="equal">
      <formula>0</formula>
    </cfRule>
    <cfRule type="cellIs" dxfId="0" priority="18283" operator="equal">
      <formula>0</formula>
    </cfRule>
    <cfRule type="cellIs" dxfId="0" priority="18284" operator="equal">
      <formula>0</formula>
    </cfRule>
    <cfRule type="cellIs" dxfId="0" priority="18285" operator="equal">
      <formula>0</formula>
    </cfRule>
    <cfRule type="cellIs" dxfId="0" priority="18286" operator="equal">
      <formula>0</formula>
    </cfRule>
    <cfRule type="cellIs" dxfId="0" priority="18287" operator="equal">
      <formula>0</formula>
    </cfRule>
    <cfRule type="cellIs" dxfId="0" priority="18288" operator="equal">
      <formula>0</formula>
    </cfRule>
    <cfRule type="cellIs" dxfId="0" priority="18289" operator="equal">
      <formula>0</formula>
    </cfRule>
    <cfRule type="cellIs" dxfId="0" priority="18290" operator="equal">
      <formula>0</formula>
    </cfRule>
    <cfRule type="cellIs" dxfId="0" priority="18291" operator="equal">
      <formula>0</formula>
    </cfRule>
    <cfRule type="cellIs" dxfId="0" priority="18292" operator="equal">
      <formula>0</formula>
    </cfRule>
    <cfRule type="cellIs" dxfId="0" priority="18293" operator="equal">
      <formula>0</formula>
    </cfRule>
    <cfRule type="cellIs" dxfId="0" priority="18294" operator="equal">
      <formula>0</formula>
    </cfRule>
    <cfRule type="cellIs" dxfId="0" priority="18295" operator="equal">
      <formula>0</formula>
    </cfRule>
    <cfRule type="cellIs" dxfId="0" priority="18296" operator="equal">
      <formula>0</formula>
    </cfRule>
    <cfRule type="cellIs" dxfId="0" priority="18297" operator="equal">
      <formula>0</formula>
    </cfRule>
    <cfRule type="cellIs" dxfId="0" priority="18298" operator="equal">
      <formula>0</formula>
    </cfRule>
    <cfRule type="cellIs" dxfId="0" priority="18299" operator="equal">
      <formula>0</formula>
    </cfRule>
    <cfRule type="cellIs" dxfId="0" priority="18300" operator="equal">
      <formula>0</formula>
    </cfRule>
    <cfRule type="cellIs" dxfId="0" priority="18301" operator="equal">
      <formula>0</formula>
    </cfRule>
    <cfRule type="cellIs" dxfId="0" priority="18302" operator="equal">
      <formula>0</formula>
    </cfRule>
    <cfRule type="cellIs" dxfId="0" priority="18303" operator="equal">
      <formula>0</formula>
    </cfRule>
    <cfRule type="cellIs" dxfId="0" priority="18304" operator="equal">
      <formula>0</formula>
    </cfRule>
    <cfRule type="cellIs" dxfId="0" priority="18305" operator="equal">
      <formula>0</formula>
    </cfRule>
    <cfRule type="cellIs" dxfId="0" priority="18306" operator="equal">
      <formula>0</formula>
    </cfRule>
    <cfRule type="cellIs" dxfId="0" priority="18307" operator="equal">
      <formula>0</formula>
    </cfRule>
    <cfRule type="cellIs" dxfId="0" priority="18308" operator="equal">
      <formula>0</formula>
    </cfRule>
    <cfRule type="cellIs" dxfId="0" priority="18309" operator="equal">
      <formula>0</formula>
    </cfRule>
    <cfRule type="cellIs" dxfId="0" priority="18310" operator="equal">
      <formula>0</formula>
    </cfRule>
    <cfRule type="cellIs" dxfId="0" priority="18311" operator="equal">
      <formula>0</formula>
    </cfRule>
    <cfRule type="cellIs" dxfId="0" priority="18312" operator="equal">
      <formula>0</formula>
    </cfRule>
    <cfRule type="cellIs" dxfId="0" priority="18313" operator="equal">
      <formula>0</formula>
    </cfRule>
    <cfRule type="cellIs" dxfId="0" priority="18314" operator="equal">
      <formula>0</formula>
    </cfRule>
    <cfRule type="cellIs" dxfId="0" priority="18315" operator="equal">
      <formula>0</formula>
    </cfRule>
    <cfRule type="cellIs" dxfId="0" priority="18316" operator="equal">
      <formula>0</formula>
    </cfRule>
    <cfRule type="cellIs" dxfId="0" priority="18317" operator="equal">
      <formula>0</formula>
    </cfRule>
    <cfRule type="cellIs" dxfId="0" priority="18318" operator="equal">
      <formula>0</formula>
    </cfRule>
    <cfRule type="cellIs" dxfId="0" priority="18319" operator="equal">
      <formula>0</formula>
    </cfRule>
    <cfRule type="cellIs" dxfId="0" priority="18320" operator="equal">
      <formula>0</formula>
    </cfRule>
    <cfRule type="cellIs" dxfId="0" priority="18321" operator="equal">
      <formula>0</formula>
    </cfRule>
    <cfRule type="cellIs" dxfId="0" priority="18322" operator="equal">
      <formula>0</formula>
    </cfRule>
    <cfRule type="cellIs" dxfId="0" priority="18323" operator="equal">
      <formula>0</formula>
    </cfRule>
    <cfRule type="cellIs" dxfId="0" priority="18324" operator="equal">
      <formula>0</formula>
    </cfRule>
    <cfRule type="cellIs" dxfId="0" priority="18325" operator="equal">
      <formula>0</formula>
    </cfRule>
    <cfRule type="cellIs" dxfId="0" priority="18326" operator="equal">
      <formula>0</formula>
    </cfRule>
    <cfRule type="cellIs" dxfId="0" priority="18327" operator="equal">
      <formula>0</formula>
    </cfRule>
    <cfRule type="cellIs" dxfId="0" priority="18328" operator="equal">
      <formula>0</formula>
    </cfRule>
    <cfRule type="cellIs" dxfId="0" priority="18329" operator="equal">
      <formula>0</formula>
    </cfRule>
    <cfRule type="cellIs" dxfId="0" priority="18330" operator="equal">
      <formula>0</formula>
    </cfRule>
    <cfRule type="cellIs" dxfId="0" priority="18331" operator="equal">
      <formula>0</formula>
    </cfRule>
    <cfRule type="cellIs" dxfId="0" priority="18332" operator="equal">
      <formula>0</formula>
    </cfRule>
    <cfRule type="cellIs" dxfId="0" priority="18333" operator="equal">
      <formula>0</formula>
    </cfRule>
    <cfRule type="cellIs" dxfId="0" priority="18334" operator="equal">
      <formula>0</formula>
    </cfRule>
    <cfRule type="cellIs" dxfId="0" priority="18335" operator="equal">
      <formula>0</formula>
    </cfRule>
    <cfRule type="cellIs" dxfId="0" priority="18336" operator="equal">
      <formula>0</formula>
    </cfRule>
    <cfRule type="cellIs" dxfId="0" priority="18337" operator="equal">
      <formula>0</formula>
    </cfRule>
    <cfRule type="cellIs" dxfId="0" priority="18338" operator="equal">
      <formula>0</formula>
    </cfRule>
    <cfRule type="cellIs" dxfId="0" priority="18339" operator="equal">
      <formula>0</formula>
    </cfRule>
    <cfRule type="cellIs" dxfId="0" priority="18340" operator="equal">
      <formula>0</formula>
    </cfRule>
    <cfRule type="cellIs" dxfId="0" priority="18341" operator="equal">
      <formula>0</formula>
    </cfRule>
    <cfRule type="cellIs" dxfId="0" priority="18342" operator="equal">
      <formula>0</formula>
    </cfRule>
    <cfRule type="cellIs" dxfId="0" priority="18343" operator="equal">
      <formula>0</formula>
    </cfRule>
    <cfRule type="cellIs" dxfId="0" priority="18344" operator="equal">
      <formula>0</formula>
    </cfRule>
    <cfRule type="cellIs" dxfId="0" priority="18345" operator="equal">
      <formula>0</formula>
    </cfRule>
    <cfRule type="cellIs" dxfId="0" priority="18346" operator="equal">
      <formula>0</formula>
    </cfRule>
    <cfRule type="cellIs" dxfId="0" priority="18347" operator="equal">
      <formula>0</formula>
    </cfRule>
    <cfRule type="cellIs" dxfId="0" priority="18348" operator="equal">
      <formula>0</formula>
    </cfRule>
    <cfRule type="cellIs" dxfId="0" priority="18349" operator="equal">
      <formula>0</formula>
    </cfRule>
    <cfRule type="cellIs" dxfId="0" priority="18350" operator="equal">
      <formula>0</formula>
    </cfRule>
    <cfRule type="cellIs" dxfId="0" priority="18351" operator="equal">
      <formula>0</formula>
    </cfRule>
    <cfRule type="cellIs" dxfId="0" priority="18352" operator="equal">
      <formula>0</formula>
    </cfRule>
    <cfRule type="cellIs" dxfId="0" priority="18353" operator="equal">
      <formula>0</formula>
    </cfRule>
    <cfRule type="cellIs" dxfId="0" priority="18354" operator="equal">
      <formula>0</formula>
    </cfRule>
    <cfRule type="cellIs" dxfId="0" priority="18355" operator="equal">
      <formula>0</formula>
    </cfRule>
    <cfRule type="cellIs" dxfId="0" priority="18356" operator="equal">
      <formula>0</formula>
    </cfRule>
  </conditionalFormatting>
  <conditionalFormatting sqref="E591">
    <cfRule type="cellIs" dxfId="0" priority="17205" operator="equal">
      <formula>0</formula>
    </cfRule>
    <cfRule type="cellIs" dxfId="0" priority="17206" operator="equal">
      <formula>0</formula>
    </cfRule>
    <cfRule type="cellIs" dxfId="0" priority="17207" operator="equal">
      <formula>0</formula>
    </cfRule>
    <cfRule type="cellIs" dxfId="0" priority="17208" operator="equal">
      <formula>0</formula>
    </cfRule>
    <cfRule type="cellIs" dxfId="0" priority="17209" operator="equal">
      <formula>0</formula>
    </cfRule>
    <cfRule type="cellIs" dxfId="0" priority="17210" operator="equal">
      <formula>0</formula>
    </cfRule>
    <cfRule type="cellIs" dxfId="0" priority="17211" operator="equal">
      <formula>0</formula>
    </cfRule>
    <cfRule type="cellIs" dxfId="0" priority="17212" operator="equal">
      <formula>0</formula>
    </cfRule>
    <cfRule type="cellIs" dxfId="0" priority="17213" operator="equal">
      <formula>0</formula>
    </cfRule>
    <cfRule type="cellIs" dxfId="0" priority="17214" operator="equal">
      <formula>0</formula>
    </cfRule>
    <cfRule type="cellIs" dxfId="0" priority="17215" operator="equal">
      <formula>0</formula>
    </cfRule>
    <cfRule type="cellIs" dxfId="0" priority="17216" operator="equal">
      <formula>0</formula>
    </cfRule>
    <cfRule type="cellIs" dxfId="0" priority="17217" operator="equal">
      <formula>0</formula>
    </cfRule>
    <cfRule type="cellIs" dxfId="0" priority="17218" operator="equal">
      <formula>0</formula>
    </cfRule>
    <cfRule type="cellIs" dxfId="0" priority="17219" operator="equal">
      <formula>0</formula>
    </cfRule>
    <cfRule type="cellIs" dxfId="0" priority="17220" operator="equal">
      <formula>0</formula>
    </cfRule>
    <cfRule type="cellIs" dxfId="0" priority="17221" operator="equal">
      <formula>0</formula>
    </cfRule>
    <cfRule type="cellIs" dxfId="0" priority="17222" operator="equal">
      <formula>0</formula>
    </cfRule>
    <cfRule type="cellIs" dxfId="0" priority="17223" operator="equal">
      <formula>0</formula>
    </cfRule>
    <cfRule type="cellIs" dxfId="0" priority="17224" operator="equal">
      <formula>0</formula>
    </cfRule>
    <cfRule type="cellIs" dxfId="0" priority="17225" operator="equal">
      <formula>0</formula>
    </cfRule>
    <cfRule type="cellIs" dxfId="0" priority="17226" operator="equal">
      <formula>0</formula>
    </cfRule>
    <cfRule type="cellIs" dxfId="0" priority="17227" operator="equal">
      <formula>0</formula>
    </cfRule>
    <cfRule type="cellIs" dxfId="0" priority="17228" operator="equal">
      <formula>0</formula>
    </cfRule>
    <cfRule type="cellIs" dxfId="0" priority="17229" operator="equal">
      <formula>0</formula>
    </cfRule>
    <cfRule type="cellIs" dxfId="0" priority="17230" operator="equal">
      <formula>0</formula>
    </cfRule>
    <cfRule type="cellIs" dxfId="0" priority="17231" operator="equal">
      <formula>0</formula>
    </cfRule>
    <cfRule type="cellIs" dxfId="0" priority="17232" operator="equal">
      <formula>0</formula>
    </cfRule>
    <cfRule type="cellIs" dxfId="0" priority="17233" operator="equal">
      <formula>0</formula>
    </cfRule>
    <cfRule type="cellIs" dxfId="0" priority="17234" operator="equal">
      <formula>0</formula>
    </cfRule>
    <cfRule type="cellIs" dxfId="0" priority="17235" operator="equal">
      <formula>0</formula>
    </cfRule>
    <cfRule type="cellIs" dxfId="0" priority="17236" operator="equal">
      <formula>0</formula>
    </cfRule>
    <cfRule type="cellIs" dxfId="0" priority="17237" operator="equal">
      <formula>0</formula>
    </cfRule>
    <cfRule type="cellIs" dxfId="0" priority="17238" operator="equal">
      <formula>0</formula>
    </cfRule>
    <cfRule type="cellIs" dxfId="0" priority="17239" operator="equal">
      <formula>0</formula>
    </cfRule>
    <cfRule type="cellIs" dxfId="0" priority="17240" operator="equal">
      <formula>0</formula>
    </cfRule>
    <cfRule type="cellIs" dxfId="0" priority="17241" operator="equal">
      <formula>0</formula>
    </cfRule>
    <cfRule type="cellIs" dxfId="0" priority="17242" operator="equal">
      <formula>0</formula>
    </cfRule>
    <cfRule type="cellIs" dxfId="0" priority="17243" operator="equal">
      <formula>0</formula>
    </cfRule>
    <cfRule type="cellIs" dxfId="0" priority="17244" operator="equal">
      <formula>0</formula>
    </cfRule>
    <cfRule type="cellIs" dxfId="0" priority="17245" operator="equal">
      <formula>0</formula>
    </cfRule>
    <cfRule type="cellIs" dxfId="0" priority="17246" operator="equal">
      <formula>0</formula>
    </cfRule>
    <cfRule type="cellIs" dxfId="0" priority="17247" operator="equal">
      <formula>0</formula>
    </cfRule>
    <cfRule type="cellIs" dxfId="0" priority="17248" operator="equal">
      <formula>0</formula>
    </cfRule>
    <cfRule type="cellIs" dxfId="0" priority="17249" operator="equal">
      <formula>0</formula>
    </cfRule>
    <cfRule type="cellIs" dxfId="0" priority="17250" operator="equal">
      <formula>0</formula>
    </cfRule>
    <cfRule type="cellIs" dxfId="0" priority="17251" operator="equal">
      <formula>0</formula>
    </cfRule>
    <cfRule type="cellIs" dxfId="0" priority="17252" operator="equal">
      <formula>0</formula>
    </cfRule>
    <cfRule type="cellIs" dxfId="0" priority="17253" operator="equal">
      <formula>0</formula>
    </cfRule>
    <cfRule type="cellIs" dxfId="0" priority="17254" operator="equal">
      <formula>0</formula>
    </cfRule>
    <cfRule type="cellIs" dxfId="0" priority="17255" operator="equal">
      <formula>0</formula>
    </cfRule>
    <cfRule type="cellIs" dxfId="0" priority="17256" operator="equal">
      <formula>0</formula>
    </cfRule>
    <cfRule type="cellIs" dxfId="0" priority="17257" operator="equal">
      <formula>0</formula>
    </cfRule>
    <cfRule type="cellIs" dxfId="0" priority="17258" operator="equal">
      <formula>0</formula>
    </cfRule>
    <cfRule type="cellIs" dxfId="0" priority="17259" operator="equal">
      <formula>0</formula>
    </cfRule>
    <cfRule type="cellIs" dxfId="0" priority="17260" operator="equal">
      <formula>0</formula>
    </cfRule>
    <cfRule type="cellIs" dxfId="0" priority="17261" operator="equal">
      <formula>0</formula>
    </cfRule>
    <cfRule type="cellIs" dxfId="0" priority="17262" operator="equal">
      <formula>0</formula>
    </cfRule>
    <cfRule type="cellIs" dxfId="0" priority="17263" operator="equal">
      <formula>0</formula>
    </cfRule>
    <cfRule type="cellIs" dxfId="0" priority="17264" operator="equal">
      <formula>0</formula>
    </cfRule>
    <cfRule type="cellIs" dxfId="0" priority="17265" operator="equal">
      <formula>0</formula>
    </cfRule>
    <cfRule type="cellIs" dxfId="0" priority="17266" operator="equal">
      <formula>0</formula>
    </cfRule>
    <cfRule type="cellIs" dxfId="0" priority="17267" operator="equal">
      <formula>0</formula>
    </cfRule>
    <cfRule type="cellIs" dxfId="0" priority="17268" operator="equal">
      <formula>0</formula>
    </cfRule>
    <cfRule type="cellIs" dxfId="0" priority="17269" operator="equal">
      <formula>0</formula>
    </cfRule>
    <cfRule type="cellIs" dxfId="0" priority="17270" operator="equal">
      <formula>0</formula>
    </cfRule>
    <cfRule type="cellIs" dxfId="0" priority="17271" operator="equal">
      <formula>0</formula>
    </cfRule>
    <cfRule type="cellIs" dxfId="0" priority="17272" operator="equal">
      <formula>0</formula>
    </cfRule>
    <cfRule type="cellIs" dxfId="0" priority="17273" operator="equal">
      <formula>0</formula>
    </cfRule>
    <cfRule type="cellIs" dxfId="0" priority="17274" operator="equal">
      <formula>0</formula>
    </cfRule>
    <cfRule type="cellIs" dxfId="0" priority="17275" operator="equal">
      <formula>0</formula>
    </cfRule>
    <cfRule type="cellIs" dxfId="0" priority="17276" operator="equal">
      <formula>0</formula>
    </cfRule>
    <cfRule type="cellIs" dxfId="0" priority="17277" operator="equal">
      <formula>0</formula>
    </cfRule>
    <cfRule type="cellIs" dxfId="0" priority="17278" operator="equal">
      <formula>0</formula>
    </cfRule>
    <cfRule type="cellIs" dxfId="0" priority="17279" operator="equal">
      <formula>0</formula>
    </cfRule>
    <cfRule type="cellIs" dxfId="0" priority="17280" operator="equal">
      <formula>0</formula>
    </cfRule>
    <cfRule type="cellIs" dxfId="0" priority="17281" operator="equal">
      <formula>0</formula>
    </cfRule>
    <cfRule type="cellIs" dxfId="0" priority="17282" operator="equal">
      <formula>0</formula>
    </cfRule>
    <cfRule type="cellIs" dxfId="0" priority="17283" operator="equal">
      <formula>0</formula>
    </cfRule>
    <cfRule type="cellIs" dxfId="0" priority="17284" operator="equal">
      <formula>0</formula>
    </cfRule>
    <cfRule type="cellIs" dxfId="0" priority="17285" operator="equal">
      <formula>0</formula>
    </cfRule>
    <cfRule type="cellIs" dxfId="0" priority="17286" operator="equal">
      <formula>0</formula>
    </cfRule>
    <cfRule type="cellIs" dxfId="0" priority="17287" operator="equal">
      <formula>0</formula>
    </cfRule>
    <cfRule type="cellIs" dxfId="0" priority="17288" operator="equal">
      <formula>0</formula>
    </cfRule>
    <cfRule type="cellIs" dxfId="0" priority="17289" operator="equal">
      <formula>0</formula>
    </cfRule>
    <cfRule type="cellIs" dxfId="0" priority="17290" operator="equal">
      <formula>0</formula>
    </cfRule>
    <cfRule type="cellIs" dxfId="0" priority="17291" operator="equal">
      <formula>0</formula>
    </cfRule>
    <cfRule type="cellIs" dxfId="0" priority="17292" operator="equal">
      <formula>0</formula>
    </cfRule>
    <cfRule type="cellIs" dxfId="0" priority="17293" operator="equal">
      <formula>0</formula>
    </cfRule>
    <cfRule type="cellIs" dxfId="0" priority="17294" operator="equal">
      <formula>0</formula>
    </cfRule>
    <cfRule type="cellIs" dxfId="0" priority="17295" operator="equal">
      <formula>0</formula>
    </cfRule>
    <cfRule type="cellIs" dxfId="0" priority="17296" operator="equal">
      <formula>0</formula>
    </cfRule>
    <cfRule type="cellIs" dxfId="0" priority="17297" operator="equal">
      <formula>0</formula>
    </cfRule>
    <cfRule type="cellIs" dxfId="0" priority="17298" operator="equal">
      <formula>0</formula>
    </cfRule>
    <cfRule type="cellIs" dxfId="0" priority="17299" operator="equal">
      <formula>0</formula>
    </cfRule>
    <cfRule type="cellIs" dxfId="0" priority="17300" operator="equal">
      <formula>0</formula>
    </cfRule>
    <cfRule type="cellIs" dxfId="0" priority="17301" operator="equal">
      <formula>0</formula>
    </cfRule>
    <cfRule type="cellIs" dxfId="0" priority="17302" operator="equal">
      <formula>0</formula>
    </cfRule>
    <cfRule type="cellIs" dxfId="0" priority="17303" operator="equal">
      <formula>0</formula>
    </cfRule>
    <cfRule type="cellIs" dxfId="0" priority="17304" operator="equal">
      <formula>0</formula>
    </cfRule>
    <cfRule type="cellIs" dxfId="0" priority="17305" operator="equal">
      <formula>0</formula>
    </cfRule>
    <cfRule type="cellIs" dxfId="0" priority="17306" operator="equal">
      <formula>0</formula>
    </cfRule>
    <cfRule type="cellIs" dxfId="0" priority="17307" operator="equal">
      <formula>0</formula>
    </cfRule>
    <cfRule type="cellIs" dxfId="0" priority="17308" operator="equal">
      <formula>0</formula>
    </cfRule>
    <cfRule type="cellIs" dxfId="0" priority="17309" operator="equal">
      <formula>0</formula>
    </cfRule>
    <cfRule type="cellIs" dxfId="0" priority="17310" operator="equal">
      <formula>0</formula>
    </cfRule>
    <cfRule type="cellIs" dxfId="0" priority="17311" operator="equal">
      <formula>0</formula>
    </cfRule>
    <cfRule type="cellIs" dxfId="0" priority="17312" operator="equal">
      <formula>0</formula>
    </cfRule>
    <cfRule type="cellIs" dxfId="0" priority="17313" operator="equal">
      <formula>0</formula>
    </cfRule>
    <cfRule type="cellIs" dxfId="0" priority="17314" operator="equal">
      <formula>0</formula>
    </cfRule>
    <cfRule type="cellIs" dxfId="0" priority="17315" operator="equal">
      <formula>0</formula>
    </cfRule>
    <cfRule type="cellIs" dxfId="0" priority="17316" operator="equal">
      <formula>0</formula>
    </cfRule>
    <cfRule type="cellIs" dxfId="0" priority="17317" operator="equal">
      <formula>0</formula>
    </cfRule>
    <cfRule type="cellIs" dxfId="0" priority="17318" operator="equal">
      <formula>0</formula>
    </cfRule>
    <cfRule type="cellIs" dxfId="0" priority="17319" operator="equal">
      <formula>0</formula>
    </cfRule>
    <cfRule type="cellIs" dxfId="0" priority="17320" operator="equal">
      <formula>0</formula>
    </cfRule>
    <cfRule type="cellIs" dxfId="0" priority="17321" operator="equal">
      <formula>0</formula>
    </cfRule>
    <cfRule type="cellIs" dxfId="0" priority="17322" operator="equal">
      <formula>0</formula>
    </cfRule>
    <cfRule type="cellIs" dxfId="0" priority="17323" operator="equal">
      <formula>0</formula>
    </cfRule>
    <cfRule type="cellIs" dxfId="0" priority="17324" operator="equal">
      <formula>0</formula>
    </cfRule>
    <cfRule type="cellIs" dxfId="0" priority="17325" operator="equal">
      <formula>0</formula>
    </cfRule>
    <cfRule type="cellIs" dxfId="0" priority="17326" operator="equal">
      <formula>0</formula>
    </cfRule>
    <cfRule type="cellIs" dxfId="0" priority="17327" operator="equal">
      <formula>0</formula>
    </cfRule>
    <cfRule type="cellIs" dxfId="0" priority="17328" operator="equal">
      <formula>0</formula>
    </cfRule>
    <cfRule type="cellIs" dxfId="0" priority="17329" operator="equal">
      <formula>0</formula>
    </cfRule>
    <cfRule type="cellIs" dxfId="0" priority="17330" operator="equal">
      <formula>0</formula>
    </cfRule>
    <cfRule type="cellIs" dxfId="0" priority="17331" operator="equal">
      <formula>0</formula>
    </cfRule>
    <cfRule type="cellIs" dxfId="0" priority="17332" operator="equal">
      <formula>0</formula>
    </cfRule>
    <cfRule type="cellIs" dxfId="0" priority="17333" operator="equal">
      <formula>0</formula>
    </cfRule>
    <cfRule type="cellIs" dxfId="0" priority="17334" operator="equal">
      <formula>0</formula>
    </cfRule>
    <cfRule type="cellIs" dxfId="0" priority="17335" operator="equal">
      <formula>0</formula>
    </cfRule>
    <cfRule type="cellIs" dxfId="0" priority="17336" operator="equal">
      <formula>0</formula>
    </cfRule>
    <cfRule type="cellIs" dxfId="0" priority="17337" operator="equal">
      <formula>0</formula>
    </cfRule>
    <cfRule type="cellIs" dxfId="0" priority="17338" operator="equal">
      <formula>0</formula>
    </cfRule>
    <cfRule type="cellIs" dxfId="0" priority="17339" operator="equal">
      <formula>0</formula>
    </cfRule>
    <cfRule type="cellIs" dxfId="0" priority="17340" operator="equal">
      <formula>0</formula>
    </cfRule>
    <cfRule type="cellIs" dxfId="0" priority="17341" operator="equal">
      <formula>0</formula>
    </cfRule>
    <cfRule type="cellIs" dxfId="0" priority="17342" operator="equal">
      <formula>0</formula>
    </cfRule>
    <cfRule type="cellIs" dxfId="0" priority="17343" operator="equal">
      <formula>0</formula>
    </cfRule>
    <cfRule type="cellIs" dxfId="0" priority="17344" operator="equal">
      <formula>0</formula>
    </cfRule>
    <cfRule type="cellIs" dxfId="0" priority="17345" operator="equal">
      <formula>0</formula>
    </cfRule>
    <cfRule type="cellIs" dxfId="0" priority="17346" operator="equal">
      <formula>0</formula>
    </cfRule>
    <cfRule type="cellIs" dxfId="0" priority="17347" operator="equal">
      <formula>0</formula>
    </cfRule>
    <cfRule type="cellIs" dxfId="0" priority="17348" operator="equal">
      <formula>0</formula>
    </cfRule>
    <cfRule type="cellIs" dxfId="0" priority="17349" operator="equal">
      <formula>0</formula>
    </cfRule>
    <cfRule type="cellIs" dxfId="0" priority="17350" operator="equal">
      <formula>0</formula>
    </cfRule>
    <cfRule type="cellIs" dxfId="0" priority="17351" operator="equal">
      <formula>0</formula>
    </cfRule>
    <cfRule type="cellIs" dxfId="0" priority="17352" operator="equal">
      <formula>0</formula>
    </cfRule>
    <cfRule type="cellIs" dxfId="0" priority="17353" operator="equal">
      <formula>0</formula>
    </cfRule>
    <cfRule type="cellIs" dxfId="0" priority="17354" operator="equal">
      <formula>0</formula>
    </cfRule>
    <cfRule type="cellIs" dxfId="0" priority="17355" operator="equal">
      <formula>0</formula>
    </cfRule>
    <cfRule type="cellIs" dxfId="0" priority="17356" operator="equal">
      <formula>0</formula>
    </cfRule>
    <cfRule type="cellIs" dxfId="0" priority="17357" operator="equal">
      <formula>0</formula>
    </cfRule>
    <cfRule type="cellIs" dxfId="0" priority="17358" operator="equal">
      <formula>0</formula>
    </cfRule>
    <cfRule type="cellIs" dxfId="0" priority="17359" operator="equal">
      <formula>0</formula>
    </cfRule>
    <cfRule type="cellIs" dxfId="0" priority="17360" operator="equal">
      <formula>0</formula>
    </cfRule>
    <cfRule type="cellIs" dxfId="0" priority="17361" operator="equal">
      <formula>0</formula>
    </cfRule>
    <cfRule type="cellIs" dxfId="0" priority="17362" operator="equal">
      <formula>0</formula>
    </cfRule>
    <cfRule type="cellIs" dxfId="0" priority="17363" operator="equal">
      <formula>0</formula>
    </cfRule>
    <cfRule type="cellIs" dxfId="0" priority="17364" operator="equal">
      <formula>0</formula>
    </cfRule>
    <cfRule type="cellIs" dxfId="0" priority="17365" operator="equal">
      <formula>0</formula>
    </cfRule>
    <cfRule type="cellIs" dxfId="0" priority="17366" operator="equal">
      <formula>0</formula>
    </cfRule>
    <cfRule type="cellIs" dxfId="0" priority="17367" operator="equal">
      <formula>0</formula>
    </cfRule>
    <cfRule type="cellIs" dxfId="0" priority="17368" operator="equal">
      <formula>0</formula>
    </cfRule>
    <cfRule type="cellIs" dxfId="0" priority="17369" operator="equal">
      <formula>0</formula>
    </cfRule>
    <cfRule type="cellIs" dxfId="0" priority="17370" operator="equal">
      <formula>0</formula>
    </cfRule>
    <cfRule type="cellIs" dxfId="0" priority="17371" operator="equal">
      <formula>0</formula>
    </cfRule>
    <cfRule type="cellIs" dxfId="0" priority="17372" operator="equal">
      <formula>0</formula>
    </cfRule>
    <cfRule type="cellIs" dxfId="0" priority="17373" operator="equal">
      <formula>0</formula>
    </cfRule>
    <cfRule type="cellIs" dxfId="0" priority="17374" operator="equal">
      <formula>0</formula>
    </cfRule>
    <cfRule type="cellIs" dxfId="0" priority="17375" operator="equal">
      <formula>0</formula>
    </cfRule>
    <cfRule type="cellIs" dxfId="0" priority="17376" operator="equal">
      <formula>0</formula>
    </cfRule>
    <cfRule type="cellIs" dxfId="0" priority="17377" operator="equal">
      <formula>0</formula>
    </cfRule>
    <cfRule type="cellIs" dxfId="0" priority="17378" operator="equal">
      <formula>0</formula>
    </cfRule>
    <cfRule type="cellIs" dxfId="0" priority="17379" operator="equal">
      <formula>0</formula>
    </cfRule>
    <cfRule type="cellIs" dxfId="0" priority="17380" operator="equal">
      <formula>0</formula>
    </cfRule>
    <cfRule type="cellIs" dxfId="0" priority="17381" operator="equal">
      <formula>0</formula>
    </cfRule>
    <cfRule type="cellIs" dxfId="0" priority="17382" operator="equal">
      <formula>0</formula>
    </cfRule>
    <cfRule type="cellIs" dxfId="0" priority="17383" operator="equal">
      <formula>0</formula>
    </cfRule>
    <cfRule type="cellIs" dxfId="0" priority="17384" operator="equal">
      <formula>0</formula>
    </cfRule>
    <cfRule type="cellIs" dxfId="0" priority="17385" operator="equal">
      <formula>0</formula>
    </cfRule>
    <cfRule type="cellIs" dxfId="0" priority="17386" operator="equal">
      <formula>0</formula>
    </cfRule>
    <cfRule type="cellIs" dxfId="0" priority="17387" operator="equal">
      <formula>0</formula>
    </cfRule>
    <cfRule type="cellIs" dxfId="0" priority="17388" operator="equal">
      <formula>0</formula>
    </cfRule>
    <cfRule type="cellIs" dxfId="0" priority="17389" operator="equal">
      <formula>0</formula>
    </cfRule>
    <cfRule type="cellIs" dxfId="0" priority="17390" operator="equal">
      <formula>0</formula>
    </cfRule>
    <cfRule type="cellIs" dxfId="0" priority="17391" operator="equal">
      <formula>0</formula>
    </cfRule>
    <cfRule type="cellIs" dxfId="0" priority="17392" operator="equal">
      <formula>0</formula>
    </cfRule>
    <cfRule type="cellIs" dxfId="0" priority="17393" operator="equal">
      <formula>0</formula>
    </cfRule>
    <cfRule type="cellIs" dxfId="0" priority="17394" operator="equal">
      <formula>0</formula>
    </cfRule>
    <cfRule type="cellIs" dxfId="0" priority="17395" operator="equal">
      <formula>0</formula>
    </cfRule>
    <cfRule type="cellIs" dxfId="0" priority="17396" operator="equal">
      <formula>0</formula>
    </cfRule>
    <cfRule type="cellIs" dxfId="0" priority="17397" operator="equal">
      <formula>0</formula>
    </cfRule>
    <cfRule type="cellIs" dxfId="0" priority="17398" operator="equal">
      <formula>0</formula>
    </cfRule>
    <cfRule type="cellIs" dxfId="0" priority="17399" operator="equal">
      <formula>0</formula>
    </cfRule>
    <cfRule type="cellIs" dxfId="0" priority="17400" operator="equal">
      <formula>0</formula>
    </cfRule>
    <cfRule type="cellIs" dxfId="0" priority="17401" operator="equal">
      <formula>0</formula>
    </cfRule>
    <cfRule type="cellIs" dxfId="0" priority="17402" operator="equal">
      <formula>0</formula>
    </cfRule>
    <cfRule type="cellIs" dxfId="0" priority="17403" operator="equal">
      <formula>0</formula>
    </cfRule>
    <cfRule type="cellIs" dxfId="0" priority="17404" operator="equal">
      <formula>0</formula>
    </cfRule>
    <cfRule type="cellIs" dxfId="0" priority="17405" operator="equal">
      <formula>0</formula>
    </cfRule>
    <cfRule type="cellIs" dxfId="0" priority="17406" operator="equal">
      <formula>0</formula>
    </cfRule>
    <cfRule type="cellIs" dxfId="0" priority="17407" operator="equal">
      <formula>0</formula>
    </cfRule>
    <cfRule type="cellIs" dxfId="0" priority="17408" operator="equal">
      <formula>0</formula>
    </cfRule>
    <cfRule type="cellIs" dxfId="0" priority="17409" operator="equal">
      <formula>0</formula>
    </cfRule>
    <cfRule type="cellIs" dxfId="0" priority="17410" operator="equal">
      <formula>0</formula>
    </cfRule>
    <cfRule type="cellIs" dxfId="0" priority="17411" operator="equal">
      <formula>0</formula>
    </cfRule>
    <cfRule type="cellIs" dxfId="0" priority="17412" operator="equal">
      <formula>0</formula>
    </cfRule>
    <cfRule type="cellIs" dxfId="0" priority="17413" operator="equal">
      <formula>0</formula>
    </cfRule>
    <cfRule type="cellIs" dxfId="0" priority="17414" operator="equal">
      <formula>0</formula>
    </cfRule>
    <cfRule type="cellIs" dxfId="0" priority="17415" operator="equal">
      <formula>0</formula>
    </cfRule>
    <cfRule type="cellIs" dxfId="0" priority="17416" operator="equal">
      <formula>0</formula>
    </cfRule>
    <cfRule type="cellIs" dxfId="0" priority="17417" operator="equal">
      <formula>0</formula>
    </cfRule>
    <cfRule type="cellIs" dxfId="0" priority="17418" operator="equal">
      <formula>0</formula>
    </cfRule>
    <cfRule type="cellIs" dxfId="0" priority="17419" operator="equal">
      <formula>0</formula>
    </cfRule>
    <cfRule type="cellIs" dxfId="0" priority="17420" operator="equal">
      <formula>0</formula>
    </cfRule>
    <cfRule type="cellIs" dxfId="0" priority="17421" operator="equal">
      <formula>0</formula>
    </cfRule>
    <cfRule type="cellIs" dxfId="0" priority="17422" operator="equal">
      <formula>0</formula>
    </cfRule>
    <cfRule type="cellIs" dxfId="0" priority="17423" operator="equal">
      <formula>0</formula>
    </cfRule>
    <cfRule type="cellIs" dxfId="0" priority="17424" operator="equal">
      <formula>0</formula>
    </cfRule>
    <cfRule type="cellIs" dxfId="0" priority="17425" operator="equal">
      <formula>0</formula>
    </cfRule>
    <cfRule type="cellIs" dxfId="0" priority="17426" operator="equal">
      <formula>0</formula>
    </cfRule>
    <cfRule type="cellIs" dxfId="0" priority="17427" operator="equal">
      <formula>0</formula>
    </cfRule>
    <cfRule type="cellIs" dxfId="0" priority="17428" operator="equal">
      <formula>0</formula>
    </cfRule>
    <cfRule type="cellIs" dxfId="0" priority="17429" operator="equal">
      <formula>0</formula>
    </cfRule>
    <cfRule type="cellIs" dxfId="0" priority="17430" operator="equal">
      <formula>0</formula>
    </cfRule>
    <cfRule type="cellIs" dxfId="0" priority="17431" operator="equal">
      <formula>0</formula>
    </cfRule>
    <cfRule type="cellIs" dxfId="0" priority="17432" operator="equal">
      <formula>0</formula>
    </cfRule>
    <cfRule type="cellIs" dxfId="0" priority="17433" operator="equal">
      <formula>0</formula>
    </cfRule>
    <cfRule type="cellIs" dxfId="0" priority="17434" operator="equal">
      <formula>0</formula>
    </cfRule>
    <cfRule type="cellIs" dxfId="0" priority="17435" operator="equal">
      <formula>0</formula>
    </cfRule>
    <cfRule type="cellIs" dxfId="0" priority="17436" operator="equal">
      <formula>0</formula>
    </cfRule>
    <cfRule type="cellIs" dxfId="0" priority="17437" operator="equal">
      <formula>0</formula>
    </cfRule>
    <cfRule type="cellIs" dxfId="0" priority="17438" operator="equal">
      <formula>0</formula>
    </cfRule>
    <cfRule type="cellIs" dxfId="0" priority="17439" operator="equal">
      <formula>0</formula>
    </cfRule>
    <cfRule type="cellIs" dxfId="0" priority="17440" operator="equal">
      <formula>0</formula>
    </cfRule>
    <cfRule type="cellIs" dxfId="0" priority="17441" operator="equal">
      <formula>0</formula>
    </cfRule>
    <cfRule type="cellIs" dxfId="0" priority="17442" operator="equal">
      <formula>0</formula>
    </cfRule>
    <cfRule type="cellIs" dxfId="0" priority="17443" operator="equal">
      <formula>0</formula>
    </cfRule>
    <cfRule type="cellIs" dxfId="0" priority="17444" operator="equal">
      <formula>0</formula>
    </cfRule>
    <cfRule type="cellIs" dxfId="0" priority="17445" operator="equal">
      <formula>0</formula>
    </cfRule>
    <cfRule type="cellIs" dxfId="0" priority="17446" operator="equal">
      <formula>0</formula>
    </cfRule>
    <cfRule type="cellIs" dxfId="0" priority="17447" operator="equal">
      <formula>0</formula>
    </cfRule>
    <cfRule type="cellIs" dxfId="0" priority="17448" operator="equal">
      <formula>0</formula>
    </cfRule>
    <cfRule type="cellIs" dxfId="0" priority="17449" operator="equal">
      <formula>0</formula>
    </cfRule>
    <cfRule type="cellIs" dxfId="0" priority="17450" operator="equal">
      <formula>0</formula>
    </cfRule>
    <cfRule type="cellIs" dxfId="0" priority="17451" operator="equal">
      <formula>0</formula>
    </cfRule>
    <cfRule type="cellIs" dxfId="0" priority="17452" operator="equal">
      <formula>0</formula>
    </cfRule>
    <cfRule type="cellIs" dxfId="0" priority="17453" operator="equal">
      <formula>0</formula>
    </cfRule>
    <cfRule type="cellIs" dxfId="0" priority="17454" operator="equal">
      <formula>0</formula>
    </cfRule>
    <cfRule type="cellIs" dxfId="0" priority="17455" operator="equal">
      <formula>0</formula>
    </cfRule>
    <cfRule type="cellIs" dxfId="0" priority="17456" operator="equal">
      <formula>0</formula>
    </cfRule>
    <cfRule type="cellIs" dxfId="0" priority="17457" operator="equal">
      <formula>0</formula>
    </cfRule>
    <cfRule type="cellIs" dxfId="0" priority="17458" operator="equal">
      <formula>0</formula>
    </cfRule>
    <cfRule type="cellIs" dxfId="0" priority="17459" operator="equal">
      <formula>0</formula>
    </cfRule>
    <cfRule type="cellIs" dxfId="0" priority="17460" operator="equal">
      <formula>0</formula>
    </cfRule>
    <cfRule type="cellIs" dxfId="0" priority="17461" operator="equal">
      <formula>0</formula>
    </cfRule>
    <cfRule type="cellIs" dxfId="0" priority="17462" operator="equal">
      <formula>0</formula>
    </cfRule>
    <cfRule type="cellIs" dxfId="0" priority="17463" operator="equal">
      <formula>0</formula>
    </cfRule>
    <cfRule type="cellIs" dxfId="0" priority="17464" operator="equal">
      <formula>0</formula>
    </cfRule>
    <cfRule type="cellIs" dxfId="0" priority="17465" operator="equal">
      <formula>0</formula>
    </cfRule>
    <cfRule type="cellIs" dxfId="0" priority="17466" operator="equal">
      <formula>0</formula>
    </cfRule>
    <cfRule type="cellIs" dxfId="0" priority="17467" operator="equal">
      <formula>0</formula>
    </cfRule>
    <cfRule type="cellIs" dxfId="0" priority="17468" operator="equal">
      <formula>0</formula>
    </cfRule>
    <cfRule type="cellIs" dxfId="0" priority="17469" operator="equal">
      <formula>0</formula>
    </cfRule>
    <cfRule type="cellIs" dxfId="0" priority="17470" operator="equal">
      <formula>0</formula>
    </cfRule>
    <cfRule type="cellIs" dxfId="0" priority="17471" operator="equal">
      <formula>0</formula>
    </cfRule>
    <cfRule type="cellIs" dxfId="0" priority="17472" operator="equal">
      <formula>0</formula>
    </cfRule>
    <cfRule type="cellIs" dxfId="0" priority="17473" operator="equal">
      <formula>0</formula>
    </cfRule>
    <cfRule type="cellIs" dxfId="0" priority="17474" operator="equal">
      <formula>0</formula>
    </cfRule>
    <cfRule type="cellIs" dxfId="0" priority="17475" operator="equal">
      <formula>0</formula>
    </cfRule>
    <cfRule type="cellIs" dxfId="0" priority="17476" operator="equal">
      <formula>0</formula>
    </cfRule>
    <cfRule type="cellIs" dxfId="0" priority="17477" operator="equal">
      <formula>0</formula>
    </cfRule>
    <cfRule type="cellIs" dxfId="0" priority="17478" operator="equal">
      <formula>0</formula>
    </cfRule>
    <cfRule type="cellIs" dxfId="0" priority="17479" operator="equal">
      <formula>0</formula>
    </cfRule>
    <cfRule type="cellIs" dxfId="0" priority="17480" operator="equal">
      <formula>0</formula>
    </cfRule>
    <cfRule type="cellIs" dxfId="0" priority="17481" operator="equal">
      <formula>0</formula>
    </cfRule>
    <cfRule type="cellIs" dxfId="0" priority="17482" operator="equal">
      <formula>0</formula>
    </cfRule>
    <cfRule type="cellIs" dxfId="0" priority="17483" operator="equal">
      <formula>0</formula>
    </cfRule>
    <cfRule type="cellIs" dxfId="0" priority="17484" operator="equal">
      <formula>0</formula>
    </cfRule>
    <cfRule type="cellIs" dxfId="0" priority="17485" operator="equal">
      <formula>0</formula>
    </cfRule>
    <cfRule type="cellIs" dxfId="0" priority="17486" operator="equal">
      <formula>0</formula>
    </cfRule>
    <cfRule type="cellIs" dxfId="0" priority="17487" operator="equal">
      <formula>0</formula>
    </cfRule>
    <cfRule type="cellIs" dxfId="0" priority="17488" operator="equal">
      <formula>0</formula>
    </cfRule>
    <cfRule type="cellIs" dxfId="0" priority="17489" operator="equal">
      <formula>0</formula>
    </cfRule>
    <cfRule type="cellIs" dxfId="0" priority="17490" operator="equal">
      <formula>0</formula>
    </cfRule>
    <cfRule type="cellIs" dxfId="0" priority="17491" operator="equal">
      <formula>0</formula>
    </cfRule>
    <cfRule type="cellIs" dxfId="0" priority="17492" operator="equal">
      <formula>0</formula>
    </cfRule>
    <cfRule type="cellIs" dxfId="0" priority="17493" operator="equal">
      <formula>0</formula>
    </cfRule>
    <cfRule type="cellIs" dxfId="0" priority="17494" operator="equal">
      <formula>0</formula>
    </cfRule>
    <cfRule type="cellIs" dxfId="0" priority="17495" operator="equal">
      <formula>0</formula>
    </cfRule>
    <cfRule type="cellIs" dxfId="0" priority="17496" operator="equal">
      <formula>0</formula>
    </cfRule>
    <cfRule type="cellIs" dxfId="0" priority="17497" operator="equal">
      <formula>0</formula>
    </cfRule>
    <cfRule type="cellIs" dxfId="0" priority="17498" operator="equal">
      <formula>0</formula>
    </cfRule>
    <cfRule type="cellIs" dxfId="0" priority="17499" operator="equal">
      <formula>0</formula>
    </cfRule>
    <cfRule type="cellIs" dxfId="0" priority="17500" operator="equal">
      <formula>0</formula>
    </cfRule>
    <cfRule type="cellIs" dxfId="0" priority="17501" operator="equal">
      <formula>0</formula>
    </cfRule>
    <cfRule type="cellIs" dxfId="0" priority="17502" operator="equal">
      <formula>0</formula>
    </cfRule>
    <cfRule type="cellIs" dxfId="0" priority="17503" operator="equal">
      <formula>0</formula>
    </cfRule>
    <cfRule type="cellIs" dxfId="0" priority="17504" operator="equal">
      <formula>0</formula>
    </cfRule>
    <cfRule type="cellIs" dxfId="0" priority="17505" operator="equal">
      <formula>0</formula>
    </cfRule>
    <cfRule type="cellIs" dxfId="0" priority="17506" operator="equal">
      <formula>0</formula>
    </cfRule>
    <cfRule type="cellIs" dxfId="0" priority="17507" operator="equal">
      <formula>0</formula>
    </cfRule>
    <cfRule type="cellIs" dxfId="0" priority="17508" operator="equal">
      <formula>0</formula>
    </cfRule>
    <cfRule type="cellIs" dxfId="0" priority="17509" operator="equal">
      <formula>0</formula>
    </cfRule>
    <cfRule type="cellIs" dxfId="0" priority="17510" operator="equal">
      <formula>0</formula>
    </cfRule>
    <cfRule type="cellIs" dxfId="0" priority="17511" operator="equal">
      <formula>0</formula>
    </cfRule>
    <cfRule type="cellIs" dxfId="0" priority="17512" operator="equal">
      <formula>0</formula>
    </cfRule>
    <cfRule type="cellIs" dxfId="0" priority="17513" operator="equal">
      <formula>0</formula>
    </cfRule>
    <cfRule type="cellIs" dxfId="0" priority="17514" operator="equal">
      <formula>0</formula>
    </cfRule>
    <cfRule type="cellIs" dxfId="0" priority="17515" operator="equal">
      <formula>0</formula>
    </cfRule>
    <cfRule type="cellIs" dxfId="0" priority="17516" operator="equal">
      <formula>0</formula>
    </cfRule>
    <cfRule type="cellIs" dxfId="0" priority="17517" operator="equal">
      <formula>0</formula>
    </cfRule>
    <cfRule type="cellIs" dxfId="0" priority="17518" operator="equal">
      <formula>0</formula>
    </cfRule>
    <cfRule type="cellIs" dxfId="0" priority="17519" operator="equal">
      <formula>0</formula>
    </cfRule>
    <cfRule type="cellIs" dxfId="0" priority="17520" operator="equal">
      <formula>0</formula>
    </cfRule>
    <cfRule type="cellIs" dxfId="0" priority="17521" operator="equal">
      <formula>0</formula>
    </cfRule>
    <cfRule type="cellIs" dxfId="0" priority="17522" operator="equal">
      <formula>0</formula>
    </cfRule>
    <cfRule type="cellIs" dxfId="0" priority="17523" operator="equal">
      <formula>0</formula>
    </cfRule>
    <cfRule type="cellIs" dxfId="0" priority="17524" operator="equal">
      <formula>0</formula>
    </cfRule>
    <cfRule type="cellIs" dxfId="0" priority="17525" operator="equal">
      <formula>0</formula>
    </cfRule>
    <cfRule type="cellIs" dxfId="0" priority="17526" operator="equal">
      <formula>0</formula>
    </cfRule>
    <cfRule type="cellIs" dxfId="0" priority="17527" operator="equal">
      <formula>0</formula>
    </cfRule>
    <cfRule type="cellIs" dxfId="0" priority="17528" operator="equal">
      <formula>0</formula>
    </cfRule>
    <cfRule type="cellIs" dxfId="0" priority="17529" operator="equal">
      <formula>0</formula>
    </cfRule>
    <cfRule type="cellIs" dxfId="0" priority="17530" operator="equal">
      <formula>0</formula>
    </cfRule>
    <cfRule type="cellIs" dxfId="0" priority="17531" operator="equal">
      <formula>0</formula>
    </cfRule>
    <cfRule type="cellIs" dxfId="0" priority="17532" operator="equal">
      <formula>0</formula>
    </cfRule>
    <cfRule type="cellIs" dxfId="0" priority="17533" operator="equal">
      <formula>0</formula>
    </cfRule>
    <cfRule type="cellIs" dxfId="0" priority="17534" operator="equal">
      <formula>0</formula>
    </cfRule>
    <cfRule type="cellIs" dxfId="0" priority="17535" operator="equal">
      <formula>0</formula>
    </cfRule>
    <cfRule type="cellIs" dxfId="0" priority="17536" operator="equal">
      <formula>0</formula>
    </cfRule>
    <cfRule type="cellIs" dxfId="0" priority="17537" operator="equal">
      <formula>0</formula>
    </cfRule>
    <cfRule type="cellIs" dxfId="0" priority="17538" operator="equal">
      <formula>0</formula>
    </cfRule>
    <cfRule type="cellIs" dxfId="0" priority="17539" operator="equal">
      <formula>0</formula>
    </cfRule>
    <cfRule type="cellIs" dxfId="0" priority="17540" operator="equal">
      <formula>0</formula>
    </cfRule>
    <cfRule type="cellIs" dxfId="0" priority="17541" operator="equal">
      <formula>0</formula>
    </cfRule>
    <cfRule type="cellIs" dxfId="0" priority="17542" operator="equal">
      <formula>0</formula>
    </cfRule>
    <cfRule type="cellIs" dxfId="0" priority="17543" operator="equal">
      <formula>0</formula>
    </cfRule>
    <cfRule type="cellIs" dxfId="0" priority="17544" operator="equal">
      <formula>0</formula>
    </cfRule>
    <cfRule type="cellIs" dxfId="0" priority="17545" operator="equal">
      <formula>0</formula>
    </cfRule>
    <cfRule type="cellIs" dxfId="0" priority="17546" operator="equal">
      <formula>0</formula>
    </cfRule>
    <cfRule type="cellIs" dxfId="0" priority="17547" operator="equal">
      <formula>0</formula>
    </cfRule>
    <cfRule type="cellIs" dxfId="0" priority="17548" operator="equal">
      <formula>0</formula>
    </cfRule>
    <cfRule type="cellIs" dxfId="0" priority="17549" operator="equal">
      <formula>0</formula>
    </cfRule>
    <cfRule type="cellIs" dxfId="0" priority="17550" operator="equal">
      <formula>0</formula>
    </cfRule>
    <cfRule type="cellIs" dxfId="0" priority="17551" operator="equal">
      <formula>0</formula>
    </cfRule>
    <cfRule type="cellIs" dxfId="0" priority="17552" operator="equal">
      <formula>0</formula>
    </cfRule>
    <cfRule type="cellIs" dxfId="0" priority="17553" operator="equal">
      <formula>0</formula>
    </cfRule>
    <cfRule type="cellIs" dxfId="0" priority="17554" operator="equal">
      <formula>0</formula>
    </cfRule>
    <cfRule type="cellIs" dxfId="0" priority="17555" operator="equal">
      <formula>0</formula>
    </cfRule>
    <cfRule type="cellIs" dxfId="0" priority="17556" operator="equal">
      <formula>0</formula>
    </cfRule>
    <cfRule type="cellIs" dxfId="0" priority="17557" operator="equal">
      <formula>0</formula>
    </cfRule>
    <cfRule type="cellIs" dxfId="0" priority="17558" operator="equal">
      <formula>0</formula>
    </cfRule>
    <cfRule type="cellIs" dxfId="0" priority="17559" operator="equal">
      <formula>0</formula>
    </cfRule>
    <cfRule type="cellIs" dxfId="0" priority="17560" operator="equal">
      <formula>0</formula>
    </cfRule>
    <cfRule type="cellIs" dxfId="0" priority="17561" operator="equal">
      <formula>0</formula>
    </cfRule>
    <cfRule type="cellIs" dxfId="0" priority="17562" operator="equal">
      <formula>0</formula>
    </cfRule>
    <cfRule type="cellIs" dxfId="0" priority="17563" operator="equal">
      <formula>0</formula>
    </cfRule>
    <cfRule type="cellIs" dxfId="0" priority="17564" operator="equal">
      <formula>0</formula>
    </cfRule>
    <cfRule type="cellIs" dxfId="0" priority="17565" operator="equal">
      <formula>0</formula>
    </cfRule>
    <cfRule type="cellIs" dxfId="0" priority="17566" operator="equal">
      <formula>0</formula>
    </cfRule>
    <cfRule type="cellIs" dxfId="0" priority="17567" operator="equal">
      <formula>0</formula>
    </cfRule>
    <cfRule type="cellIs" dxfId="0" priority="17568" operator="equal">
      <formula>0</formula>
    </cfRule>
    <cfRule type="cellIs" dxfId="0" priority="17569" operator="equal">
      <formula>0</formula>
    </cfRule>
    <cfRule type="cellIs" dxfId="0" priority="17570" operator="equal">
      <formula>0</formula>
    </cfRule>
    <cfRule type="cellIs" dxfId="0" priority="17571" operator="equal">
      <formula>0</formula>
    </cfRule>
    <cfRule type="cellIs" dxfId="0" priority="17572" operator="equal">
      <formula>0</formula>
    </cfRule>
    <cfRule type="cellIs" dxfId="0" priority="17573" operator="equal">
      <formula>0</formula>
    </cfRule>
    <cfRule type="cellIs" dxfId="0" priority="17574" operator="equal">
      <formula>0</formula>
    </cfRule>
    <cfRule type="cellIs" dxfId="0" priority="17575" operator="equal">
      <formula>0</formula>
    </cfRule>
    <cfRule type="cellIs" dxfId="0" priority="17576" operator="equal">
      <formula>0</formula>
    </cfRule>
    <cfRule type="cellIs" dxfId="0" priority="17577" operator="equal">
      <formula>0</formula>
    </cfRule>
    <cfRule type="cellIs" dxfId="0" priority="17578" operator="equal">
      <formula>0</formula>
    </cfRule>
    <cfRule type="cellIs" dxfId="0" priority="17579" operator="equal">
      <formula>0</formula>
    </cfRule>
    <cfRule type="cellIs" dxfId="0" priority="17580" operator="equal">
      <formula>0</formula>
    </cfRule>
    <cfRule type="cellIs" dxfId="0" priority="17581" operator="equal">
      <formula>0</formula>
    </cfRule>
    <cfRule type="cellIs" dxfId="0" priority="17582" operator="equal">
      <formula>0</formula>
    </cfRule>
    <cfRule type="cellIs" dxfId="0" priority="17583" operator="equal">
      <formula>0</formula>
    </cfRule>
    <cfRule type="cellIs" dxfId="0" priority="17584" operator="equal">
      <formula>0</formula>
    </cfRule>
    <cfRule type="cellIs" dxfId="0" priority="17585" operator="equal">
      <formula>0</formula>
    </cfRule>
    <cfRule type="cellIs" dxfId="0" priority="17586" operator="equal">
      <formula>0</formula>
    </cfRule>
    <cfRule type="cellIs" dxfId="0" priority="17587" operator="equal">
      <formula>0</formula>
    </cfRule>
    <cfRule type="cellIs" dxfId="0" priority="17588" operator="equal">
      <formula>0</formula>
    </cfRule>
  </conditionalFormatting>
  <conditionalFormatting sqref="E592">
    <cfRule type="cellIs" dxfId="0" priority="18357" operator="equal">
      <formula>0</formula>
    </cfRule>
    <cfRule type="cellIs" dxfId="0" priority="18358" operator="equal">
      <formula>0</formula>
    </cfRule>
    <cfRule type="cellIs" dxfId="0" priority="18359" operator="equal">
      <formula>0</formula>
    </cfRule>
    <cfRule type="cellIs" dxfId="0" priority="18360" operator="equal">
      <formula>0</formula>
    </cfRule>
    <cfRule type="cellIs" dxfId="0" priority="18361" operator="equal">
      <formula>0</formula>
    </cfRule>
    <cfRule type="cellIs" dxfId="0" priority="18362" operator="equal">
      <formula>0</formula>
    </cfRule>
    <cfRule type="cellIs" dxfId="0" priority="18363" operator="equal">
      <formula>0</formula>
    </cfRule>
    <cfRule type="cellIs" dxfId="0" priority="18364" operator="equal">
      <formula>0</formula>
    </cfRule>
    <cfRule type="cellIs" dxfId="0" priority="18365" operator="equal">
      <formula>0</formula>
    </cfRule>
    <cfRule type="cellIs" dxfId="0" priority="18366" operator="equal">
      <formula>0</formula>
    </cfRule>
    <cfRule type="cellIs" dxfId="0" priority="18367" operator="equal">
      <formula>0</formula>
    </cfRule>
    <cfRule type="cellIs" dxfId="0" priority="18368" operator="equal">
      <formula>0</formula>
    </cfRule>
    <cfRule type="cellIs" dxfId="0" priority="18369" operator="equal">
      <formula>0</formula>
    </cfRule>
    <cfRule type="cellIs" dxfId="0" priority="18370" operator="equal">
      <formula>0</formula>
    </cfRule>
    <cfRule type="cellIs" dxfId="0" priority="18371" operator="equal">
      <formula>0</formula>
    </cfRule>
    <cfRule type="cellIs" dxfId="0" priority="18372" operator="equal">
      <formula>0</formula>
    </cfRule>
    <cfRule type="cellIs" dxfId="0" priority="18373" operator="equal">
      <formula>0</formula>
    </cfRule>
    <cfRule type="cellIs" dxfId="0" priority="18374" operator="equal">
      <formula>0</formula>
    </cfRule>
    <cfRule type="cellIs" dxfId="0" priority="18375" operator="equal">
      <formula>0</formula>
    </cfRule>
    <cfRule type="cellIs" dxfId="0" priority="18376" operator="equal">
      <formula>0</formula>
    </cfRule>
    <cfRule type="cellIs" dxfId="0" priority="18377" operator="equal">
      <formula>0</formula>
    </cfRule>
    <cfRule type="cellIs" dxfId="0" priority="18378" operator="equal">
      <formula>0</formula>
    </cfRule>
    <cfRule type="cellIs" dxfId="0" priority="18379" operator="equal">
      <formula>0</formula>
    </cfRule>
    <cfRule type="cellIs" dxfId="0" priority="18380" operator="equal">
      <formula>0</formula>
    </cfRule>
    <cfRule type="cellIs" dxfId="0" priority="18381" operator="equal">
      <formula>0</formula>
    </cfRule>
    <cfRule type="cellIs" dxfId="0" priority="18382" operator="equal">
      <formula>0</formula>
    </cfRule>
    <cfRule type="cellIs" dxfId="0" priority="18383" operator="equal">
      <formula>0</formula>
    </cfRule>
    <cfRule type="cellIs" dxfId="0" priority="18384" operator="equal">
      <formula>0</formula>
    </cfRule>
    <cfRule type="cellIs" dxfId="0" priority="18385" operator="equal">
      <formula>0</formula>
    </cfRule>
    <cfRule type="cellIs" dxfId="0" priority="18386" operator="equal">
      <formula>0</formula>
    </cfRule>
    <cfRule type="cellIs" dxfId="0" priority="18387" operator="equal">
      <formula>0</formula>
    </cfRule>
    <cfRule type="cellIs" dxfId="0" priority="18388" operator="equal">
      <formula>0</formula>
    </cfRule>
    <cfRule type="cellIs" dxfId="0" priority="18389" operator="equal">
      <formula>0</formula>
    </cfRule>
    <cfRule type="cellIs" dxfId="0" priority="18390" operator="equal">
      <formula>0</formula>
    </cfRule>
    <cfRule type="cellIs" dxfId="0" priority="18391" operator="equal">
      <formula>0</formula>
    </cfRule>
    <cfRule type="cellIs" dxfId="0" priority="18392" operator="equal">
      <formula>0</formula>
    </cfRule>
    <cfRule type="cellIs" dxfId="0" priority="18393" operator="equal">
      <formula>0</formula>
    </cfRule>
    <cfRule type="cellIs" dxfId="0" priority="18394" operator="equal">
      <formula>0</formula>
    </cfRule>
    <cfRule type="cellIs" dxfId="0" priority="18395" operator="equal">
      <formula>0</formula>
    </cfRule>
    <cfRule type="cellIs" dxfId="0" priority="18396" operator="equal">
      <formula>0</formula>
    </cfRule>
    <cfRule type="cellIs" dxfId="0" priority="18397" operator="equal">
      <formula>0</formula>
    </cfRule>
    <cfRule type="cellIs" dxfId="0" priority="18398" operator="equal">
      <formula>0</formula>
    </cfRule>
    <cfRule type="cellIs" dxfId="0" priority="18399" operator="equal">
      <formula>0</formula>
    </cfRule>
    <cfRule type="cellIs" dxfId="0" priority="18400" operator="equal">
      <formula>0</formula>
    </cfRule>
    <cfRule type="cellIs" dxfId="0" priority="18401" operator="equal">
      <formula>0</formula>
    </cfRule>
    <cfRule type="cellIs" dxfId="0" priority="18402" operator="equal">
      <formula>0</formula>
    </cfRule>
    <cfRule type="cellIs" dxfId="0" priority="18403" operator="equal">
      <formula>0</formula>
    </cfRule>
    <cfRule type="cellIs" dxfId="0" priority="18404" operator="equal">
      <formula>0</formula>
    </cfRule>
    <cfRule type="cellIs" dxfId="0" priority="18405" operator="equal">
      <formula>0</formula>
    </cfRule>
    <cfRule type="cellIs" dxfId="0" priority="18406" operator="equal">
      <formula>0</formula>
    </cfRule>
    <cfRule type="cellIs" dxfId="0" priority="18407" operator="equal">
      <formula>0</formula>
    </cfRule>
    <cfRule type="cellIs" dxfId="0" priority="18408" operator="equal">
      <formula>0</formula>
    </cfRule>
    <cfRule type="cellIs" dxfId="0" priority="18409" operator="equal">
      <formula>0</formula>
    </cfRule>
    <cfRule type="cellIs" dxfId="0" priority="18410" operator="equal">
      <formula>0</formula>
    </cfRule>
    <cfRule type="cellIs" dxfId="0" priority="18411" operator="equal">
      <formula>0</formula>
    </cfRule>
    <cfRule type="cellIs" dxfId="0" priority="18412" operator="equal">
      <formula>0</formula>
    </cfRule>
    <cfRule type="cellIs" dxfId="0" priority="18413" operator="equal">
      <formula>0</formula>
    </cfRule>
    <cfRule type="cellIs" dxfId="0" priority="18414" operator="equal">
      <formula>0</formula>
    </cfRule>
    <cfRule type="cellIs" dxfId="0" priority="18415" operator="equal">
      <formula>0</formula>
    </cfRule>
    <cfRule type="cellIs" dxfId="0" priority="18416" operator="equal">
      <formula>0</formula>
    </cfRule>
    <cfRule type="cellIs" dxfId="0" priority="18417" operator="equal">
      <formula>0</formula>
    </cfRule>
    <cfRule type="cellIs" dxfId="0" priority="18418" operator="equal">
      <formula>0</formula>
    </cfRule>
    <cfRule type="cellIs" dxfId="0" priority="18419" operator="equal">
      <formula>0</formula>
    </cfRule>
    <cfRule type="cellIs" dxfId="0" priority="18420" operator="equal">
      <formula>0</formula>
    </cfRule>
    <cfRule type="cellIs" dxfId="0" priority="18421" operator="equal">
      <formula>0</formula>
    </cfRule>
    <cfRule type="cellIs" dxfId="0" priority="18422" operator="equal">
      <formula>0</formula>
    </cfRule>
    <cfRule type="cellIs" dxfId="0" priority="18423" operator="equal">
      <formula>0</formula>
    </cfRule>
    <cfRule type="cellIs" dxfId="0" priority="18424" operator="equal">
      <formula>0</formula>
    </cfRule>
    <cfRule type="cellIs" dxfId="0" priority="18425" operator="equal">
      <formula>0</formula>
    </cfRule>
    <cfRule type="cellIs" dxfId="0" priority="18426" operator="equal">
      <formula>0</formula>
    </cfRule>
    <cfRule type="cellIs" dxfId="0" priority="18427" operator="equal">
      <formula>0</formula>
    </cfRule>
    <cfRule type="cellIs" dxfId="0" priority="18428" operator="equal">
      <formula>0</formula>
    </cfRule>
    <cfRule type="cellIs" dxfId="0" priority="18429" operator="equal">
      <formula>0</formula>
    </cfRule>
    <cfRule type="cellIs" dxfId="0" priority="18430" operator="equal">
      <formula>0</formula>
    </cfRule>
    <cfRule type="cellIs" dxfId="0" priority="18431" operator="equal">
      <formula>0</formula>
    </cfRule>
    <cfRule type="cellIs" dxfId="0" priority="18432" operator="equal">
      <formula>0</formula>
    </cfRule>
    <cfRule type="cellIs" dxfId="0" priority="18433" operator="equal">
      <formula>0</formula>
    </cfRule>
    <cfRule type="cellIs" dxfId="0" priority="18434" operator="equal">
      <formula>0</formula>
    </cfRule>
    <cfRule type="cellIs" dxfId="0" priority="18435" operator="equal">
      <formula>0</formula>
    </cfRule>
    <cfRule type="cellIs" dxfId="0" priority="18436" operator="equal">
      <formula>0</formula>
    </cfRule>
    <cfRule type="cellIs" dxfId="0" priority="18437" operator="equal">
      <formula>0</formula>
    </cfRule>
    <cfRule type="cellIs" dxfId="0" priority="18438" operator="equal">
      <formula>0</formula>
    </cfRule>
    <cfRule type="cellIs" dxfId="0" priority="18439" operator="equal">
      <formula>0</formula>
    </cfRule>
    <cfRule type="cellIs" dxfId="0" priority="18440" operator="equal">
      <formula>0</formula>
    </cfRule>
    <cfRule type="cellIs" dxfId="0" priority="18441" operator="equal">
      <formula>0</formula>
    </cfRule>
    <cfRule type="cellIs" dxfId="0" priority="18442" operator="equal">
      <formula>0</formula>
    </cfRule>
    <cfRule type="cellIs" dxfId="0" priority="18443" operator="equal">
      <formula>0</formula>
    </cfRule>
    <cfRule type="cellIs" dxfId="0" priority="18444" operator="equal">
      <formula>0</formula>
    </cfRule>
    <cfRule type="cellIs" dxfId="0" priority="18445" operator="equal">
      <formula>0</formula>
    </cfRule>
    <cfRule type="cellIs" dxfId="0" priority="18446" operator="equal">
      <formula>0</formula>
    </cfRule>
    <cfRule type="cellIs" dxfId="0" priority="18447" operator="equal">
      <formula>0</formula>
    </cfRule>
    <cfRule type="cellIs" dxfId="0" priority="18448" operator="equal">
      <formula>0</formula>
    </cfRule>
    <cfRule type="cellIs" dxfId="0" priority="18449" operator="equal">
      <formula>0</formula>
    </cfRule>
    <cfRule type="cellIs" dxfId="0" priority="18450" operator="equal">
      <formula>0</formula>
    </cfRule>
    <cfRule type="cellIs" dxfId="0" priority="18451" operator="equal">
      <formula>0</formula>
    </cfRule>
    <cfRule type="cellIs" dxfId="0" priority="18452" operator="equal">
      <formula>0</formula>
    </cfRule>
  </conditionalFormatting>
  <conditionalFormatting sqref="E595">
    <cfRule type="cellIs" dxfId="0" priority="15285" operator="equal">
      <formula>0</formula>
    </cfRule>
    <cfRule type="cellIs" dxfId="0" priority="15286" operator="equal">
      <formula>0</formula>
    </cfRule>
    <cfRule type="cellIs" dxfId="0" priority="15287" operator="equal">
      <formula>0</formula>
    </cfRule>
    <cfRule type="cellIs" dxfId="0" priority="15288" operator="equal">
      <formula>0</formula>
    </cfRule>
    <cfRule type="cellIs" dxfId="0" priority="15289" operator="equal">
      <formula>0</formula>
    </cfRule>
    <cfRule type="cellIs" dxfId="0" priority="15290" operator="equal">
      <formula>0</formula>
    </cfRule>
    <cfRule type="cellIs" dxfId="0" priority="15291" operator="equal">
      <formula>0</formula>
    </cfRule>
    <cfRule type="cellIs" dxfId="0" priority="15292" operator="equal">
      <formula>0</formula>
    </cfRule>
    <cfRule type="cellIs" dxfId="0" priority="15293" operator="equal">
      <formula>0</formula>
    </cfRule>
    <cfRule type="cellIs" dxfId="0" priority="15294" operator="equal">
      <formula>0</formula>
    </cfRule>
    <cfRule type="cellIs" dxfId="0" priority="15295" operator="equal">
      <formula>0</formula>
    </cfRule>
    <cfRule type="cellIs" dxfId="0" priority="15296" operator="equal">
      <formula>0</formula>
    </cfRule>
    <cfRule type="cellIs" dxfId="0" priority="15297" operator="equal">
      <formula>0</formula>
    </cfRule>
    <cfRule type="cellIs" dxfId="0" priority="15298" operator="equal">
      <formula>0</formula>
    </cfRule>
    <cfRule type="cellIs" dxfId="0" priority="15299" operator="equal">
      <formula>0</formula>
    </cfRule>
    <cfRule type="cellIs" dxfId="0" priority="15300" operator="equal">
      <formula>0</formula>
    </cfRule>
    <cfRule type="cellIs" dxfId="0" priority="15301" operator="equal">
      <formula>0</formula>
    </cfRule>
    <cfRule type="cellIs" dxfId="0" priority="15302" operator="equal">
      <formula>0</formula>
    </cfRule>
    <cfRule type="cellIs" dxfId="0" priority="15303" operator="equal">
      <formula>0</formula>
    </cfRule>
    <cfRule type="cellIs" dxfId="0" priority="15304" operator="equal">
      <formula>0</formula>
    </cfRule>
    <cfRule type="cellIs" dxfId="0" priority="15305" operator="equal">
      <formula>0</formula>
    </cfRule>
    <cfRule type="cellIs" dxfId="0" priority="15306" operator="equal">
      <formula>0</formula>
    </cfRule>
    <cfRule type="cellIs" dxfId="0" priority="15307" operator="equal">
      <formula>0</formula>
    </cfRule>
    <cfRule type="cellIs" dxfId="0" priority="15308" operator="equal">
      <formula>0</formula>
    </cfRule>
    <cfRule type="cellIs" dxfId="0" priority="15309" operator="equal">
      <formula>0</formula>
    </cfRule>
    <cfRule type="cellIs" dxfId="0" priority="15310" operator="equal">
      <formula>0</formula>
    </cfRule>
    <cfRule type="cellIs" dxfId="0" priority="15311" operator="equal">
      <formula>0</formula>
    </cfRule>
    <cfRule type="cellIs" dxfId="0" priority="15312" operator="equal">
      <formula>0</formula>
    </cfRule>
    <cfRule type="cellIs" dxfId="0" priority="15313" operator="equal">
      <formula>0</formula>
    </cfRule>
    <cfRule type="cellIs" dxfId="0" priority="15314" operator="equal">
      <formula>0</formula>
    </cfRule>
    <cfRule type="cellIs" dxfId="0" priority="15315" operator="equal">
      <formula>0</formula>
    </cfRule>
    <cfRule type="cellIs" dxfId="0" priority="15316" operator="equal">
      <formula>0</formula>
    </cfRule>
    <cfRule type="cellIs" dxfId="0" priority="15317" operator="equal">
      <formula>0</formula>
    </cfRule>
    <cfRule type="cellIs" dxfId="0" priority="15318" operator="equal">
      <formula>0</formula>
    </cfRule>
    <cfRule type="cellIs" dxfId="0" priority="15319" operator="equal">
      <formula>0</formula>
    </cfRule>
    <cfRule type="cellIs" dxfId="0" priority="15320" operator="equal">
      <formula>0</formula>
    </cfRule>
    <cfRule type="cellIs" dxfId="0" priority="15321" operator="equal">
      <formula>0</formula>
    </cfRule>
    <cfRule type="cellIs" dxfId="0" priority="15322" operator="equal">
      <formula>0</formula>
    </cfRule>
    <cfRule type="cellIs" dxfId="0" priority="15323" operator="equal">
      <formula>0</formula>
    </cfRule>
    <cfRule type="cellIs" dxfId="0" priority="15324" operator="equal">
      <formula>0</formula>
    </cfRule>
    <cfRule type="cellIs" dxfId="0" priority="15325" operator="equal">
      <formula>0</formula>
    </cfRule>
    <cfRule type="cellIs" dxfId="0" priority="15326" operator="equal">
      <formula>0</formula>
    </cfRule>
    <cfRule type="cellIs" dxfId="0" priority="15327" operator="equal">
      <formula>0</formula>
    </cfRule>
    <cfRule type="cellIs" dxfId="0" priority="15328" operator="equal">
      <formula>0</formula>
    </cfRule>
    <cfRule type="cellIs" dxfId="0" priority="15329" operator="equal">
      <formula>0</formula>
    </cfRule>
    <cfRule type="cellIs" dxfId="0" priority="15330" operator="equal">
      <formula>0</formula>
    </cfRule>
    <cfRule type="cellIs" dxfId="0" priority="15331" operator="equal">
      <formula>0</formula>
    </cfRule>
    <cfRule type="cellIs" dxfId="0" priority="15332" operator="equal">
      <formula>0</formula>
    </cfRule>
    <cfRule type="cellIs" dxfId="0" priority="15333" operator="equal">
      <formula>0</formula>
    </cfRule>
    <cfRule type="cellIs" dxfId="0" priority="15334" operator="equal">
      <formula>0</formula>
    </cfRule>
    <cfRule type="cellIs" dxfId="0" priority="15335" operator="equal">
      <formula>0</formula>
    </cfRule>
    <cfRule type="cellIs" dxfId="0" priority="15336" operator="equal">
      <formula>0</formula>
    </cfRule>
    <cfRule type="cellIs" dxfId="0" priority="15337" operator="equal">
      <formula>0</formula>
    </cfRule>
    <cfRule type="cellIs" dxfId="0" priority="15338" operator="equal">
      <formula>0</formula>
    </cfRule>
    <cfRule type="cellIs" dxfId="0" priority="15339" operator="equal">
      <formula>0</formula>
    </cfRule>
    <cfRule type="cellIs" dxfId="0" priority="15340" operator="equal">
      <formula>0</formula>
    </cfRule>
    <cfRule type="cellIs" dxfId="0" priority="15341" operator="equal">
      <formula>0</formula>
    </cfRule>
    <cfRule type="cellIs" dxfId="0" priority="15342" operator="equal">
      <formula>0</formula>
    </cfRule>
    <cfRule type="cellIs" dxfId="0" priority="15343" operator="equal">
      <formula>0</formula>
    </cfRule>
    <cfRule type="cellIs" dxfId="0" priority="15344" operator="equal">
      <formula>0</formula>
    </cfRule>
    <cfRule type="cellIs" dxfId="0" priority="15345" operator="equal">
      <formula>0</formula>
    </cfRule>
    <cfRule type="cellIs" dxfId="0" priority="15346" operator="equal">
      <formula>0</formula>
    </cfRule>
    <cfRule type="cellIs" dxfId="0" priority="15347" operator="equal">
      <formula>0</formula>
    </cfRule>
    <cfRule type="cellIs" dxfId="0" priority="15348" operator="equal">
      <formula>0</formula>
    </cfRule>
    <cfRule type="cellIs" dxfId="0" priority="15349" operator="equal">
      <formula>0</formula>
    </cfRule>
    <cfRule type="cellIs" dxfId="0" priority="15350" operator="equal">
      <formula>0</formula>
    </cfRule>
    <cfRule type="cellIs" dxfId="0" priority="15351" operator="equal">
      <formula>0</formula>
    </cfRule>
    <cfRule type="cellIs" dxfId="0" priority="15352" operator="equal">
      <formula>0</formula>
    </cfRule>
    <cfRule type="cellIs" dxfId="0" priority="15353" operator="equal">
      <formula>0</formula>
    </cfRule>
    <cfRule type="cellIs" dxfId="0" priority="15354" operator="equal">
      <formula>0</formula>
    </cfRule>
    <cfRule type="cellIs" dxfId="0" priority="15355" operator="equal">
      <formula>0</formula>
    </cfRule>
    <cfRule type="cellIs" dxfId="0" priority="15356" operator="equal">
      <formula>0</formula>
    </cfRule>
    <cfRule type="cellIs" dxfId="0" priority="15357" operator="equal">
      <formula>0</formula>
    </cfRule>
    <cfRule type="cellIs" dxfId="0" priority="15358" operator="equal">
      <formula>0</formula>
    </cfRule>
    <cfRule type="cellIs" dxfId="0" priority="15359" operator="equal">
      <formula>0</formula>
    </cfRule>
    <cfRule type="cellIs" dxfId="0" priority="15360" operator="equal">
      <formula>0</formula>
    </cfRule>
    <cfRule type="cellIs" dxfId="0" priority="15361" operator="equal">
      <formula>0</formula>
    </cfRule>
    <cfRule type="cellIs" dxfId="0" priority="15362" operator="equal">
      <formula>0</formula>
    </cfRule>
    <cfRule type="cellIs" dxfId="0" priority="15363" operator="equal">
      <formula>0</formula>
    </cfRule>
    <cfRule type="cellIs" dxfId="0" priority="15364" operator="equal">
      <formula>0</formula>
    </cfRule>
    <cfRule type="cellIs" dxfId="0" priority="15365" operator="equal">
      <formula>0</formula>
    </cfRule>
    <cfRule type="cellIs" dxfId="0" priority="15366" operator="equal">
      <formula>0</formula>
    </cfRule>
    <cfRule type="cellIs" dxfId="0" priority="15367" operator="equal">
      <formula>0</formula>
    </cfRule>
    <cfRule type="cellIs" dxfId="0" priority="15368" operator="equal">
      <formula>0</formula>
    </cfRule>
    <cfRule type="cellIs" dxfId="0" priority="15369" operator="equal">
      <formula>0</formula>
    </cfRule>
    <cfRule type="cellIs" dxfId="0" priority="15370" operator="equal">
      <formula>0</formula>
    </cfRule>
    <cfRule type="cellIs" dxfId="0" priority="15371" operator="equal">
      <formula>0</formula>
    </cfRule>
    <cfRule type="cellIs" dxfId="0" priority="15372" operator="equal">
      <formula>0</formula>
    </cfRule>
    <cfRule type="cellIs" dxfId="0" priority="15373" operator="equal">
      <formula>0</formula>
    </cfRule>
    <cfRule type="cellIs" dxfId="0" priority="15374" operator="equal">
      <formula>0</formula>
    </cfRule>
    <cfRule type="cellIs" dxfId="0" priority="15375" operator="equal">
      <formula>0</formula>
    </cfRule>
    <cfRule type="cellIs" dxfId="0" priority="15376" operator="equal">
      <formula>0</formula>
    </cfRule>
    <cfRule type="cellIs" dxfId="0" priority="15377" operator="equal">
      <formula>0</formula>
    </cfRule>
    <cfRule type="cellIs" dxfId="0" priority="15378" operator="equal">
      <formula>0</formula>
    </cfRule>
    <cfRule type="cellIs" dxfId="0" priority="15379" operator="equal">
      <formula>0</formula>
    </cfRule>
    <cfRule type="cellIs" dxfId="0" priority="15380" operator="equal">
      <formula>0</formula>
    </cfRule>
    <cfRule type="cellIs" dxfId="0" priority="15381" operator="equal">
      <formula>0</formula>
    </cfRule>
    <cfRule type="cellIs" dxfId="0" priority="15382" operator="equal">
      <formula>0</formula>
    </cfRule>
    <cfRule type="cellIs" dxfId="0" priority="15383" operator="equal">
      <formula>0</formula>
    </cfRule>
    <cfRule type="cellIs" dxfId="0" priority="15384" operator="equal">
      <formula>0</formula>
    </cfRule>
    <cfRule type="cellIs" dxfId="0" priority="15385" operator="equal">
      <formula>0</formula>
    </cfRule>
    <cfRule type="cellIs" dxfId="0" priority="15386" operator="equal">
      <formula>0</formula>
    </cfRule>
    <cfRule type="cellIs" dxfId="0" priority="15387" operator="equal">
      <formula>0</formula>
    </cfRule>
    <cfRule type="cellIs" dxfId="0" priority="15388" operator="equal">
      <formula>0</formula>
    </cfRule>
    <cfRule type="cellIs" dxfId="0" priority="15389" operator="equal">
      <formula>0</formula>
    </cfRule>
    <cfRule type="cellIs" dxfId="0" priority="15390" operator="equal">
      <formula>0</formula>
    </cfRule>
    <cfRule type="cellIs" dxfId="0" priority="15391" operator="equal">
      <formula>0</formula>
    </cfRule>
    <cfRule type="cellIs" dxfId="0" priority="15392" operator="equal">
      <formula>0</formula>
    </cfRule>
    <cfRule type="cellIs" dxfId="0" priority="15393" operator="equal">
      <formula>0</formula>
    </cfRule>
    <cfRule type="cellIs" dxfId="0" priority="15394" operator="equal">
      <formula>0</formula>
    </cfRule>
    <cfRule type="cellIs" dxfId="0" priority="15395" operator="equal">
      <formula>0</formula>
    </cfRule>
    <cfRule type="cellIs" dxfId="0" priority="15396" operator="equal">
      <formula>0</formula>
    </cfRule>
    <cfRule type="cellIs" dxfId="0" priority="15397" operator="equal">
      <formula>0</formula>
    </cfRule>
    <cfRule type="cellIs" dxfId="0" priority="15398" operator="equal">
      <formula>0</formula>
    </cfRule>
    <cfRule type="cellIs" dxfId="0" priority="15399" operator="equal">
      <formula>0</formula>
    </cfRule>
    <cfRule type="cellIs" dxfId="0" priority="15400" operator="equal">
      <formula>0</formula>
    </cfRule>
    <cfRule type="cellIs" dxfId="0" priority="15401" operator="equal">
      <formula>0</formula>
    </cfRule>
    <cfRule type="cellIs" dxfId="0" priority="15402" operator="equal">
      <formula>0</formula>
    </cfRule>
    <cfRule type="cellIs" dxfId="0" priority="15403" operator="equal">
      <formula>0</formula>
    </cfRule>
    <cfRule type="cellIs" dxfId="0" priority="15404" operator="equal">
      <formula>0</formula>
    </cfRule>
    <cfRule type="cellIs" dxfId="0" priority="15405" operator="equal">
      <formula>0</formula>
    </cfRule>
    <cfRule type="cellIs" dxfId="0" priority="15406" operator="equal">
      <formula>0</formula>
    </cfRule>
    <cfRule type="cellIs" dxfId="0" priority="15407" operator="equal">
      <formula>0</formula>
    </cfRule>
    <cfRule type="cellIs" dxfId="0" priority="15408" operator="equal">
      <formula>0</formula>
    </cfRule>
    <cfRule type="cellIs" dxfId="0" priority="15409" operator="equal">
      <formula>0</formula>
    </cfRule>
    <cfRule type="cellIs" dxfId="0" priority="15410" operator="equal">
      <formula>0</formula>
    </cfRule>
    <cfRule type="cellIs" dxfId="0" priority="15411" operator="equal">
      <formula>0</formula>
    </cfRule>
    <cfRule type="cellIs" dxfId="0" priority="15412" operator="equal">
      <formula>0</formula>
    </cfRule>
    <cfRule type="cellIs" dxfId="0" priority="15413" operator="equal">
      <formula>0</formula>
    </cfRule>
    <cfRule type="cellIs" dxfId="0" priority="15414" operator="equal">
      <formula>0</formula>
    </cfRule>
    <cfRule type="cellIs" dxfId="0" priority="15415" operator="equal">
      <formula>0</formula>
    </cfRule>
    <cfRule type="cellIs" dxfId="0" priority="15416" operator="equal">
      <formula>0</formula>
    </cfRule>
    <cfRule type="cellIs" dxfId="0" priority="15417" operator="equal">
      <formula>0</formula>
    </cfRule>
    <cfRule type="cellIs" dxfId="0" priority="15418" operator="equal">
      <formula>0</formula>
    </cfRule>
    <cfRule type="cellIs" dxfId="0" priority="15419" operator="equal">
      <formula>0</formula>
    </cfRule>
    <cfRule type="cellIs" dxfId="0" priority="15420" operator="equal">
      <formula>0</formula>
    </cfRule>
    <cfRule type="cellIs" dxfId="0" priority="15421" operator="equal">
      <formula>0</formula>
    </cfRule>
    <cfRule type="cellIs" dxfId="0" priority="15422" operator="equal">
      <formula>0</formula>
    </cfRule>
    <cfRule type="cellIs" dxfId="0" priority="15423" operator="equal">
      <formula>0</formula>
    </cfRule>
    <cfRule type="cellIs" dxfId="0" priority="15424" operator="equal">
      <formula>0</formula>
    </cfRule>
    <cfRule type="cellIs" dxfId="0" priority="15425" operator="equal">
      <formula>0</formula>
    </cfRule>
    <cfRule type="cellIs" dxfId="0" priority="15426" operator="equal">
      <formula>0</formula>
    </cfRule>
    <cfRule type="cellIs" dxfId="0" priority="15427" operator="equal">
      <formula>0</formula>
    </cfRule>
    <cfRule type="cellIs" dxfId="0" priority="15428" operator="equal">
      <formula>0</formula>
    </cfRule>
    <cfRule type="cellIs" dxfId="0" priority="15429" operator="equal">
      <formula>0</formula>
    </cfRule>
    <cfRule type="cellIs" dxfId="0" priority="15430" operator="equal">
      <formula>0</formula>
    </cfRule>
    <cfRule type="cellIs" dxfId="0" priority="15431" operator="equal">
      <formula>0</formula>
    </cfRule>
    <cfRule type="cellIs" dxfId="0" priority="15432" operator="equal">
      <formula>0</formula>
    </cfRule>
    <cfRule type="cellIs" dxfId="0" priority="15433" operator="equal">
      <formula>0</formula>
    </cfRule>
    <cfRule type="cellIs" dxfId="0" priority="15434" operator="equal">
      <formula>0</formula>
    </cfRule>
    <cfRule type="cellIs" dxfId="0" priority="15435" operator="equal">
      <formula>0</formula>
    </cfRule>
    <cfRule type="cellIs" dxfId="0" priority="15436" operator="equal">
      <formula>0</formula>
    </cfRule>
    <cfRule type="cellIs" dxfId="0" priority="15437" operator="equal">
      <formula>0</formula>
    </cfRule>
    <cfRule type="cellIs" dxfId="0" priority="15438" operator="equal">
      <formula>0</formula>
    </cfRule>
    <cfRule type="cellIs" dxfId="0" priority="15439" operator="equal">
      <formula>0</formula>
    </cfRule>
    <cfRule type="cellIs" dxfId="0" priority="15440" operator="equal">
      <formula>0</formula>
    </cfRule>
    <cfRule type="cellIs" dxfId="0" priority="15441" operator="equal">
      <formula>0</formula>
    </cfRule>
    <cfRule type="cellIs" dxfId="0" priority="15442" operator="equal">
      <formula>0</formula>
    </cfRule>
    <cfRule type="cellIs" dxfId="0" priority="15443" operator="equal">
      <formula>0</formula>
    </cfRule>
    <cfRule type="cellIs" dxfId="0" priority="15444" operator="equal">
      <formula>0</formula>
    </cfRule>
    <cfRule type="cellIs" dxfId="0" priority="15445" operator="equal">
      <formula>0</formula>
    </cfRule>
    <cfRule type="cellIs" dxfId="0" priority="15446" operator="equal">
      <formula>0</formula>
    </cfRule>
    <cfRule type="cellIs" dxfId="0" priority="15447" operator="equal">
      <formula>0</formula>
    </cfRule>
    <cfRule type="cellIs" dxfId="0" priority="15448" operator="equal">
      <formula>0</formula>
    </cfRule>
    <cfRule type="cellIs" dxfId="0" priority="15449" operator="equal">
      <formula>0</formula>
    </cfRule>
    <cfRule type="cellIs" dxfId="0" priority="15450" operator="equal">
      <formula>0</formula>
    </cfRule>
    <cfRule type="cellIs" dxfId="0" priority="15451" operator="equal">
      <formula>0</formula>
    </cfRule>
    <cfRule type="cellIs" dxfId="0" priority="15452" operator="equal">
      <formula>0</formula>
    </cfRule>
    <cfRule type="cellIs" dxfId="0" priority="15453" operator="equal">
      <formula>0</formula>
    </cfRule>
    <cfRule type="cellIs" dxfId="0" priority="15454" operator="equal">
      <formula>0</formula>
    </cfRule>
    <cfRule type="cellIs" dxfId="0" priority="15455" operator="equal">
      <formula>0</formula>
    </cfRule>
    <cfRule type="cellIs" dxfId="0" priority="15456" operator="equal">
      <formula>0</formula>
    </cfRule>
    <cfRule type="cellIs" dxfId="0" priority="15457" operator="equal">
      <formula>0</formula>
    </cfRule>
    <cfRule type="cellIs" dxfId="0" priority="15458" operator="equal">
      <formula>0</formula>
    </cfRule>
    <cfRule type="cellIs" dxfId="0" priority="15459" operator="equal">
      <formula>0</formula>
    </cfRule>
    <cfRule type="cellIs" dxfId="0" priority="15460" operator="equal">
      <formula>0</formula>
    </cfRule>
    <cfRule type="cellIs" dxfId="0" priority="15461" operator="equal">
      <formula>0</formula>
    </cfRule>
    <cfRule type="cellIs" dxfId="0" priority="15462" operator="equal">
      <formula>0</formula>
    </cfRule>
    <cfRule type="cellIs" dxfId="0" priority="15463" operator="equal">
      <formula>0</formula>
    </cfRule>
    <cfRule type="cellIs" dxfId="0" priority="15464" operator="equal">
      <formula>0</formula>
    </cfRule>
    <cfRule type="cellIs" dxfId="0" priority="15465" operator="equal">
      <formula>0</formula>
    </cfRule>
    <cfRule type="cellIs" dxfId="0" priority="15466" operator="equal">
      <formula>0</formula>
    </cfRule>
    <cfRule type="cellIs" dxfId="0" priority="15467" operator="equal">
      <formula>0</formula>
    </cfRule>
    <cfRule type="cellIs" dxfId="0" priority="15468" operator="equal">
      <formula>0</formula>
    </cfRule>
    <cfRule type="cellIs" dxfId="0" priority="15469" operator="equal">
      <formula>0</formula>
    </cfRule>
    <cfRule type="cellIs" dxfId="0" priority="15470" operator="equal">
      <formula>0</formula>
    </cfRule>
    <cfRule type="cellIs" dxfId="0" priority="15471" operator="equal">
      <formula>0</formula>
    </cfRule>
    <cfRule type="cellIs" dxfId="0" priority="15472" operator="equal">
      <formula>0</formula>
    </cfRule>
    <cfRule type="cellIs" dxfId="0" priority="15473" operator="equal">
      <formula>0</formula>
    </cfRule>
    <cfRule type="cellIs" dxfId="0" priority="15474" operator="equal">
      <formula>0</formula>
    </cfRule>
    <cfRule type="cellIs" dxfId="0" priority="15475" operator="equal">
      <formula>0</formula>
    </cfRule>
    <cfRule type="cellIs" dxfId="0" priority="15476" operator="equal">
      <formula>0</formula>
    </cfRule>
    <cfRule type="cellIs" dxfId="0" priority="15477" operator="equal">
      <formula>0</formula>
    </cfRule>
    <cfRule type="cellIs" dxfId="0" priority="15478" operator="equal">
      <formula>0</formula>
    </cfRule>
    <cfRule type="cellIs" dxfId="0" priority="15479" operator="equal">
      <formula>0</formula>
    </cfRule>
    <cfRule type="cellIs" dxfId="0" priority="15480" operator="equal">
      <formula>0</formula>
    </cfRule>
    <cfRule type="cellIs" dxfId="0" priority="15481" operator="equal">
      <formula>0</formula>
    </cfRule>
    <cfRule type="cellIs" dxfId="0" priority="15482" operator="equal">
      <formula>0</formula>
    </cfRule>
    <cfRule type="cellIs" dxfId="0" priority="15483" operator="equal">
      <formula>0</formula>
    </cfRule>
    <cfRule type="cellIs" dxfId="0" priority="15484" operator="equal">
      <formula>0</formula>
    </cfRule>
    <cfRule type="cellIs" dxfId="0" priority="15485" operator="equal">
      <formula>0</formula>
    </cfRule>
    <cfRule type="cellIs" dxfId="0" priority="15486" operator="equal">
      <formula>0</formula>
    </cfRule>
    <cfRule type="cellIs" dxfId="0" priority="15487" operator="equal">
      <formula>0</formula>
    </cfRule>
    <cfRule type="cellIs" dxfId="0" priority="15488" operator="equal">
      <formula>0</formula>
    </cfRule>
    <cfRule type="cellIs" dxfId="0" priority="15489" operator="equal">
      <formula>0</formula>
    </cfRule>
    <cfRule type="cellIs" dxfId="0" priority="15490" operator="equal">
      <formula>0</formula>
    </cfRule>
    <cfRule type="cellIs" dxfId="0" priority="15491" operator="equal">
      <formula>0</formula>
    </cfRule>
    <cfRule type="cellIs" dxfId="0" priority="15492" operator="equal">
      <formula>0</formula>
    </cfRule>
    <cfRule type="cellIs" dxfId="0" priority="15493" operator="equal">
      <formula>0</formula>
    </cfRule>
    <cfRule type="cellIs" dxfId="0" priority="15494" operator="equal">
      <formula>0</formula>
    </cfRule>
    <cfRule type="cellIs" dxfId="0" priority="15495" operator="equal">
      <formula>0</formula>
    </cfRule>
    <cfRule type="cellIs" dxfId="0" priority="15496" operator="equal">
      <formula>0</formula>
    </cfRule>
    <cfRule type="cellIs" dxfId="0" priority="15497" operator="equal">
      <formula>0</formula>
    </cfRule>
    <cfRule type="cellIs" dxfId="0" priority="15498" operator="equal">
      <formula>0</formula>
    </cfRule>
    <cfRule type="cellIs" dxfId="0" priority="15499" operator="equal">
      <formula>0</formula>
    </cfRule>
    <cfRule type="cellIs" dxfId="0" priority="15500" operator="equal">
      <formula>0</formula>
    </cfRule>
    <cfRule type="cellIs" dxfId="0" priority="15501" operator="equal">
      <formula>0</formula>
    </cfRule>
    <cfRule type="cellIs" dxfId="0" priority="15502" operator="equal">
      <formula>0</formula>
    </cfRule>
    <cfRule type="cellIs" dxfId="0" priority="15503" operator="equal">
      <formula>0</formula>
    </cfRule>
    <cfRule type="cellIs" dxfId="0" priority="15504" operator="equal">
      <formula>0</formula>
    </cfRule>
    <cfRule type="cellIs" dxfId="0" priority="15505" operator="equal">
      <formula>0</formula>
    </cfRule>
    <cfRule type="cellIs" dxfId="0" priority="15506" operator="equal">
      <formula>0</formula>
    </cfRule>
    <cfRule type="cellIs" dxfId="0" priority="15507" operator="equal">
      <formula>0</formula>
    </cfRule>
    <cfRule type="cellIs" dxfId="0" priority="15508" operator="equal">
      <formula>0</formula>
    </cfRule>
    <cfRule type="cellIs" dxfId="0" priority="15509" operator="equal">
      <formula>0</formula>
    </cfRule>
    <cfRule type="cellIs" dxfId="0" priority="15510" operator="equal">
      <formula>0</formula>
    </cfRule>
    <cfRule type="cellIs" dxfId="0" priority="15511" operator="equal">
      <formula>0</formula>
    </cfRule>
    <cfRule type="cellIs" dxfId="0" priority="15512" operator="equal">
      <formula>0</formula>
    </cfRule>
    <cfRule type="cellIs" dxfId="0" priority="15513" operator="equal">
      <formula>0</formula>
    </cfRule>
    <cfRule type="cellIs" dxfId="0" priority="15514" operator="equal">
      <formula>0</formula>
    </cfRule>
    <cfRule type="cellIs" dxfId="0" priority="15515" operator="equal">
      <formula>0</formula>
    </cfRule>
    <cfRule type="cellIs" dxfId="0" priority="15516" operator="equal">
      <formula>0</formula>
    </cfRule>
    <cfRule type="cellIs" dxfId="0" priority="15517" operator="equal">
      <formula>0</formula>
    </cfRule>
    <cfRule type="cellIs" dxfId="0" priority="15518" operator="equal">
      <formula>0</formula>
    </cfRule>
    <cfRule type="cellIs" dxfId="0" priority="15519" operator="equal">
      <formula>0</formula>
    </cfRule>
    <cfRule type="cellIs" dxfId="0" priority="15520" operator="equal">
      <formula>0</formula>
    </cfRule>
    <cfRule type="cellIs" dxfId="0" priority="15521" operator="equal">
      <formula>0</formula>
    </cfRule>
    <cfRule type="cellIs" dxfId="0" priority="15522" operator="equal">
      <formula>0</formula>
    </cfRule>
    <cfRule type="cellIs" dxfId="0" priority="15523" operator="equal">
      <formula>0</formula>
    </cfRule>
    <cfRule type="cellIs" dxfId="0" priority="15524" operator="equal">
      <formula>0</formula>
    </cfRule>
    <cfRule type="cellIs" dxfId="0" priority="15525" operator="equal">
      <formula>0</formula>
    </cfRule>
    <cfRule type="cellIs" dxfId="0" priority="15526" operator="equal">
      <formula>0</formula>
    </cfRule>
    <cfRule type="cellIs" dxfId="0" priority="15527" operator="equal">
      <formula>0</formula>
    </cfRule>
    <cfRule type="cellIs" dxfId="0" priority="15528" operator="equal">
      <formula>0</formula>
    </cfRule>
    <cfRule type="cellIs" dxfId="0" priority="15529" operator="equal">
      <formula>0</formula>
    </cfRule>
    <cfRule type="cellIs" dxfId="0" priority="15530" operator="equal">
      <formula>0</formula>
    </cfRule>
    <cfRule type="cellIs" dxfId="0" priority="15531" operator="equal">
      <formula>0</formula>
    </cfRule>
    <cfRule type="cellIs" dxfId="0" priority="15532" operator="equal">
      <formula>0</formula>
    </cfRule>
    <cfRule type="cellIs" dxfId="0" priority="15533" operator="equal">
      <formula>0</formula>
    </cfRule>
    <cfRule type="cellIs" dxfId="0" priority="15534" operator="equal">
      <formula>0</formula>
    </cfRule>
    <cfRule type="cellIs" dxfId="0" priority="15535" operator="equal">
      <formula>0</formula>
    </cfRule>
    <cfRule type="cellIs" dxfId="0" priority="15536" operator="equal">
      <formula>0</formula>
    </cfRule>
    <cfRule type="cellIs" dxfId="0" priority="15537" operator="equal">
      <formula>0</formula>
    </cfRule>
    <cfRule type="cellIs" dxfId="0" priority="15538" operator="equal">
      <formula>0</formula>
    </cfRule>
    <cfRule type="cellIs" dxfId="0" priority="15539" operator="equal">
      <formula>0</formula>
    </cfRule>
    <cfRule type="cellIs" dxfId="0" priority="15540" operator="equal">
      <formula>0</formula>
    </cfRule>
    <cfRule type="cellIs" dxfId="0" priority="15541" operator="equal">
      <formula>0</formula>
    </cfRule>
    <cfRule type="cellIs" dxfId="0" priority="15542" operator="equal">
      <formula>0</formula>
    </cfRule>
    <cfRule type="cellIs" dxfId="0" priority="15543" operator="equal">
      <formula>0</formula>
    </cfRule>
    <cfRule type="cellIs" dxfId="0" priority="15544" operator="equal">
      <formula>0</formula>
    </cfRule>
    <cfRule type="cellIs" dxfId="0" priority="15545" operator="equal">
      <formula>0</formula>
    </cfRule>
    <cfRule type="cellIs" dxfId="0" priority="15546" operator="equal">
      <formula>0</formula>
    </cfRule>
    <cfRule type="cellIs" dxfId="0" priority="15547" operator="equal">
      <formula>0</formula>
    </cfRule>
    <cfRule type="cellIs" dxfId="0" priority="15548" operator="equal">
      <formula>0</formula>
    </cfRule>
    <cfRule type="cellIs" dxfId="0" priority="15549" operator="equal">
      <formula>0</formula>
    </cfRule>
    <cfRule type="cellIs" dxfId="0" priority="15550" operator="equal">
      <formula>0</formula>
    </cfRule>
    <cfRule type="cellIs" dxfId="0" priority="15551" operator="equal">
      <formula>0</formula>
    </cfRule>
    <cfRule type="cellIs" dxfId="0" priority="15552" operator="equal">
      <formula>0</formula>
    </cfRule>
    <cfRule type="cellIs" dxfId="0" priority="15553" operator="equal">
      <formula>0</formula>
    </cfRule>
    <cfRule type="cellIs" dxfId="0" priority="15554" operator="equal">
      <formula>0</formula>
    </cfRule>
    <cfRule type="cellIs" dxfId="0" priority="15555" operator="equal">
      <formula>0</formula>
    </cfRule>
    <cfRule type="cellIs" dxfId="0" priority="15556" operator="equal">
      <formula>0</formula>
    </cfRule>
    <cfRule type="cellIs" dxfId="0" priority="15557" operator="equal">
      <formula>0</formula>
    </cfRule>
    <cfRule type="cellIs" dxfId="0" priority="15558" operator="equal">
      <formula>0</formula>
    </cfRule>
    <cfRule type="cellIs" dxfId="0" priority="15559" operator="equal">
      <formula>0</formula>
    </cfRule>
    <cfRule type="cellIs" dxfId="0" priority="15560" operator="equal">
      <formula>0</formula>
    </cfRule>
    <cfRule type="cellIs" dxfId="0" priority="15561" operator="equal">
      <formula>0</formula>
    </cfRule>
    <cfRule type="cellIs" dxfId="0" priority="15562" operator="equal">
      <formula>0</formula>
    </cfRule>
    <cfRule type="cellIs" dxfId="0" priority="15563" operator="equal">
      <formula>0</formula>
    </cfRule>
    <cfRule type="cellIs" dxfId="0" priority="15564" operator="equal">
      <formula>0</formula>
    </cfRule>
    <cfRule type="cellIs" dxfId="0" priority="15565" operator="equal">
      <formula>0</formula>
    </cfRule>
    <cfRule type="cellIs" dxfId="0" priority="15566" operator="equal">
      <formula>0</formula>
    </cfRule>
    <cfRule type="cellIs" dxfId="0" priority="15567" operator="equal">
      <formula>0</formula>
    </cfRule>
    <cfRule type="cellIs" dxfId="0" priority="15568" operator="equal">
      <formula>0</formula>
    </cfRule>
    <cfRule type="cellIs" dxfId="0" priority="15569" operator="equal">
      <formula>0</formula>
    </cfRule>
    <cfRule type="cellIs" dxfId="0" priority="15570" operator="equal">
      <formula>0</formula>
    </cfRule>
    <cfRule type="cellIs" dxfId="0" priority="15571" operator="equal">
      <formula>0</formula>
    </cfRule>
    <cfRule type="cellIs" dxfId="0" priority="15572" operator="equal">
      <formula>0</formula>
    </cfRule>
    <cfRule type="cellIs" dxfId="0" priority="15573" operator="equal">
      <formula>0</formula>
    </cfRule>
    <cfRule type="cellIs" dxfId="0" priority="15574" operator="equal">
      <formula>0</formula>
    </cfRule>
    <cfRule type="cellIs" dxfId="0" priority="15575" operator="equal">
      <formula>0</formula>
    </cfRule>
    <cfRule type="cellIs" dxfId="0" priority="15576" operator="equal">
      <formula>0</formula>
    </cfRule>
    <cfRule type="cellIs" dxfId="0" priority="15577" operator="equal">
      <formula>0</formula>
    </cfRule>
    <cfRule type="cellIs" dxfId="0" priority="15578" operator="equal">
      <formula>0</formula>
    </cfRule>
    <cfRule type="cellIs" dxfId="0" priority="15579" operator="equal">
      <formula>0</formula>
    </cfRule>
    <cfRule type="cellIs" dxfId="0" priority="15580" operator="equal">
      <formula>0</formula>
    </cfRule>
    <cfRule type="cellIs" dxfId="0" priority="15581" operator="equal">
      <formula>0</formula>
    </cfRule>
    <cfRule type="cellIs" dxfId="0" priority="15582" operator="equal">
      <formula>0</formula>
    </cfRule>
    <cfRule type="cellIs" dxfId="0" priority="15583" operator="equal">
      <formula>0</formula>
    </cfRule>
    <cfRule type="cellIs" dxfId="0" priority="15584" operator="equal">
      <formula>0</formula>
    </cfRule>
    <cfRule type="cellIs" dxfId="0" priority="15585" operator="equal">
      <formula>0</formula>
    </cfRule>
    <cfRule type="cellIs" dxfId="0" priority="15586" operator="equal">
      <formula>0</formula>
    </cfRule>
    <cfRule type="cellIs" dxfId="0" priority="15587" operator="equal">
      <formula>0</formula>
    </cfRule>
    <cfRule type="cellIs" dxfId="0" priority="15588" operator="equal">
      <formula>0</formula>
    </cfRule>
    <cfRule type="cellIs" dxfId="0" priority="15589" operator="equal">
      <formula>0</formula>
    </cfRule>
    <cfRule type="cellIs" dxfId="0" priority="15590" operator="equal">
      <formula>0</formula>
    </cfRule>
    <cfRule type="cellIs" dxfId="0" priority="15591" operator="equal">
      <formula>0</formula>
    </cfRule>
    <cfRule type="cellIs" dxfId="0" priority="15592" operator="equal">
      <formula>0</formula>
    </cfRule>
    <cfRule type="cellIs" dxfId="0" priority="15593" operator="equal">
      <formula>0</formula>
    </cfRule>
    <cfRule type="cellIs" dxfId="0" priority="15594" operator="equal">
      <formula>0</formula>
    </cfRule>
    <cfRule type="cellIs" dxfId="0" priority="15595" operator="equal">
      <formula>0</formula>
    </cfRule>
    <cfRule type="cellIs" dxfId="0" priority="15596" operator="equal">
      <formula>0</formula>
    </cfRule>
    <cfRule type="cellIs" dxfId="0" priority="15597" operator="equal">
      <formula>0</formula>
    </cfRule>
    <cfRule type="cellIs" dxfId="0" priority="15598" operator="equal">
      <formula>0</formula>
    </cfRule>
    <cfRule type="cellIs" dxfId="0" priority="15599" operator="equal">
      <formula>0</formula>
    </cfRule>
    <cfRule type="cellIs" dxfId="0" priority="15600" operator="equal">
      <formula>0</formula>
    </cfRule>
    <cfRule type="cellIs" dxfId="0" priority="15601" operator="equal">
      <formula>0</formula>
    </cfRule>
    <cfRule type="cellIs" dxfId="0" priority="15602" operator="equal">
      <formula>0</formula>
    </cfRule>
    <cfRule type="cellIs" dxfId="0" priority="15603" operator="equal">
      <formula>0</formula>
    </cfRule>
    <cfRule type="cellIs" dxfId="0" priority="15604" operator="equal">
      <formula>0</formula>
    </cfRule>
    <cfRule type="cellIs" dxfId="0" priority="15605" operator="equal">
      <formula>0</formula>
    </cfRule>
    <cfRule type="cellIs" dxfId="0" priority="15606" operator="equal">
      <formula>0</formula>
    </cfRule>
    <cfRule type="cellIs" dxfId="0" priority="15607" operator="equal">
      <formula>0</formula>
    </cfRule>
    <cfRule type="cellIs" dxfId="0" priority="15608" operator="equal">
      <formula>0</formula>
    </cfRule>
    <cfRule type="cellIs" dxfId="0" priority="15609" operator="equal">
      <formula>0</formula>
    </cfRule>
    <cfRule type="cellIs" dxfId="0" priority="15610" operator="equal">
      <formula>0</formula>
    </cfRule>
    <cfRule type="cellIs" dxfId="0" priority="15611" operator="equal">
      <formula>0</formula>
    </cfRule>
    <cfRule type="cellIs" dxfId="0" priority="15612" operator="equal">
      <formula>0</formula>
    </cfRule>
    <cfRule type="cellIs" dxfId="0" priority="15613" operator="equal">
      <formula>0</formula>
    </cfRule>
    <cfRule type="cellIs" dxfId="0" priority="15614" operator="equal">
      <formula>0</formula>
    </cfRule>
    <cfRule type="cellIs" dxfId="0" priority="15615" operator="equal">
      <formula>0</formula>
    </cfRule>
    <cfRule type="cellIs" dxfId="0" priority="15616" operator="equal">
      <formula>0</formula>
    </cfRule>
    <cfRule type="cellIs" dxfId="0" priority="15617" operator="equal">
      <formula>0</formula>
    </cfRule>
    <cfRule type="cellIs" dxfId="0" priority="15618" operator="equal">
      <formula>0</formula>
    </cfRule>
    <cfRule type="cellIs" dxfId="0" priority="15619" operator="equal">
      <formula>0</formula>
    </cfRule>
    <cfRule type="cellIs" dxfId="0" priority="15620" operator="equal">
      <formula>0</formula>
    </cfRule>
    <cfRule type="cellIs" dxfId="0" priority="15621" operator="equal">
      <formula>0</formula>
    </cfRule>
    <cfRule type="cellIs" dxfId="0" priority="15622" operator="equal">
      <formula>0</formula>
    </cfRule>
    <cfRule type="cellIs" dxfId="0" priority="15623" operator="equal">
      <formula>0</formula>
    </cfRule>
    <cfRule type="cellIs" dxfId="0" priority="15624" operator="equal">
      <formula>0</formula>
    </cfRule>
    <cfRule type="cellIs" dxfId="0" priority="15625" operator="equal">
      <formula>0</formula>
    </cfRule>
    <cfRule type="cellIs" dxfId="0" priority="15626" operator="equal">
      <formula>0</formula>
    </cfRule>
    <cfRule type="cellIs" dxfId="0" priority="15627" operator="equal">
      <formula>0</formula>
    </cfRule>
    <cfRule type="cellIs" dxfId="0" priority="15628" operator="equal">
      <formula>0</formula>
    </cfRule>
    <cfRule type="cellIs" dxfId="0" priority="15629" operator="equal">
      <formula>0</formula>
    </cfRule>
    <cfRule type="cellIs" dxfId="0" priority="15630" operator="equal">
      <formula>0</formula>
    </cfRule>
    <cfRule type="cellIs" dxfId="0" priority="15631" operator="equal">
      <formula>0</formula>
    </cfRule>
    <cfRule type="cellIs" dxfId="0" priority="15632" operator="equal">
      <formula>0</formula>
    </cfRule>
    <cfRule type="cellIs" dxfId="0" priority="15633" operator="equal">
      <formula>0</formula>
    </cfRule>
    <cfRule type="cellIs" dxfId="0" priority="15634" operator="equal">
      <formula>0</formula>
    </cfRule>
    <cfRule type="cellIs" dxfId="0" priority="15635" operator="equal">
      <formula>0</formula>
    </cfRule>
    <cfRule type="cellIs" dxfId="0" priority="15636" operator="equal">
      <formula>0</formula>
    </cfRule>
    <cfRule type="cellIs" dxfId="0" priority="15637" operator="equal">
      <formula>0</formula>
    </cfRule>
    <cfRule type="cellIs" dxfId="0" priority="15638" operator="equal">
      <formula>0</formula>
    </cfRule>
    <cfRule type="cellIs" dxfId="0" priority="15639" operator="equal">
      <formula>0</formula>
    </cfRule>
    <cfRule type="cellIs" dxfId="0" priority="15640" operator="equal">
      <formula>0</formula>
    </cfRule>
    <cfRule type="cellIs" dxfId="0" priority="15641" operator="equal">
      <formula>0</formula>
    </cfRule>
    <cfRule type="cellIs" dxfId="0" priority="15642" operator="equal">
      <formula>0</formula>
    </cfRule>
    <cfRule type="cellIs" dxfId="0" priority="15643" operator="equal">
      <formula>0</formula>
    </cfRule>
    <cfRule type="cellIs" dxfId="0" priority="15644" operator="equal">
      <formula>0</formula>
    </cfRule>
    <cfRule type="cellIs" dxfId="0" priority="15645" operator="equal">
      <formula>0</formula>
    </cfRule>
    <cfRule type="cellIs" dxfId="0" priority="15646" operator="equal">
      <formula>0</formula>
    </cfRule>
    <cfRule type="cellIs" dxfId="0" priority="15647" operator="equal">
      <formula>0</formula>
    </cfRule>
    <cfRule type="cellIs" dxfId="0" priority="15648" operator="equal">
      <formula>0</formula>
    </cfRule>
    <cfRule type="cellIs" dxfId="0" priority="15649" operator="equal">
      <formula>0</formula>
    </cfRule>
    <cfRule type="cellIs" dxfId="0" priority="15650" operator="equal">
      <formula>0</formula>
    </cfRule>
    <cfRule type="cellIs" dxfId="0" priority="15651" operator="equal">
      <formula>0</formula>
    </cfRule>
    <cfRule type="cellIs" dxfId="0" priority="15652" operator="equal">
      <formula>0</formula>
    </cfRule>
    <cfRule type="cellIs" dxfId="0" priority="15653" operator="equal">
      <formula>0</formula>
    </cfRule>
    <cfRule type="cellIs" dxfId="0" priority="15654" operator="equal">
      <formula>0</formula>
    </cfRule>
    <cfRule type="cellIs" dxfId="0" priority="15655" operator="equal">
      <formula>0</formula>
    </cfRule>
    <cfRule type="cellIs" dxfId="0" priority="15656" operator="equal">
      <formula>0</formula>
    </cfRule>
    <cfRule type="cellIs" dxfId="0" priority="15657" operator="equal">
      <formula>0</formula>
    </cfRule>
    <cfRule type="cellIs" dxfId="0" priority="15658" operator="equal">
      <formula>0</formula>
    </cfRule>
    <cfRule type="cellIs" dxfId="0" priority="15659" operator="equal">
      <formula>0</formula>
    </cfRule>
    <cfRule type="cellIs" dxfId="0" priority="15660" operator="equal">
      <formula>0</formula>
    </cfRule>
    <cfRule type="cellIs" dxfId="0" priority="15661" operator="equal">
      <formula>0</formula>
    </cfRule>
    <cfRule type="cellIs" dxfId="0" priority="15662" operator="equal">
      <formula>0</formula>
    </cfRule>
    <cfRule type="cellIs" dxfId="0" priority="15663" operator="equal">
      <formula>0</formula>
    </cfRule>
    <cfRule type="cellIs" dxfId="0" priority="15664" operator="equal">
      <formula>0</formula>
    </cfRule>
    <cfRule type="cellIs" dxfId="0" priority="15665" operator="equal">
      <formula>0</formula>
    </cfRule>
    <cfRule type="cellIs" dxfId="0" priority="15666" operator="equal">
      <formula>0</formula>
    </cfRule>
    <cfRule type="cellIs" dxfId="0" priority="15667" operator="equal">
      <formula>0</formula>
    </cfRule>
    <cfRule type="cellIs" dxfId="0" priority="15668" operator="equal">
      <formula>0</formula>
    </cfRule>
  </conditionalFormatting>
  <conditionalFormatting sqref="E596">
    <cfRule type="cellIs" dxfId="0" priority="14901" operator="equal">
      <formula>0</formula>
    </cfRule>
    <cfRule type="cellIs" dxfId="0" priority="14902" operator="equal">
      <formula>0</formula>
    </cfRule>
    <cfRule type="cellIs" dxfId="0" priority="14903" operator="equal">
      <formula>0</formula>
    </cfRule>
    <cfRule type="cellIs" dxfId="0" priority="14904" operator="equal">
      <formula>0</formula>
    </cfRule>
    <cfRule type="cellIs" dxfId="0" priority="14905" operator="equal">
      <formula>0</formula>
    </cfRule>
    <cfRule type="cellIs" dxfId="0" priority="14906" operator="equal">
      <formula>0</formula>
    </cfRule>
    <cfRule type="cellIs" dxfId="0" priority="14907" operator="equal">
      <formula>0</formula>
    </cfRule>
    <cfRule type="cellIs" dxfId="0" priority="14908" operator="equal">
      <formula>0</formula>
    </cfRule>
    <cfRule type="cellIs" dxfId="0" priority="14909" operator="equal">
      <formula>0</formula>
    </cfRule>
    <cfRule type="cellIs" dxfId="0" priority="14910" operator="equal">
      <formula>0</formula>
    </cfRule>
    <cfRule type="cellIs" dxfId="0" priority="14911" operator="equal">
      <formula>0</formula>
    </cfRule>
    <cfRule type="cellIs" dxfId="0" priority="14912" operator="equal">
      <formula>0</formula>
    </cfRule>
    <cfRule type="cellIs" dxfId="0" priority="14913" operator="equal">
      <formula>0</formula>
    </cfRule>
    <cfRule type="cellIs" dxfId="0" priority="14914" operator="equal">
      <formula>0</formula>
    </cfRule>
    <cfRule type="cellIs" dxfId="0" priority="14915" operator="equal">
      <formula>0</formula>
    </cfRule>
    <cfRule type="cellIs" dxfId="0" priority="14916" operator="equal">
      <formula>0</formula>
    </cfRule>
    <cfRule type="cellIs" dxfId="0" priority="14917" operator="equal">
      <formula>0</formula>
    </cfRule>
    <cfRule type="cellIs" dxfId="0" priority="14918" operator="equal">
      <formula>0</formula>
    </cfRule>
    <cfRule type="cellIs" dxfId="0" priority="14919" operator="equal">
      <formula>0</formula>
    </cfRule>
    <cfRule type="cellIs" dxfId="0" priority="14920" operator="equal">
      <formula>0</formula>
    </cfRule>
    <cfRule type="cellIs" dxfId="0" priority="14921" operator="equal">
      <formula>0</formula>
    </cfRule>
    <cfRule type="cellIs" dxfId="0" priority="14922" operator="equal">
      <formula>0</formula>
    </cfRule>
    <cfRule type="cellIs" dxfId="0" priority="14923" operator="equal">
      <formula>0</formula>
    </cfRule>
    <cfRule type="cellIs" dxfId="0" priority="14924" operator="equal">
      <formula>0</formula>
    </cfRule>
    <cfRule type="cellIs" dxfId="0" priority="14925" operator="equal">
      <formula>0</formula>
    </cfRule>
    <cfRule type="cellIs" dxfId="0" priority="14926" operator="equal">
      <formula>0</formula>
    </cfRule>
    <cfRule type="cellIs" dxfId="0" priority="14927" operator="equal">
      <formula>0</formula>
    </cfRule>
    <cfRule type="cellIs" dxfId="0" priority="14928" operator="equal">
      <formula>0</formula>
    </cfRule>
    <cfRule type="cellIs" dxfId="0" priority="14929" operator="equal">
      <formula>0</formula>
    </cfRule>
    <cfRule type="cellIs" dxfId="0" priority="14930" operator="equal">
      <formula>0</formula>
    </cfRule>
    <cfRule type="cellIs" dxfId="0" priority="14931" operator="equal">
      <formula>0</formula>
    </cfRule>
    <cfRule type="cellIs" dxfId="0" priority="14932" operator="equal">
      <formula>0</formula>
    </cfRule>
    <cfRule type="cellIs" dxfId="0" priority="14933" operator="equal">
      <formula>0</formula>
    </cfRule>
    <cfRule type="cellIs" dxfId="0" priority="14934" operator="equal">
      <formula>0</formula>
    </cfRule>
    <cfRule type="cellIs" dxfId="0" priority="14935" operator="equal">
      <formula>0</formula>
    </cfRule>
    <cfRule type="cellIs" dxfId="0" priority="14936" operator="equal">
      <formula>0</formula>
    </cfRule>
    <cfRule type="cellIs" dxfId="0" priority="14937" operator="equal">
      <formula>0</formula>
    </cfRule>
    <cfRule type="cellIs" dxfId="0" priority="14938" operator="equal">
      <formula>0</formula>
    </cfRule>
    <cfRule type="cellIs" dxfId="0" priority="14939" operator="equal">
      <formula>0</formula>
    </cfRule>
    <cfRule type="cellIs" dxfId="0" priority="14940" operator="equal">
      <formula>0</formula>
    </cfRule>
    <cfRule type="cellIs" dxfId="0" priority="14941" operator="equal">
      <formula>0</formula>
    </cfRule>
    <cfRule type="cellIs" dxfId="0" priority="14942" operator="equal">
      <formula>0</formula>
    </cfRule>
    <cfRule type="cellIs" dxfId="0" priority="14943" operator="equal">
      <formula>0</formula>
    </cfRule>
    <cfRule type="cellIs" dxfId="0" priority="14944" operator="equal">
      <formula>0</formula>
    </cfRule>
    <cfRule type="cellIs" dxfId="0" priority="14945" operator="equal">
      <formula>0</formula>
    </cfRule>
    <cfRule type="cellIs" dxfId="0" priority="14946" operator="equal">
      <formula>0</formula>
    </cfRule>
    <cfRule type="cellIs" dxfId="0" priority="14947" operator="equal">
      <formula>0</formula>
    </cfRule>
    <cfRule type="cellIs" dxfId="0" priority="14948" operator="equal">
      <formula>0</formula>
    </cfRule>
    <cfRule type="cellIs" dxfId="0" priority="14949" operator="equal">
      <formula>0</formula>
    </cfRule>
    <cfRule type="cellIs" dxfId="0" priority="14950" operator="equal">
      <formula>0</formula>
    </cfRule>
    <cfRule type="cellIs" dxfId="0" priority="14951" operator="equal">
      <formula>0</formula>
    </cfRule>
    <cfRule type="cellIs" dxfId="0" priority="14952" operator="equal">
      <formula>0</formula>
    </cfRule>
    <cfRule type="cellIs" dxfId="0" priority="14953" operator="equal">
      <formula>0</formula>
    </cfRule>
    <cfRule type="cellIs" dxfId="0" priority="14954" operator="equal">
      <formula>0</formula>
    </cfRule>
    <cfRule type="cellIs" dxfId="0" priority="14955" operator="equal">
      <formula>0</formula>
    </cfRule>
    <cfRule type="cellIs" dxfId="0" priority="14956" operator="equal">
      <formula>0</formula>
    </cfRule>
    <cfRule type="cellIs" dxfId="0" priority="14957" operator="equal">
      <formula>0</formula>
    </cfRule>
    <cfRule type="cellIs" dxfId="0" priority="14958" operator="equal">
      <formula>0</formula>
    </cfRule>
    <cfRule type="cellIs" dxfId="0" priority="14959" operator="equal">
      <formula>0</formula>
    </cfRule>
    <cfRule type="cellIs" dxfId="0" priority="14960" operator="equal">
      <formula>0</formula>
    </cfRule>
    <cfRule type="cellIs" dxfId="0" priority="14961" operator="equal">
      <formula>0</formula>
    </cfRule>
    <cfRule type="cellIs" dxfId="0" priority="14962" operator="equal">
      <formula>0</formula>
    </cfRule>
    <cfRule type="cellIs" dxfId="0" priority="14963" operator="equal">
      <formula>0</formula>
    </cfRule>
    <cfRule type="cellIs" dxfId="0" priority="14964" operator="equal">
      <formula>0</formula>
    </cfRule>
    <cfRule type="cellIs" dxfId="0" priority="14965" operator="equal">
      <formula>0</formula>
    </cfRule>
    <cfRule type="cellIs" dxfId="0" priority="14966" operator="equal">
      <formula>0</formula>
    </cfRule>
    <cfRule type="cellIs" dxfId="0" priority="14967" operator="equal">
      <formula>0</formula>
    </cfRule>
    <cfRule type="cellIs" dxfId="0" priority="14968" operator="equal">
      <formula>0</formula>
    </cfRule>
    <cfRule type="cellIs" dxfId="0" priority="14969" operator="equal">
      <formula>0</formula>
    </cfRule>
    <cfRule type="cellIs" dxfId="0" priority="14970" operator="equal">
      <formula>0</formula>
    </cfRule>
    <cfRule type="cellIs" dxfId="0" priority="14971" operator="equal">
      <formula>0</formula>
    </cfRule>
    <cfRule type="cellIs" dxfId="0" priority="14972" operator="equal">
      <formula>0</formula>
    </cfRule>
    <cfRule type="cellIs" dxfId="0" priority="14973" operator="equal">
      <formula>0</formula>
    </cfRule>
    <cfRule type="cellIs" dxfId="0" priority="14974" operator="equal">
      <formula>0</formula>
    </cfRule>
    <cfRule type="cellIs" dxfId="0" priority="14975" operator="equal">
      <formula>0</formula>
    </cfRule>
    <cfRule type="cellIs" dxfId="0" priority="14976" operator="equal">
      <formula>0</formula>
    </cfRule>
    <cfRule type="cellIs" dxfId="0" priority="14977" operator="equal">
      <formula>0</formula>
    </cfRule>
    <cfRule type="cellIs" dxfId="0" priority="14978" operator="equal">
      <formula>0</formula>
    </cfRule>
    <cfRule type="cellIs" dxfId="0" priority="14979" operator="equal">
      <formula>0</formula>
    </cfRule>
    <cfRule type="cellIs" dxfId="0" priority="14980" operator="equal">
      <formula>0</formula>
    </cfRule>
    <cfRule type="cellIs" dxfId="0" priority="14981" operator="equal">
      <formula>0</formula>
    </cfRule>
    <cfRule type="cellIs" dxfId="0" priority="14982" operator="equal">
      <formula>0</formula>
    </cfRule>
    <cfRule type="cellIs" dxfId="0" priority="14983" operator="equal">
      <formula>0</formula>
    </cfRule>
    <cfRule type="cellIs" dxfId="0" priority="14984" operator="equal">
      <formula>0</formula>
    </cfRule>
    <cfRule type="cellIs" dxfId="0" priority="14985" operator="equal">
      <formula>0</formula>
    </cfRule>
    <cfRule type="cellIs" dxfId="0" priority="14986" operator="equal">
      <formula>0</formula>
    </cfRule>
    <cfRule type="cellIs" dxfId="0" priority="14987" operator="equal">
      <formula>0</formula>
    </cfRule>
    <cfRule type="cellIs" dxfId="0" priority="14988" operator="equal">
      <formula>0</formula>
    </cfRule>
    <cfRule type="cellIs" dxfId="0" priority="14989" operator="equal">
      <formula>0</formula>
    </cfRule>
    <cfRule type="cellIs" dxfId="0" priority="14990" operator="equal">
      <formula>0</formula>
    </cfRule>
    <cfRule type="cellIs" dxfId="0" priority="14991" operator="equal">
      <formula>0</formula>
    </cfRule>
    <cfRule type="cellIs" dxfId="0" priority="14992" operator="equal">
      <formula>0</formula>
    </cfRule>
    <cfRule type="cellIs" dxfId="0" priority="14993" operator="equal">
      <formula>0</formula>
    </cfRule>
    <cfRule type="cellIs" dxfId="0" priority="14994" operator="equal">
      <formula>0</formula>
    </cfRule>
    <cfRule type="cellIs" dxfId="0" priority="14995" operator="equal">
      <formula>0</formula>
    </cfRule>
    <cfRule type="cellIs" dxfId="0" priority="14996" operator="equal">
      <formula>0</formula>
    </cfRule>
    <cfRule type="cellIs" dxfId="0" priority="14997" operator="equal">
      <formula>0</formula>
    </cfRule>
    <cfRule type="cellIs" dxfId="0" priority="14998" operator="equal">
      <formula>0</formula>
    </cfRule>
    <cfRule type="cellIs" dxfId="0" priority="14999" operator="equal">
      <formula>0</formula>
    </cfRule>
    <cfRule type="cellIs" dxfId="0" priority="15000" operator="equal">
      <formula>0</formula>
    </cfRule>
    <cfRule type="cellIs" dxfId="0" priority="15001" operator="equal">
      <formula>0</formula>
    </cfRule>
    <cfRule type="cellIs" dxfId="0" priority="15002" operator="equal">
      <formula>0</formula>
    </cfRule>
    <cfRule type="cellIs" dxfId="0" priority="15003" operator="equal">
      <formula>0</formula>
    </cfRule>
    <cfRule type="cellIs" dxfId="0" priority="15004" operator="equal">
      <formula>0</formula>
    </cfRule>
    <cfRule type="cellIs" dxfId="0" priority="15005" operator="equal">
      <formula>0</formula>
    </cfRule>
    <cfRule type="cellIs" dxfId="0" priority="15006" operator="equal">
      <formula>0</formula>
    </cfRule>
    <cfRule type="cellIs" dxfId="0" priority="15007" operator="equal">
      <formula>0</formula>
    </cfRule>
    <cfRule type="cellIs" dxfId="0" priority="15008" operator="equal">
      <formula>0</formula>
    </cfRule>
    <cfRule type="cellIs" dxfId="0" priority="15009" operator="equal">
      <formula>0</formula>
    </cfRule>
    <cfRule type="cellIs" dxfId="0" priority="15010" operator="equal">
      <formula>0</formula>
    </cfRule>
    <cfRule type="cellIs" dxfId="0" priority="15011" operator="equal">
      <formula>0</formula>
    </cfRule>
    <cfRule type="cellIs" dxfId="0" priority="15012" operator="equal">
      <formula>0</formula>
    </cfRule>
    <cfRule type="cellIs" dxfId="0" priority="15013" operator="equal">
      <formula>0</formula>
    </cfRule>
    <cfRule type="cellIs" dxfId="0" priority="15014" operator="equal">
      <formula>0</formula>
    </cfRule>
    <cfRule type="cellIs" dxfId="0" priority="15015" operator="equal">
      <formula>0</formula>
    </cfRule>
    <cfRule type="cellIs" dxfId="0" priority="15016" operator="equal">
      <formula>0</formula>
    </cfRule>
    <cfRule type="cellIs" dxfId="0" priority="15017" operator="equal">
      <formula>0</formula>
    </cfRule>
    <cfRule type="cellIs" dxfId="0" priority="15018" operator="equal">
      <formula>0</formula>
    </cfRule>
    <cfRule type="cellIs" dxfId="0" priority="15019" operator="equal">
      <formula>0</formula>
    </cfRule>
    <cfRule type="cellIs" dxfId="0" priority="15020" operator="equal">
      <formula>0</formula>
    </cfRule>
    <cfRule type="cellIs" dxfId="0" priority="15021" operator="equal">
      <formula>0</formula>
    </cfRule>
    <cfRule type="cellIs" dxfId="0" priority="15022" operator="equal">
      <formula>0</formula>
    </cfRule>
    <cfRule type="cellIs" dxfId="0" priority="15023" operator="equal">
      <formula>0</formula>
    </cfRule>
    <cfRule type="cellIs" dxfId="0" priority="15024" operator="equal">
      <formula>0</formula>
    </cfRule>
    <cfRule type="cellIs" dxfId="0" priority="15025" operator="equal">
      <formula>0</formula>
    </cfRule>
    <cfRule type="cellIs" dxfId="0" priority="15026" operator="equal">
      <formula>0</formula>
    </cfRule>
    <cfRule type="cellIs" dxfId="0" priority="15027" operator="equal">
      <formula>0</formula>
    </cfRule>
    <cfRule type="cellIs" dxfId="0" priority="15028" operator="equal">
      <formula>0</formula>
    </cfRule>
    <cfRule type="cellIs" dxfId="0" priority="15029" operator="equal">
      <formula>0</formula>
    </cfRule>
    <cfRule type="cellIs" dxfId="0" priority="15030" operator="equal">
      <formula>0</formula>
    </cfRule>
    <cfRule type="cellIs" dxfId="0" priority="15031" operator="equal">
      <formula>0</formula>
    </cfRule>
    <cfRule type="cellIs" dxfId="0" priority="15032" operator="equal">
      <formula>0</formula>
    </cfRule>
    <cfRule type="cellIs" dxfId="0" priority="15033" operator="equal">
      <formula>0</formula>
    </cfRule>
    <cfRule type="cellIs" dxfId="0" priority="15034" operator="equal">
      <formula>0</formula>
    </cfRule>
    <cfRule type="cellIs" dxfId="0" priority="15035" operator="equal">
      <formula>0</formula>
    </cfRule>
    <cfRule type="cellIs" dxfId="0" priority="15036" operator="equal">
      <formula>0</formula>
    </cfRule>
    <cfRule type="cellIs" dxfId="0" priority="15037" operator="equal">
      <formula>0</formula>
    </cfRule>
    <cfRule type="cellIs" dxfId="0" priority="15038" operator="equal">
      <formula>0</formula>
    </cfRule>
    <cfRule type="cellIs" dxfId="0" priority="15039" operator="equal">
      <formula>0</formula>
    </cfRule>
    <cfRule type="cellIs" dxfId="0" priority="15040" operator="equal">
      <formula>0</formula>
    </cfRule>
    <cfRule type="cellIs" dxfId="0" priority="15041" operator="equal">
      <formula>0</formula>
    </cfRule>
    <cfRule type="cellIs" dxfId="0" priority="15042" operator="equal">
      <formula>0</formula>
    </cfRule>
    <cfRule type="cellIs" dxfId="0" priority="15043" operator="equal">
      <formula>0</formula>
    </cfRule>
    <cfRule type="cellIs" dxfId="0" priority="15044" operator="equal">
      <formula>0</formula>
    </cfRule>
    <cfRule type="cellIs" dxfId="0" priority="15045" operator="equal">
      <formula>0</formula>
    </cfRule>
    <cfRule type="cellIs" dxfId="0" priority="15046" operator="equal">
      <formula>0</formula>
    </cfRule>
    <cfRule type="cellIs" dxfId="0" priority="15047" operator="equal">
      <formula>0</formula>
    </cfRule>
    <cfRule type="cellIs" dxfId="0" priority="15048" operator="equal">
      <formula>0</formula>
    </cfRule>
    <cfRule type="cellIs" dxfId="0" priority="15049" operator="equal">
      <formula>0</formula>
    </cfRule>
    <cfRule type="cellIs" dxfId="0" priority="15050" operator="equal">
      <formula>0</formula>
    </cfRule>
    <cfRule type="cellIs" dxfId="0" priority="15051" operator="equal">
      <formula>0</formula>
    </cfRule>
    <cfRule type="cellIs" dxfId="0" priority="15052" operator="equal">
      <formula>0</formula>
    </cfRule>
    <cfRule type="cellIs" dxfId="0" priority="15053" operator="equal">
      <formula>0</formula>
    </cfRule>
    <cfRule type="cellIs" dxfId="0" priority="15054" operator="equal">
      <formula>0</formula>
    </cfRule>
    <cfRule type="cellIs" dxfId="0" priority="15055" operator="equal">
      <formula>0</formula>
    </cfRule>
    <cfRule type="cellIs" dxfId="0" priority="15056" operator="equal">
      <formula>0</formula>
    </cfRule>
    <cfRule type="cellIs" dxfId="0" priority="15057" operator="equal">
      <formula>0</formula>
    </cfRule>
    <cfRule type="cellIs" dxfId="0" priority="15058" operator="equal">
      <formula>0</formula>
    </cfRule>
    <cfRule type="cellIs" dxfId="0" priority="15059" operator="equal">
      <formula>0</formula>
    </cfRule>
    <cfRule type="cellIs" dxfId="0" priority="15060" operator="equal">
      <formula>0</formula>
    </cfRule>
    <cfRule type="cellIs" dxfId="0" priority="15061" operator="equal">
      <formula>0</formula>
    </cfRule>
    <cfRule type="cellIs" dxfId="0" priority="15062" operator="equal">
      <formula>0</formula>
    </cfRule>
    <cfRule type="cellIs" dxfId="0" priority="15063" operator="equal">
      <formula>0</formula>
    </cfRule>
    <cfRule type="cellIs" dxfId="0" priority="15064" operator="equal">
      <formula>0</formula>
    </cfRule>
    <cfRule type="cellIs" dxfId="0" priority="15065" operator="equal">
      <formula>0</formula>
    </cfRule>
    <cfRule type="cellIs" dxfId="0" priority="15066" operator="equal">
      <formula>0</formula>
    </cfRule>
    <cfRule type="cellIs" dxfId="0" priority="15067" operator="equal">
      <formula>0</formula>
    </cfRule>
    <cfRule type="cellIs" dxfId="0" priority="15068" operator="equal">
      <formula>0</formula>
    </cfRule>
    <cfRule type="cellIs" dxfId="0" priority="15069" operator="equal">
      <formula>0</formula>
    </cfRule>
    <cfRule type="cellIs" dxfId="0" priority="15070" operator="equal">
      <formula>0</formula>
    </cfRule>
    <cfRule type="cellIs" dxfId="0" priority="15071" operator="equal">
      <formula>0</formula>
    </cfRule>
    <cfRule type="cellIs" dxfId="0" priority="15072" operator="equal">
      <formula>0</formula>
    </cfRule>
    <cfRule type="cellIs" dxfId="0" priority="15073" operator="equal">
      <formula>0</formula>
    </cfRule>
    <cfRule type="cellIs" dxfId="0" priority="15074" operator="equal">
      <formula>0</formula>
    </cfRule>
    <cfRule type="cellIs" dxfId="0" priority="15075" operator="equal">
      <formula>0</formula>
    </cfRule>
    <cfRule type="cellIs" dxfId="0" priority="15076" operator="equal">
      <formula>0</formula>
    </cfRule>
    <cfRule type="cellIs" dxfId="0" priority="15077" operator="equal">
      <formula>0</formula>
    </cfRule>
    <cfRule type="cellIs" dxfId="0" priority="15078" operator="equal">
      <formula>0</formula>
    </cfRule>
    <cfRule type="cellIs" dxfId="0" priority="15079" operator="equal">
      <formula>0</formula>
    </cfRule>
    <cfRule type="cellIs" dxfId="0" priority="15080" operator="equal">
      <formula>0</formula>
    </cfRule>
    <cfRule type="cellIs" dxfId="0" priority="15081" operator="equal">
      <formula>0</formula>
    </cfRule>
    <cfRule type="cellIs" dxfId="0" priority="15082" operator="equal">
      <formula>0</formula>
    </cfRule>
    <cfRule type="cellIs" dxfId="0" priority="15083" operator="equal">
      <formula>0</formula>
    </cfRule>
    <cfRule type="cellIs" dxfId="0" priority="15084" operator="equal">
      <formula>0</formula>
    </cfRule>
    <cfRule type="cellIs" dxfId="0" priority="15085" operator="equal">
      <formula>0</formula>
    </cfRule>
    <cfRule type="cellIs" dxfId="0" priority="15086" operator="equal">
      <formula>0</formula>
    </cfRule>
    <cfRule type="cellIs" dxfId="0" priority="15087" operator="equal">
      <formula>0</formula>
    </cfRule>
    <cfRule type="cellIs" dxfId="0" priority="15088" operator="equal">
      <formula>0</formula>
    </cfRule>
    <cfRule type="cellIs" dxfId="0" priority="15089" operator="equal">
      <formula>0</formula>
    </cfRule>
    <cfRule type="cellIs" dxfId="0" priority="15090" operator="equal">
      <formula>0</formula>
    </cfRule>
    <cfRule type="cellIs" dxfId="0" priority="15091" operator="equal">
      <formula>0</formula>
    </cfRule>
    <cfRule type="cellIs" dxfId="0" priority="15092" operator="equal">
      <formula>0</formula>
    </cfRule>
    <cfRule type="cellIs" dxfId="0" priority="15093" operator="equal">
      <formula>0</formula>
    </cfRule>
    <cfRule type="cellIs" dxfId="0" priority="15094" operator="equal">
      <formula>0</formula>
    </cfRule>
    <cfRule type="cellIs" dxfId="0" priority="15095" operator="equal">
      <formula>0</formula>
    </cfRule>
    <cfRule type="cellIs" dxfId="0" priority="15096" operator="equal">
      <formula>0</formula>
    </cfRule>
    <cfRule type="cellIs" dxfId="0" priority="15097" operator="equal">
      <formula>0</formula>
    </cfRule>
    <cfRule type="cellIs" dxfId="0" priority="15098" operator="equal">
      <formula>0</formula>
    </cfRule>
    <cfRule type="cellIs" dxfId="0" priority="15099" operator="equal">
      <formula>0</formula>
    </cfRule>
    <cfRule type="cellIs" dxfId="0" priority="15100" operator="equal">
      <formula>0</formula>
    </cfRule>
    <cfRule type="cellIs" dxfId="0" priority="15101" operator="equal">
      <formula>0</formula>
    </cfRule>
    <cfRule type="cellIs" dxfId="0" priority="15102" operator="equal">
      <formula>0</formula>
    </cfRule>
    <cfRule type="cellIs" dxfId="0" priority="15103" operator="equal">
      <formula>0</formula>
    </cfRule>
    <cfRule type="cellIs" dxfId="0" priority="15104" operator="equal">
      <formula>0</formula>
    </cfRule>
    <cfRule type="cellIs" dxfId="0" priority="15105" operator="equal">
      <formula>0</formula>
    </cfRule>
    <cfRule type="cellIs" dxfId="0" priority="15106" operator="equal">
      <formula>0</formula>
    </cfRule>
    <cfRule type="cellIs" dxfId="0" priority="15107" operator="equal">
      <formula>0</formula>
    </cfRule>
    <cfRule type="cellIs" dxfId="0" priority="15108" operator="equal">
      <formula>0</formula>
    </cfRule>
    <cfRule type="cellIs" dxfId="0" priority="15109" operator="equal">
      <formula>0</formula>
    </cfRule>
    <cfRule type="cellIs" dxfId="0" priority="15110" operator="equal">
      <formula>0</formula>
    </cfRule>
    <cfRule type="cellIs" dxfId="0" priority="15111" operator="equal">
      <formula>0</formula>
    </cfRule>
    <cfRule type="cellIs" dxfId="0" priority="15112" operator="equal">
      <formula>0</formula>
    </cfRule>
    <cfRule type="cellIs" dxfId="0" priority="15113" operator="equal">
      <formula>0</formula>
    </cfRule>
    <cfRule type="cellIs" dxfId="0" priority="15114" operator="equal">
      <formula>0</formula>
    </cfRule>
    <cfRule type="cellIs" dxfId="0" priority="15115" operator="equal">
      <formula>0</formula>
    </cfRule>
    <cfRule type="cellIs" dxfId="0" priority="15116" operator="equal">
      <formula>0</formula>
    </cfRule>
    <cfRule type="cellIs" dxfId="0" priority="15117" operator="equal">
      <formula>0</formula>
    </cfRule>
    <cfRule type="cellIs" dxfId="0" priority="15118" operator="equal">
      <formula>0</formula>
    </cfRule>
    <cfRule type="cellIs" dxfId="0" priority="15119" operator="equal">
      <formula>0</formula>
    </cfRule>
    <cfRule type="cellIs" dxfId="0" priority="15120" operator="equal">
      <formula>0</formula>
    </cfRule>
    <cfRule type="cellIs" dxfId="0" priority="15121" operator="equal">
      <formula>0</formula>
    </cfRule>
    <cfRule type="cellIs" dxfId="0" priority="15122" operator="equal">
      <formula>0</formula>
    </cfRule>
    <cfRule type="cellIs" dxfId="0" priority="15123" operator="equal">
      <formula>0</formula>
    </cfRule>
    <cfRule type="cellIs" dxfId="0" priority="15124" operator="equal">
      <formula>0</formula>
    </cfRule>
    <cfRule type="cellIs" dxfId="0" priority="15125" operator="equal">
      <formula>0</formula>
    </cfRule>
    <cfRule type="cellIs" dxfId="0" priority="15126" operator="equal">
      <formula>0</formula>
    </cfRule>
    <cfRule type="cellIs" dxfId="0" priority="15127" operator="equal">
      <formula>0</formula>
    </cfRule>
    <cfRule type="cellIs" dxfId="0" priority="15128" operator="equal">
      <formula>0</formula>
    </cfRule>
    <cfRule type="cellIs" dxfId="0" priority="15129" operator="equal">
      <formula>0</formula>
    </cfRule>
    <cfRule type="cellIs" dxfId="0" priority="15130" operator="equal">
      <formula>0</formula>
    </cfRule>
    <cfRule type="cellIs" dxfId="0" priority="15131" operator="equal">
      <formula>0</formula>
    </cfRule>
    <cfRule type="cellIs" dxfId="0" priority="15132" operator="equal">
      <formula>0</formula>
    </cfRule>
    <cfRule type="cellIs" dxfId="0" priority="15133" operator="equal">
      <formula>0</formula>
    </cfRule>
    <cfRule type="cellIs" dxfId="0" priority="15134" operator="equal">
      <formula>0</formula>
    </cfRule>
    <cfRule type="cellIs" dxfId="0" priority="15135" operator="equal">
      <formula>0</formula>
    </cfRule>
    <cfRule type="cellIs" dxfId="0" priority="15136" operator="equal">
      <formula>0</formula>
    </cfRule>
    <cfRule type="cellIs" dxfId="0" priority="15137" operator="equal">
      <formula>0</formula>
    </cfRule>
    <cfRule type="cellIs" dxfId="0" priority="15138" operator="equal">
      <formula>0</formula>
    </cfRule>
    <cfRule type="cellIs" dxfId="0" priority="15139" operator="equal">
      <formula>0</formula>
    </cfRule>
    <cfRule type="cellIs" dxfId="0" priority="15140" operator="equal">
      <formula>0</formula>
    </cfRule>
    <cfRule type="cellIs" dxfId="0" priority="15141" operator="equal">
      <formula>0</formula>
    </cfRule>
    <cfRule type="cellIs" dxfId="0" priority="15142" operator="equal">
      <formula>0</formula>
    </cfRule>
    <cfRule type="cellIs" dxfId="0" priority="15143" operator="equal">
      <formula>0</formula>
    </cfRule>
    <cfRule type="cellIs" dxfId="0" priority="15144" operator="equal">
      <formula>0</formula>
    </cfRule>
    <cfRule type="cellIs" dxfId="0" priority="15145" operator="equal">
      <formula>0</formula>
    </cfRule>
    <cfRule type="cellIs" dxfId="0" priority="15146" operator="equal">
      <formula>0</formula>
    </cfRule>
    <cfRule type="cellIs" dxfId="0" priority="15147" operator="equal">
      <formula>0</formula>
    </cfRule>
    <cfRule type="cellIs" dxfId="0" priority="15148" operator="equal">
      <formula>0</formula>
    </cfRule>
    <cfRule type="cellIs" dxfId="0" priority="15149" operator="equal">
      <formula>0</formula>
    </cfRule>
    <cfRule type="cellIs" dxfId="0" priority="15150" operator="equal">
      <formula>0</formula>
    </cfRule>
    <cfRule type="cellIs" dxfId="0" priority="15151" operator="equal">
      <formula>0</formula>
    </cfRule>
    <cfRule type="cellIs" dxfId="0" priority="15152" operator="equal">
      <formula>0</formula>
    </cfRule>
    <cfRule type="cellIs" dxfId="0" priority="15153" operator="equal">
      <formula>0</formula>
    </cfRule>
    <cfRule type="cellIs" dxfId="0" priority="15154" operator="equal">
      <formula>0</formula>
    </cfRule>
    <cfRule type="cellIs" dxfId="0" priority="15155" operator="equal">
      <formula>0</formula>
    </cfRule>
    <cfRule type="cellIs" dxfId="0" priority="15156" operator="equal">
      <formula>0</formula>
    </cfRule>
    <cfRule type="cellIs" dxfId="0" priority="15157" operator="equal">
      <formula>0</formula>
    </cfRule>
    <cfRule type="cellIs" dxfId="0" priority="15158" operator="equal">
      <formula>0</formula>
    </cfRule>
    <cfRule type="cellIs" dxfId="0" priority="15159" operator="equal">
      <formula>0</formula>
    </cfRule>
    <cfRule type="cellIs" dxfId="0" priority="15160" operator="equal">
      <formula>0</formula>
    </cfRule>
    <cfRule type="cellIs" dxfId="0" priority="15161" operator="equal">
      <formula>0</formula>
    </cfRule>
    <cfRule type="cellIs" dxfId="0" priority="15162" operator="equal">
      <formula>0</formula>
    </cfRule>
    <cfRule type="cellIs" dxfId="0" priority="15163" operator="equal">
      <formula>0</formula>
    </cfRule>
    <cfRule type="cellIs" dxfId="0" priority="15164" operator="equal">
      <formula>0</formula>
    </cfRule>
    <cfRule type="cellIs" dxfId="0" priority="15165" operator="equal">
      <formula>0</formula>
    </cfRule>
    <cfRule type="cellIs" dxfId="0" priority="15166" operator="equal">
      <formula>0</formula>
    </cfRule>
    <cfRule type="cellIs" dxfId="0" priority="15167" operator="equal">
      <formula>0</formula>
    </cfRule>
    <cfRule type="cellIs" dxfId="0" priority="15168" operator="equal">
      <formula>0</formula>
    </cfRule>
    <cfRule type="cellIs" dxfId="0" priority="15169" operator="equal">
      <formula>0</formula>
    </cfRule>
    <cfRule type="cellIs" dxfId="0" priority="15170" operator="equal">
      <formula>0</formula>
    </cfRule>
    <cfRule type="cellIs" dxfId="0" priority="15171" operator="equal">
      <formula>0</formula>
    </cfRule>
    <cfRule type="cellIs" dxfId="0" priority="15172" operator="equal">
      <formula>0</formula>
    </cfRule>
    <cfRule type="cellIs" dxfId="0" priority="15173" operator="equal">
      <formula>0</formula>
    </cfRule>
    <cfRule type="cellIs" dxfId="0" priority="15174" operator="equal">
      <formula>0</formula>
    </cfRule>
    <cfRule type="cellIs" dxfId="0" priority="15175" operator="equal">
      <formula>0</formula>
    </cfRule>
    <cfRule type="cellIs" dxfId="0" priority="15176" operator="equal">
      <formula>0</formula>
    </cfRule>
    <cfRule type="cellIs" dxfId="0" priority="15177" operator="equal">
      <formula>0</formula>
    </cfRule>
    <cfRule type="cellIs" dxfId="0" priority="15178" operator="equal">
      <formula>0</formula>
    </cfRule>
    <cfRule type="cellIs" dxfId="0" priority="15179" operator="equal">
      <formula>0</formula>
    </cfRule>
    <cfRule type="cellIs" dxfId="0" priority="15180" operator="equal">
      <formula>0</formula>
    </cfRule>
    <cfRule type="cellIs" dxfId="0" priority="15181" operator="equal">
      <formula>0</formula>
    </cfRule>
    <cfRule type="cellIs" dxfId="0" priority="15182" operator="equal">
      <formula>0</formula>
    </cfRule>
    <cfRule type="cellIs" dxfId="0" priority="15183" operator="equal">
      <formula>0</formula>
    </cfRule>
    <cfRule type="cellIs" dxfId="0" priority="15184" operator="equal">
      <formula>0</formula>
    </cfRule>
    <cfRule type="cellIs" dxfId="0" priority="15185" operator="equal">
      <formula>0</formula>
    </cfRule>
    <cfRule type="cellIs" dxfId="0" priority="15186" operator="equal">
      <formula>0</formula>
    </cfRule>
    <cfRule type="cellIs" dxfId="0" priority="15187" operator="equal">
      <formula>0</formula>
    </cfRule>
    <cfRule type="cellIs" dxfId="0" priority="15188" operator="equal">
      <formula>0</formula>
    </cfRule>
    <cfRule type="cellIs" dxfId="0" priority="15189" operator="equal">
      <formula>0</formula>
    </cfRule>
    <cfRule type="cellIs" dxfId="0" priority="15190" operator="equal">
      <formula>0</formula>
    </cfRule>
    <cfRule type="cellIs" dxfId="0" priority="15191" operator="equal">
      <formula>0</formula>
    </cfRule>
    <cfRule type="cellIs" dxfId="0" priority="15192" operator="equal">
      <formula>0</formula>
    </cfRule>
    <cfRule type="cellIs" dxfId="0" priority="15193" operator="equal">
      <formula>0</formula>
    </cfRule>
    <cfRule type="cellIs" dxfId="0" priority="15194" operator="equal">
      <formula>0</formula>
    </cfRule>
    <cfRule type="cellIs" dxfId="0" priority="15195" operator="equal">
      <formula>0</formula>
    </cfRule>
    <cfRule type="cellIs" dxfId="0" priority="15196" operator="equal">
      <formula>0</formula>
    </cfRule>
    <cfRule type="cellIs" dxfId="0" priority="15197" operator="equal">
      <formula>0</formula>
    </cfRule>
    <cfRule type="cellIs" dxfId="0" priority="15198" operator="equal">
      <formula>0</formula>
    </cfRule>
    <cfRule type="cellIs" dxfId="0" priority="15199" operator="equal">
      <formula>0</formula>
    </cfRule>
    <cfRule type="cellIs" dxfId="0" priority="15200" operator="equal">
      <formula>0</formula>
    </cfRule>
    <cfRule type="cellIs" dxfId="0" priority="15201" operator="equal">
      <formula>0</formula>
    </cfRule>
    <cfRule type="cellIs" dxfId="0" priority="15202" operator="equal">
      <formula>0</formula>
    </cfRule>
    <cfRule type="cellIs" dxfId="0" priority="15203" operator="equal">
      <formula>0</formula>
    </cfRule>
    <cfRule type="cellIs" dxfId="0" priority="15204" operator="equal">
      <formula>0</formula>
    </cfRule>
    <cfRule type="cellIs" dxfId="0" priority="15205" operator="equal">
      <formula>0</formula>
    </cfRule>
    <cfRule type="cellIs" dxfId="0" priority="15206" operator="equal">
      <formula>0</formula>
    </cfRule>
    <cfRule type="cellIs" dxfId="0" priority="15207" operator="equal">
      <formula>0</formula>
    </cfRule>
    <cfRule type="cellIs" dxfId="0" priority="15208" operator="equal">
      <formula>0</formula>
    </cfRule>
    <cfRule type="cellIs" dxfId="0" priority="15209" operator="equal">
      <formula>0</formula>
    </cfRule>
    <cfRule type="cellIs" dxfId="0" priority="15210" operator="equal">
      <formula>0</formula>
    </cfRule>
    <cfRule type="cellIs" dxfId="0" priority="15211" operator="equal">
      <formula>0</formula>
    </cfRule>
    <cfRule type="cellIs" dxfId="0" priority="15212" operator="equal">
      <formula>0</formula>
    </cfRule>
    <cfRule type="cellIs" dxfId="0" priority="15213" operator="equal">
      <formula>0</formula>
    </cfRule>
    <cfRule type="cellIs" dxfId="0" priority="15214" operator="equal">
      <formula>0</formula>
    </cfRule>
    <cfRule type="cellIs" dxfId="0" priority="15215" operator="equal">
      <formula>0</formula>
    </cfRule>
    <cfRule type="cellIs" dxfId="0" priority="15216" operator="equal">
      <formula>0</formula>
    </cfRule>
    <cfRule type="cellIs" dxfId="0" priority="15217" operator="equal">
      <formula>0</formula>
    </cfRule>
    <cfRule type="cellIs" dxfId="0" priority="15218" operator="equal">
      <formula>0</formula>
    </cfRule>
    <cfRule type="cellIs" dxfId="0" priority="15219" operator="equal">
      <formula>0</formula>
    </cfRule>
    <cfRule type="cellIs" dxfId="0" priority="15220" operator="equal">
      <formula>0</formula>
    </cfRule>
    <cfRule type="cellIs" dxfId="0" priority="15221" operator="equal">
      <formula>0</formula>
    </cfRule>
    <cfRule type="cellIs" dxfId="0" priority="15222" operator="equal">
      <formula>0</formula>
    </cfRule>
    <cfRule type="cellIs" dxfId="0" priority="15223" operator="equal">
      <formula>0</formula>
    </cfRule>
    <cfRule type="cellIs" dxfId="0" priority="15224" operator="equal">
      <formula>0</formula>
    </cfRule>
    <cfRule type="cellIs" dxfId="0" priority="15225" operator="equal">
      <formula>0</formula>
    </cfRule>
    <cfRule type="cellIs" dxfId="0" priority="15226" operator="equal">
      <formula>0</formula>
    </cfRule>
    <cfRule type="cellIs" dxfId="0" priority="15227" operator="equal">
      <formula>0</formula>
    </cfRule>
    <cfRule type="cellIs" dxfId="0" priority="15228" operator="equal">
      <formula>0</formula>
    </cfRule>
    <cfRule type="cellIs" dxfId="0" priority="15229" operator="equal">
      <formula>0</formula>
    </cfRule>
    <cfRule type="cellIs" dxfId="0" priority="15230" operator="equal">
      <formula>0</formula>
    </cfRule>
    <cfRule type="cellIs" dxfId="0" priority="15231" operator="equal">
      <formula>0</formula>
    </cfRule>
    <cfRule type="cellIs" dxfId="0" priority="15232" operator="equal">
      <formula>0</formula>
    </cfRule>
    <cfRule type="cellIs" dxfId="0" priority="15233" operator="equal">
      <formula>0</formula>
    </cfRule>
    <cfRule type="cellIs" dxfId="0" priority="15234" operator="equal">
      <formula>0</formula>
    </cfRule>
    <cfRule type="cellIs" dxfId="0" priority="15235" operator="equal">
      <formula>0</formula>
    </cfRule>
    <cfRule type="cellIs" dxfId="0" priority="15236" operator="equal">
      <formula>0</formula>
    </cfRule>
    <cfRule type="cellIs" dxfId="0" priority="15237" operator="equal">
      <formula>0</formula>
    </cfRule>
    <cfRule type="cellIs" dxfId="0" priority="15238" operator="equal">
      <formula>0</formula>
    </cfRule>
    <cfRule type="cellIs" dxfId="0" priority="15239" operator="equal">
      <formula>0</formula>
    </cfRule>
    <cfRule type="cellIs" dxfId="0" priority="15240" operator="equal">
      <formula>0</formula>
    </cfRule>
    <cfRule type="cellIs" dxfId="0" priority="15241" operator="equal">
      <formula>0</formula>
    </cfRule>
    <cfRule type="cellIs" dxfId="0" priority="15242" operator="equal">
      <formula>0</formula>
    </cfRule>
    <cfRule type="cellIs" dxfId="0" priority="15243" operator="equal">
      <formula>0</formula>
    </cfRule>
    <cfRule type="cellIs" dxfId="0" priority="15244" operator="equal">
      <formula>0</formula>
    </cfRule>
    <cfRule type="cellIs" dxfId="0" priority="15245" operator="equal">
      <formula>0</formula>
    </cfRule>
    <cfRule type="cellIs" dxfId="0" priority="15246" operator="equal">
      <formula>0</formula>
    </cfRule>
    <cfRule type="cellIs" dxfId="0" priority="15247" operator="equal">
      <formula>0</formula>
    </cfRule>
    <cfRule type="cellIs" dxfId="0" priority="15248" operator="equal">
      <formula>0</formula>
    </cfRule>
    <cfRule type="cellIs" dxfId="0" priority="15249" operator="equal">
      <formula>0</formula>
    </cfRule>
    <cfRule type="cellIs" dxfId="0" priority="15250" operator="equal">
      <formula>0</formula>
    </cfRule>
    <cfRule type="cellIs" dxfId="0" priority="15251" operator="equal">
      <formula>0</formula>
    </cfRule>
    <cfRule type="cellIs" dxfId="0" priority="15252" operator="equal">
      <formula>0</formula>
    </cfRule>
    <cfRule type="cellIs" dxfId="0" priority="15253" operator="equal">
      <formula>0</formula>
    </cfRule>
    <cfRule type="cellIs" dxfId="0" priority="15254" operator="equal">
      <formula>0</formula>
    </cfRule>
    <cfRule type="cellIs" dxfId="0" priority="15255" operator="equal">
      <formula>0</formula>
    </cfRule>
    <cfRule type="cellIs" dxfId="0" priority="15256" operator="equal">
      <formula>0</formula>
    </cfRule>
    <cfRule type="cellIs" dxfId="0" priority="15257" operator="equal">
      <formula>0</formula>
    </cfRule>
    <cfRule type="cellIs" dxfId="0" priority="15258" operator="equal">
      <formula>0</formula>
    </cfRule>
    <cfRule type="cellIs" dxfId="0" priority="15259" operator="equal">
      <formula>0</formula>
    </cfRule>
    <cfRule type="cellIs" dxfId="0" priority="15260" operator="equal">
      <formula>0</formula>
    </cfRule>
    <cfRule type="cellIs" dxfId="0" priority="15261" operator="equal">
      <formula>0</formula>
    </cfRule>
    <cfRule type="cellIs" dxfId="0" priority="15262" operator="equal">
      <formula>0</formula>
    </cfRule>
    <cfRule type="cellIs" dxfId="0" priority="15263" operator="equal">
      <formula>0</formula>
    </cfRule>
    <cfRule type="cellIs" dxfId="0" priority="15264" operator="equal">
      <formula>0</formula>
    </cfRule>
    <cfRule type="cellIs" dxfId="0" priority="15265" operator="equal">
      <formula>0</formula>
    </cfRule>
    <cfRule type="cellIs" dxfId="0" priority="15266" operator="equal">
      <formula>0</formula>
    </cfRule>
    <cfRule type="cellIs" dxfId="0" priority="15267" operator="equal">
      <formula>0</formula>
    </cfRule>
    <cfRule type="cellIs" dxfId="0" priority="15268" operator="equal">
      <formula>0</formula>
    </cfRule>
    <cfRule type="cellIs" dxfId="0" priority="15269" operator="equal">
      <formula>0</formula>
    </cfRule>
    <cfRule type="cellIs" dxfId="0" priority="15270" operator="equal">
      <formula>0</formula>
    </cfRule>
    <cfRule type="cellIs" dxfId="0" priority="15271" operator="equal">
      <formula>0</formula>
    </cfRule>
    <cfRule type="cellIs" dxfId="0" priority="15272" operator="equal">
      <formula>0</formula>
    </cfRule>
    <cfRule type="cellIs" dxfId="0" priority="15273" operator="equal">
      <formula>0</formula>
    </cfRule>
    <cfRule type="cellIs" dxfId="0" priority="15274" operator="equal">
      <formula>0</formula>
    </cfRule>
    <cfRule type="cellIs" dxfId="0" priority="15275" operator="equal">
      <formula>0</formula>
    </cfRule>
    <cfRule type="cellIs" dxfId="0" priority="15276" operator="equal">
      <formula>0</formula>
    </cfRule>
    <cfRule type="cellIs" dxfId="0" priority="15277" operator="equal">
      <formula>0</formula>
    </cfRule>
    <cfRule type="cellIs" dxfId="0" priority="15278" operator="equal">
      <formula>0</formula>
    </cfRule>
    <cfRule type="cellIs" dxfId="0" priority="15279" operator="equal">
      <formula>0</formula>
    </cfRule>
    <cfRule type="cellIs" dxfId="0" priority="15280" operator="equal">
      <formula>0</formula>
    </cfRule>
    <cfRule type="cellIs" dxfId="0" priority="15281" operator="equal">
      <formula>0</formula>
    </cfRule>
    <cfRule type="cellIs" dxfId="0" priority="15282" operator="equal">
      <formula>0</formula>
    </cfRule>
    <cfRule type="cellIs" dxfId="0" priority="15283" operator="equal">
      <formula>0</formula>
    </cfRule>
    <cfRule type="cellIs" dxfId="0" priority="15284" operator="equal">
      <formula>0</formula>
    </cfRule>
  </conditionalFormatting>
  <conditionalFormatting sqref="E597">
    <cfRule type="cellIs" dxfId="0" priority="14517" operator="equal">
      <formula>0</formula>
    </cfRule>
    <cfRule type="cellIs" dxfId="0" priority="14518" operator="equal">
      <formula>0</formula>
    </cfRule>
    <cfRule type="cellIs" dxfId="0" priority="14519" operator="equal">
      <formula>0</formula>
    </cfRule>
    <cfRule type="cellIs" dxfId="0" priority="14520" operator="equal">
      <formula>0</formula>
    </cfRule>
    <cfRule type="cellIs" dxfId="0" priority="14521" operator="equal">
      <formula>0</formula>
    </cfRule>
    <cfRule type="cellIs" dxfId="0" priority="14522" operator="equal">
      <formula>0</formula>
    </cfRule>
    <cfRule type="cellIs" dxfId="0" priority="14523" operator="equal">
      <formula>0</formula>
    </cfRule>
    <cfRule type="cellIs" dxfId="0" priority="14524" operator="equal">
      <formula>0</formula>
    </cfRule>
    <cfRule type="cellIs" dxfId="0" priority="14525" operator="equal">
      <formula>0</formula>
    </cfRule>
    <cfRule type="cellIs" dxfId="0" priority="14526" operator="equal">
      <formula>0</formula>
    </cfRule>
    <cfRule type="cellIs" dxfId="0" priority="14527" operator="equal">
      <formula>0</formula>
    </cfRule>
    <cfRule type="cellIs" dxfId="0" priority="14528" operator="equal">
      <formula>0</formula>
    </cfRule>
    <cfRule type="cellIs" dxfId="0" priority="14529" operator="equal">
      <formula>0</formula>
    </cfRule>
    <cfRule type="cellIs" dxfId="0" priority="14530" operator="equal">
      <formula>0</formula>
    </cfRule>
    <cfRule type="cellIs" dxfId="0" priority="14531" operator="equal">
      <formula>0</formula>
    </cfRule>
    <cfRule type="cellIs" dxfId="0" priority="14532" operator="equal">
      <formula>0</formula>
    </cfRule>
    <cfRule type="cellIs" dxfId="0" priority="14533" operator="equal">
      <formula>0</formula>
    </cfRule>
    <cfRule type="cellIs" dxfId="0" priority="14534" operator="equal">
      <formula>0</formula>
    </cfRule>
    <cfRule type="cellIs" dxfId="0" priority="14535" operator="equal">
      <formula>0</formula>
    </cfRule>
    <cfRule type="cellIs" dxfId="0" priority="14536" operator="equal">
      <formula>0</formula>
    </cfRule>
    <cfRule type="cellIs" dxfId="0" priority="14537" operator="equal">
      <formula>0</formula>
    </cfRule>
    <cfRule type="cellIs" dxfId="0" priority="14538" operator="equal">
      <formula>0</formula>
    </cfRule>
    <cfRule type="cellIs" dxfId="0" priority="14539" operator="equal">
      <formula>0</formula>
    </cfRule>
    <cfRule type="cellIs" dxfId="0" priority="14540" operator="equal">
      <formula>0</formula>
    </cfRule>
    <cfRule type="cellIs" dxfId="0" priority="14541" operator="equal">
      <formula>0</formula>
    </cfRule>
    <cfRule type="cellIs" dxfId="0" priority="14542" operator="equal">
      <formula>0</formula>
    </cfRule>
    <cfRule type="cellIs" dxfId="0" priority="14543" operator="equal">
      <formula>0</formula>
    </cfRule>
    <cfRule type="cellIs" dxfId="0" priority="14544" operator="equal">
      <formula>0</formula>
    </cfRule>
    <cfRule type="cellIs" dxfId="0" priority="14545" operator="equal">
      <formula>0</formula>
    </cfRule>
    <cfRule type="cellIs" dxfId="0" priority="14546" operator="equal">
      <formula>0</formula>
    </cfRule>
    <cfRule type="cellIs" dxfId="0" priority="14547" operator="equal">
      <formula>0</formula>
    </cfRule>
    <cfRule type="cellIs" dxfId="0" priority="14548" operator="equal">
      <formula>0</formula>
    </cfRule>
    <cfRule type="cellIs" dxfId="0" priority="14549" operator="equal">
      <formula>0</formula>
    </cfRule>
    <cfRule type="cellIs" dxfId="0" priority="14550" operator="equal">
      <formula>0</formula>
    </cfRule>
    <cfRule type="cellIs" dxfId="0" priority="14551" operator="equal">
      <formula>0</formula>
    </cfRule>
    <cfRule type="cellIs" dxfId="0" priority="14552" operator="equal">
      <formula>0</formula>
    </cfRule>
    <cfRule type="cellIs" dxfId="0" priority="14553" operator="equal">
      <formula>0</formula>
    </cfRule>
    <cfRule type="cellIs" dxfId="0" priority="14554" operator="equal">
      <formula>0</formula>
    </cfRule>
    <cfRule type="cellIs" dxfId="0" priority="14555" operator="equal">
      <formula>0</formula>
    </cfRule>
    <cfRule type="cellIs" dxfId="0" priority="14556" operator="equal">
      <formula>0</formula>
    </cfRule>
    <cfRule type="cellIs" dxfId="0" priority="14557" operator="equal">
      <formula>0</formula>
    </cfRule>
    <cfRule type="cellIs" dxfId="0" priority="14558" operator="equal">
      <formula>0</formula>
    </cfRule>
    <cfRule type="cellIs" dxfId="0" priority="14559" operator="equal">
      <formula>0</formula>
    </cfRule>
    <cfRule type="cellIs" dxfId="0" priority="14560" operator="equal">
      <formula>0</formula>
    </cfRule>
    <cfRule type="cellIs" dxfId="0" priority="14561" operator="equal">
      <formula>0</formula>
    </cfRule>
    <cfRule type="cellIs" dxfId="0" priority="14562" operator="equal">
      <formula>0</formula>
    </cfRule>
    <cfRule type="cellIs" dxfId="0" priority="14563" operator="equal">
      <formula>0</formula>
    </cfRule>
    <cfRule type="cellIs" dxfId="0" priority="14564" operator="equal">
      <formula>0</formula>
    </cfRule>
    <cfRule type="cellIs" dxfId="0" priority="14565" operator="equal">
      <formula>0</formula>
    </cfRule>
    <cfRule type="cellIs" dxfId="0" priority="14566" operator="equal">
      <formula>0</formula>
    </cfRule>
    <cfRule type="cellIs" dxfId="0" priority="14567" operator="equal">
      <formula>0</formula>
    </cfRule>
    <cfRule type="cellIs" dxfId="0" priority="14568" operator="equal">
      <formula>0</formula>
    </cfRule>
    <cfRule type="cellIs" dxfId="0" priority="14569" operator="equal">
      <formula>0</formula>
    </cfRule>
    <cfRule type="cellIs" dxfId="0" priority="14570" operator="equal">
      <formula>0</formula>
    </cfRule>
    <cfRule type="cellIs" dxfId="0" priority="14571" operator="equal">
      <formula>0</formula>
    </cfRule>
    <cfRule type="cellIs" dxfId="0" priority="14572" operator="equal">
      <formula>0</formula>
    </cfRule>
    <cfRule type="cellIs" dxfId="0" priority="14573" operator="equal">
      <formula>0</formula>
    </cfRule>
    <cfRule type="cellIs" dxfId="0" priority="14574" operator="equal">
      <formula>0</formula>
    </cfRule>
    <cfRule type="cellIs" dxfId="0" priority="14575" operator="equal">
      <formula>0</formula>
    </cfRule>
    <cfRule type="cellIs" dxfId="0" priority="14576" operator="equal">
      <formula>0</formula>
    </cfRule>
    <cfRule type="cellIs" dxfId="0" priority="14577" operator="equal">
      <formula>0</formula>
    </cfRule>
    <cfRule type="cellIs" dxfId="0" priority="14578" operator="equal">
      <formula>0</formula>
    </cfRule>
    <cfRule type="cellIs" dxfId="0" priority="14579" operator="equal">
      <formula>0</formula>
    </cfRule>
    <cfRule type="cellIs" dxfId="0" priority="14580" operator="equal">
      <formula>0</formula>
    </cfRule>
    <cfRule type="cellIs" dxfId="0" priority="14581" operator="equal">
      <formula>0</formula>
    </cfRule>
    <cfRule type="cellIs" dxfId="0" priority="14582" operator="equal">
      <formula>0</formula>
    </cfRule>
    <cfRule type="cellIs" dxfId="0" priority="14583" operator="equal">
      <formula>0</formula>
    </cfRule>
    <cfRule type="cellIs" dxfId="0" priority="14584" operator="equal">
      <formula>0</formula>
    </cfRule>
    <cfRule type="cellIs" dxfId="0" priority="14585" operator="equal">
      <formula>0</formula>
    </cfRule>
    <cfRule type="cellIs" dxfId="0" priority="14586" operator="equal">
      <formula>0</formula>
    </cfRule>
    <cfRule type="cellIs" dxfId="0" priority="14587" operator="equal">
      <formula>0</formula>
    </cfRule>
    <cfRule type="cellIs" dxfId="0" priority="14588" operator="equal">
      <formula>0</formula>
    </cfRule>
    <cfRule type="cellIs" dxfId="0" priority="14589" operator="equal">
      <formula>0</formula>
    </cfRule>
    <cfRule type="cellIs" dxfId="0" priority="14590" operator="equal">
      <formula>0</formula>
    </cfRule>
    <cfRule type="cellIs" dxfId="0" priority="14591" operator="equal">
      <formula>0</formula>
    </cfRule>
    <cfRule type="cellIs" dxfId="0" priority="14592" operator="equal">
      <formula>0</formula>
    </cfRule>
    <cfRule type="cellIs" dxfId="0" priority="14593" operator="equal">
      <formula>0</formula>
    </cfRule>
    <cfRule type="cellIs" dxfId="0" priority="14594" operator="equal">
      <formula>0</formula>
    </cfRule>
    <cfRule type="cellIs" dxfId="0" priority="14595" operator="equal">
      <formula>0</formula>
    </cfRule>
    <cfRule type="cellIs" dxfId="0" priority="14596" operator="equal">
      <formula>0</formula>
    </cfRule>
    <cfRule type="cellIs" dxfId="0" priority="14597" operator="equal">
      <formula>0</formula>
    </cfRule>
    <cfRule type="cellIs" dxfId="0" priority="14598" operator="equal">
      <formula>0</formula>
    </cfRule>
    <cfRule type="cellIs" dxfId="0" priority="14599" operator="equal">
      <formula>0</formula>
    </cfRule>
    <cfRule type="cellIs" dxfId="0" priority="14600" operator="equal">
      <formula>0</formula>
    </cfRule>
    <cfRule type="cellIs" dxfId="0" priority="14601" operator="equal">
      <formula>0</formula>
    </cfRule>
    <cfRule type="cellIs" dxfId="0" priority="14602" operator="equal">
      <formula>0</formula>
    </cfRule>
    <cfRule type="cellIs" dxfId="0" priority="14603" operator="equal">
      <formula>0</formula>
    </cfRule>
    <cfRule type="cellIs" dxfId="0" priority="14604" operator="equal">
      <formula>0</formula>
    </cfRule>
    <cfRule type="cellIs" dxfId="0" priority="14605" operator="equal">
      <formula>0</formula>
    </cfRule>
    <cfRule type="cellIs" dxfId="0" priority="14606" operator="equal">
      <formula>0</formula>
    </cfRule>
    <cfRule type="cellIs" dxfId="0" priority="14607" operator="equal">
      <formula>0</formula>
    </cfRule>
    <cfRule type="cellIs" dxfId="0" priority="14608" operator="equal">
      <formula>0</formula>
    </cfRule>
    <cfRule type="cellIs" dxfId="0" priority="14609" operator="equal">
      <formula>0</formula>
    </cfRule>
    <cfRule type="cellIs" dxfId="0" priority="14610" operator="equal">
      <formula>0</formula>
    </cfRule>
    <cfRule type="cellIs" dxfId="0" priority="14611" operator="equal">
      <formula>0</formula>
    </cfRule>
    <cfRule type="cellIs" dxfId="0" priority="14612" operator="equal">
      <formula>0</formula>
    </cfRule>
    <cfRule type="cellIs" dxfId="0" priority="14613" operator="equal">
      <formula>0</formula>
    </cfRule>
    <cfRule type="cellIs" dxfId="0" priority="14614" operator="equal">
      <formula>0</formula>
    </cfRule>
    <cfRule type="cellIs" dxfId="0" priority="14615" operator="equal">
      <formula>0</formula>
    </cfRule>
    <cfRule type="cellIs" dxfId="0" priority="14616" operator="equal">
      <formula>0</formula>
    </cfRule>
    <cfRule type="cellIs" dxfId="0" priority="14617" operator="equal">
      <formula>0</formula>
    </cfRule>
    <cfRule type="cellIs" dxfId="0" priority="14618" operator="equal">
      <formula>0</formula>
    </cfRule>
    <cfRule type="cellIs" dxfId="0" priority="14619" operator="equal">
      <formula>0</formula>
    </cfRule>
    <cfRule type="cellIs" dxfId="0" priority="14620" operator="equal">
      <formula>0</formula>
    </cfRule>
    <cfRule type="cellIs" dxfId="0" priority="14621" operator="equal">
      <formula>0</formula>
    </cfRule>
    <cfRule type="cellIs" dxfId="0" priority="14622" operator="equal">
      <formula>0</formula>
    </cfRule>
    <cfRule type="cellIs" dxfId="0" priority="14623" operator="equal">
      <formula>0</formula>
    </cfRule>
    <cfRule type="cellIs" dxfId="0" priority="14624" operator="equal">
      <formula>0</formula>
    </cfRule>
    <cfRule type="cellIs" dxfId="0" priority="14625" operator="equal">
      <formula>0</formula>
    </cfRule>
    <cfRule type="cellIs" dxfId="0" priority="14626" operator="equal">
      <formula>0</formula>
    </cfRule>
    <cfRule type="cellIs" dxfId="0" priority="14627" operator="equal">
      <formula>0</formula>
    </cfRule>
    <cfRule type="cellIs" dxfId="0" priority="14628" operator="equal">
      <formula>0</formula>
    </cfRule>
    <cfRule type="cellIs" dxfId="0" priority="14629" operator="equal">
      <formula>0</formula>
    </cfRule>
    <cfRule type="cellIs" dxfId="0" priority="14630" operator="equal">
      <formula>0</formula>
    </cfRule>
    <cfRule type="cellIs" dxfId="0" priority="14631" operator="equal">
      <formula>0</formula>
    </cfRule>
    <cfRule type="cellIs" dxfId="0" priority="14632" operator="equal">
      <formula>0</formula>
    </cfRule>
    <cfRule type="cellIs" dxfId="0" priority="14633" operator="equal">
      <formula>0</formula>
    </cfRule>
    <cfRule type="cellIs" dxfId="0" priority="14634" operator="equal">
      <formula>0</formula>
    </cfRule>
    <cfRule type="cellIs" dxfId="0" priority="14635" operator="equal">
      <formula>0</formula>
    </cfRule>
    <cfRule type="cellIs" dxfId="0" priority="14636" operator="equal">
      <formula>0</formula>
    </cfRule>
    <cfRule type="cellIs" dxfId="0" priority="14637" operator="equal">
      <formula>0</formula>
    </cfRule>
    <cfRule type="cellIs" dxfId="0" priority="14638" operator="equal">
      <formula>0</formula>
    </cfRule>
    <cfRule type="cellIs" dxfId="0" priority="14639" operator="equal">
      <formula>0</formula>
    </cfRule>
    <cfRule type="cellIs" dxfId="0" priority="14640" operator="equal">
      <formula>0</formula>
    </cfRule>
    <cfRule type="cellIs" dxfId="0" priority="14641" operator="equal">
      <formula>0</formula>
    </cfRule>
    <cfRule type="cellIs" dxfId="0" priority="14642" operator="equal">
      <formula>0</formula>
    </cfRule>
    <cfRule type="cellIs" dxfId="0" priority="14643" operator="equal">
      <formula>0</formula>
    </cfRule>
    <cfRule type="cellIs" dxfId="0" priority="14644" operator="equal">
      <formula>0</formula>
    </cfRule>
    <cfRule type="cellIs" dxfId="0" priority="14645" operator="equal">
      <formula>0</formula>
    </cfRule>
    <cfRule type="cellIs" dxfId="0" priority="14646" operator="equal">
      <formula>0</formula>
    </cfRule>
    <cfRule type="cellIs" dxfId="0" priority="14647" operator="equal">
      <formula>0</formula>
    </cfRule>
    <cfRule type="cellIs" dxfId="0" priority="14648" operator="equal">
      <formula>0</formula>
    </cfRule>
    <cfRule type="cellIs" dxfId="0" priority="14649" operator="equal">
      <formula>0</formula>
    </cfRule>
    <cfRule type="cellIs" dxfId="0" priority="14650" operator="equal">
      <formula>0</formula>
    </cfRule>
    <cfRule type="cellIs" dxfId="0" priority="14651" operator="equal">
      <formula>0</formula>
    </cfRule>
    <cfRule type="cellIs" dxfId="0" priority="14652" operator="equal">
      <formula>0</formula>
    </cfRule>
    <cfRule type="cellIs" dxfId="0" priority="14653" operator="equal">
      <formula>0</formula>
    </cfRule>
    <cfRule type="cellIs" dxfId="0" priority="14654" operator="equal">
      <formula>0</formula>
    </cfRule>
    <cfRule type="cellIs" dxfId="0" priority="14655" operator="equal">
      <formula>0</formula>
    </cfRule>
    <cfRule type="cellIs" dxfId="0" priority="14656" operator="equal">
      <formula>0</formula>
    </cfRule>
    <cfRule type="cellIs" dxfId="0" priority="14657" operator="equal">
      <formula>0</formula>
    </cfRule>
    <cfRule type="cellIs" dxfId="0" priority="14658" operator="equal">
      <formula>0</formula>
    </cfRule>
    <cfRule type="cellIs" dxfId="0" priority="14659" operator="equal">
      <formula>0</formula>
    </cfRule>
    <cfRule type="cellIs" dxfId="0" priority="14660" operator="equal">
      <formula>0</formula>
    </cfRule>
    <cfRule type="cellIs" dxfId="0" priority="14661" operator="equal">
      <formula>0</formula>
    </cfRule>
    <cfRule type="cellIs" dxfId="0" priority="14662" operator="equal">
      <formula>0</formula>
    </cfRule>
    <cfRule type="cellIs" dxfId="0" priority="14663" operator="equal">
      <formula>0</formula>
    </cfRule>
    <cfRule type="cellIs" dxfId="0" priority="14664" operator="equal">
      <formula>0</formula>
    </cfRule>
    <cfRule type="cellIs" dxfId="0" priority="14665" operator="equal">
      <formula>0</formula>
    </cfRule>
    <cfRule type="cellIs" dxfId="0" priority="14666" operator="equal">
      <formula>0</formula>
    </cfRule>
    <cfRule type="cellIs" dxfId="0" priority="14667" operator="equal">
      <formula>0</formula>
    </cfRule>
    <cfRule type="cellIs" dxfId="0" priority="14668" operator="equal">
      <formula>0</formula>
    </cfRule>
    <cfRule type="cellIs" dxfId="0" priority="14669" operator="equal">
      <formula>0</formula>
    </cfRule>
    <cfRule type="cellIs" dxfId="0" priority="14670" operator="equal">
      <formula>0</formula>
    </cfRule>
    <cfRule type="cellIs" dxfId="0" priority="14671" operator="equal">
      <formula>0</formula>
    </cfRule>
    <cfRule type="cellIs" dxfId="0" priority="14672" operator="equal">
      <formula>0</formula>
    </cfRule>
    <cfRule type="cellIs" dxfId="0" priority="14673" operator="equal">
      <formula>0</formula>
    </cfRule>
    <cfRule type="cellIs" dxfId="0" priority="14674" operator="equal">
      <formula>0</formula>
    </cfRule>
    <cfRule type="cellIs" dxfId="0" priority="14675" operator="equal">
      <formula>0</formula>
    </cfRule>
    <cfRule type="cellIs" dxfId="0" priority="14676" operator="equal">
      <formula>0</formula>
    </cfRule>
    <cfRule type="cellIs" dxfId="0" priority="14677" operator="equal">
      <formula>0</formula>
    </cfRule>
    <cfRule type="cellIs" dxfId="0" priority="14678" operator="equal">
      <formula>0</formula>
    </cfRule>
    <cfRule type="cellIs" dxfId="0" priority="14679" operator="equal">
      <formula>0</formula>
    </cfRule>
    <cfRule type="cellIs" dxfId="0" priority="14680" operator="equal">
      <formula>0</formula>
    </cfRule>
    <cfRule type="cellIs" dxfId="0" priority="14681" operator="equal">
      <formula>0</formula>
    </cfRule>
    <cfRule type="cellIs" dxfId="0" priority="14682" operator="equal">
      <formula>0</formula>
    </cfRule>
    <cfRule type="cellIs" dxfId="0" priority="14683" operator="equal">
      <formula>0</formula>
    </cfRule>
    <cfRule type="cellIs" dxfId="0" priority="14684" operator="equal">
      <formula>0</formula>
    </cfRule>
    <cfRule type="cellIs" dxfId="0" priority="14685" operator="equal">
      <formula>0</formula>
    </cfRule>
    <cfRule type="cellIs" dxfId="0" priority="14686" operator="equal">
      <formula>0</formula>
    </cfRule>
    <cfRule type="cellIs" dxfId="0" priority="14687" operator="equal">
      <formula>0</formula>
    </cfRule>
    <cfRule type="cellIs" dxfId="0" priority="14688" operator="equal">
      <formula>0</formula>
    </cfRule>
    <cfRule type="cellIs" dxfId="0" priority="14689" operator="equal">
      <formula>0</formula>
    </cfRule>
    <cfRule type="cellIs" dxfId="0" priority="14690" operator="equal">
      <formula>0</formula>
    </cfRule>
    <cfRule type="cellIs" dxfId="0" priority="14691" operator="equal">
      <formula>0</formula>
    </cfRule>
    <cfRule type="cellIs" dxfId="0" priority="14692" operator="equal">
      <formula>0</formula>
    </cfRule>
    <cfRule type="cellIs" dxfId="0" priority="14693" operator="equal">
      <formula>0</formula>
    </cfRule>
    <cfRule type="cellIs" dxfId="0" priority="14694" operator="equal">
      <formula>0</formula>
    </cfRule>
    <cfRule type="cellIs" dxfId="0" priority="14695" operator="equal">
      <formula>0</formula>
    </cfRule>
    <cfRule type="cellIs" dxfId="0" priority="14696" operator="equal">
      <formula>0</formula>
    </cfRule>
    <cfRule type="cellIs" dxfId="0" priority="14697" operator="equal">
      <formula>0</formula>
    </cfRule>
    <cfRule type="cellIs" dxfId="0" priority="14698" operator="equal">
      <formula>0</formula>
    </cfRule>
    <cfRule type="cellIs" dxfId="0" priority="14699" operator="equal">
      <formula>0</formula>
    </cfRule>
    <cfRule type="cellIs" dxfId="0" priority="14700" operator="equal">
      <formula>0</formula>
    </cfRule>
    <cfRule type="cellIs" dxfId="0" priority="14701" operator="equal">
      <formula>0</formula>
    </cfRule>
    <cfRule type="cellIs" dxfId="0" priority="14702" operator="equal">
      <formula>0</formula>
    </cfRule>
    <cfRule type="cellIs" dxfId="0" priority="14703" operator="equal">
      <formula>0</formula>
    </cfRule>
    <cfRule type="cellIs" dxfId="0" priority="14704" operator="equal">
      <formula>0</formula>
    </cfRule>
    <cfRule type="cellIs" dxfId="0" priority="14705" operator="equal">
      <formula>0</formula>
    </cfRule>
    <cfRule type="cellIs" dxfId="0" priority="14706" operator="equal">
      <formula>0</formula>
    </cfRule>
    <cfRule type="cellIs" dxfId="0" priority="14707" operator="equal">
      <formula>0</formula>
    </cfRule>
    <cfRule type="cellIs" dxfId="0" priority="14708" operator="equal">
      <formula>0</formula>
    </cfRule>
    <cfRule type="cellIs" dxfId="0" priority="14709" operator="equal">
      <formula>0</formula>
    </cfRule>
    <cfRule type="cellIs" dxfId="0" priority="14710" operator="equal">
      <formula>0</formula>
    </cfRule>
    <cfRule type="cellIs" dxfId="0" priority="14711" operator="equal">
      <formula>0</formula>
    </cfRule>
    <cfRule type="cellIs" dxfId="0" priority="14712" operator="equal">
      <formula>0</formula>
    </cfRule>
    <cfRule type="cellIs" dxfId="0" priority="14713" operator="equal">
      <formula>0</formula>
    </cfRule>
    <cfRule type="cellIs" dxfId="0" priority="14714" operator="equal">
      <formula>0</formula>
    </cfRule>
    <cfRule type="cellIs" dxfId="0" priority="14715" operator="equal">
      <formula>0</formula>
    </cfRule>
    <cfRule type="cellIs" dxfId="0" priority="14716" operator="equal">
      <formula>0</formula>
    </cfRule>
    <cfRule type="cellIs" dxfId="0" priority="14717" operator="equal">
      <formula>0</formula>
    </cfRule>
    <cfRule type="cellIs" dxfId="0" priority="14718" operator="equal">
      <formula>0</formula>
    </cfRule>
    <cfRule type="cellIs" dxfId="0" priority="14719" operator="equal">
      <formula>0</formula>
    </cfRule>
    <cfRule type="cellIs" dxfId="0" priority="14720" operator="equal">
      <formula>0</formula>
    </cfRule>
    <cfRule type="cellIs" dxfId="0" priority="14721" operator="equal">
      <formula>0</formula>
    </cfRule>
    <cfRule type="cellIs" dxfId="0" priority="14722" operator="equal">
      <formula>0</formula>
    </cfRule>
    <cfRule type="cellIs" dxfId="0" priority="14723" operator="equal">
      <formula>0</formula>
    </cfRule>
    <cfRule type="cellIs" dxfId="0" priority="14724" operator="equal">
      <formula>0</formula>
    </cfRule>
    <cfRule type="cellIs" dxfId="0" priority="14725" operator="equal">
      <formula>0</formula>
    </cfRule>
    <cfRule type="cellIs" dxfId="0" priority="14726" operator="equal">
      <formula>0</formula>
    </cfRule>
    <cfRule type="cellIs" dxfId="0" priority="14727" operator="equal">
      <formula>0</formula>
    </cfRule>
    <cfRule type="cellIs" dxfId="0" priority="14728" operator="equal">
      <formula>0</formula>
    </cfRule>
    <cfRule type="cellIs" dxfId="0" priority="14729" operator="equal">
      <formula>0</formula>
    </cfRule>
    <cfRule type="cellIs" dxfId="0" priority="14730" operator="equal">
      <formula>0</formula>
    </cfRule>
    <cfRule type="cellIs" dxfId="0" priority="14731" operator="equal">
      <formula>0</formula>
    </cfRule>
    <cfRule type="cellIs" dxfId="0" priority="14732" operator="equal">
      <formula>0</formula>
    </cfRule>
    <cfRule type="cellIs" dxfId="0" priority="14733" operator="equal">
      <formula>0</formula>
    </cfRule>
    <cfRule type="cellIs" dxfId="0" priority="14734" operator="equal">
      <formula>0</formula>
    </cfRule>
    <cfRule type="cellIs" dxfId="0" priority="14735" operator="equal">
      <formula>0</formula>
    </cfRule>
    <cfRule type="cellIs" dxfId="0" priority="14736" operator="equal">
      <formula>0</formula>
    </cfRule>
    <cfRule type="cellIs" dxfId="0" priority="14737" operator="equal">
      <formula>0</formula>
    </cfRule>
    <cfRule type="cellIs" dxfId="0" priority="14738" operator="equal">
      <formula>0</formula>
    </cfRule>
    <cfRule type="cellIs" dxfId="0" priority="14739" operator="equal">
      <formula>0</formula>
    </cfRule>
    <cfRule type="cellIs" dxfId="0" priority="14740" operator="equal">
      <formula>0</formula>
    </cfRule>
    <cfRule type="cellIs" dxfId="0" priority="14741" operator="equal">
      <formula>0</formula>
    </cfRule>
    <cfRule type="cellIs" dxfId="0" priority="14742" operator="equal">
      <formula>0</formula>
    </cfRule>
    <cfRule type="cellIs" dxfId="0" priority="14743" operator="equal">
      <formula>0</formula>
    </cfRule>
    <cfRule type="cellIs" dxfId="0" priority="14744" operator="equal">
      <formula>0</formula>
    </cfRule>
    <cfRule type="cellIs" dxfId="0" priority="14745" operator="equal">
      <formula>0</formula>
    </cfRule>
    <cfRule type="cellIs" dxfId="0" priority="14746" operator="equal">
      <formula>0</formula>
    </cfRule>
    <cfRule type="cellIs" dxfId="0" priority="14747" operator="equal">
      <formula>0</formula>
    </cfRule>
    <cfRule type="cellIs" dxfId="0" priority="14748" operator="equal">
      <formula>0</formula>
    </cfRule>
    <cfRule type="cellIs" dxfId="0" priority="14749" operator="equal">
      <formula>0</formula>
    </cfRule>
    <cfRule type="cellIs" dxfId="0" priority="14750" operator="equal">
      <formula>0</formula>
    </cfRule>
    <cfRule type="cellIs" dxfId="0" priority="14751" operator="equal">
      <formula>0</formula>
    </cfRule>
    <cfRule type="cellIs" dxfId="0" priority="14752" operator="equal">
      <formula>0</formula>
    </cfRule>
    <cfRule type="cellIs" dxfId="0" priority="14753" operator="equal">
      <formula>0</formula>
    </cfRule>
    <cfRule type="cellIs" dxfId="0" priority="14754" operator="equal">
      <formula>0</formula>
    </cfRule>
    <cfRule type="cellIs" dxfId="0" priority="14755" operator="equal">
      <formula>0</formula>
    </cfRule>
    <cfRule type="cellIs" dxfId="0" priority="14756" operator="equal">
      <formula>0</formula>
    </cfRule>
    <cfRule type="cellIs" dxfId="0" priority="14757" operator="equal">
      <formula>0</formula>
    </cfRule>
    <cfRule type="cellIs" dxfId="0" priority="14758" operator="equal">
      <formula>0</formula>
    </cfRule>
    <cfRule type="cellIs" dxfId="0" priority="14759" operator="equal">
      <formula>0</formula>
    </cfRule>
    <cfRule type="cellIs" dxfId="0" priority="14760" operator="equal">
      <formula>0</formula>
    </cfRule>
    <cfRule type="cellIs" dxfId="0" priority="14761" operator="equal">
      <formula>0</formula>
    </cfRule>
    <cfRule type="cellIs" dxfId="0" priority="14762" operator="equal">
      <formula>0</formula>
    </cfRule>
    <cfRule type="cellIs" dxfId="0" priority="14763" operator="equal">
      <formula>0</formula>
    </cfRule>
    <cfRule type="cellIs" dxfId="0" priority="14764" operator="equal">
      <formula>0</formula>
    </cfRule>
    <cfRule type="cellIs" dxfId="0" priority="14765" operator="equal">
      <formula>0</formula>
    </cfRule>
    <cfRule type="cellIs" dxfId="0" priority="14766" operator="equal">
      <formula>0</formula>
    </cfRule>
    <cfRule type="cellIs" dxfId="0" priority="14767" operator="equal">
      <formula>0</formula>
    </cfRule>
    <cfRule type="cellIs" dxfId="0" priority="14768" operator="equal">
      <formula>0</formula>
    </cfRule>
    <cfRule type="cellIs" dxfId="0" priority="14769" operator="equal">
      <formula>0</formula>
    </cfRule>
    <cfRule type="cellIs" dxfId="0" priority="14770" operator="equal">
      <formula>0</formula>
    </cfRule>
    <cfRule type="cellIs" dxfId="0" priority="14771" operator="equal">
      <formula>0</formula>
    </cfRule>
    <cfRule type="cellIs" dxfId="0" priority="14772" operator="equal">
      <formula>0</formula>
    </cfRule>
    <cfRule type="cellIs" dxfId="0" priority="14773" operator="equal">
      <formula>0</formula>
    </cfRule>
    <cfRule type="cellIs" dxfId="0" priority="14774" operator="equal">
      <formula>0</formula>
    </cfRule>
    <cfRule type="cellIs" dxfId="0" priority="14775" operator="equal">
      <formula>0</formula>
    </cfRule>
    <cfRule type="cellIs" dxfId="0" priority="14776" operator="equal">
      <formula>0</formula>
    </cfRule>
    <cfRule type="cellIs" dxfId="0" priority="14777" operator="equal">
      <formula>0</formula>
    </cfRule>
    <cfRule type="cellIs" dxfId="0" priority="14778" operator="equal">
      <formula>0</formula>
    </cfRule>
    <cfRule type="cellIs" dxfId="0" priority="14779" operator="equal">
      <formula>0</formula>
    </cfRule>
    <cfRule type="cellIs" dxfId="0" priority="14780" operator="equal">
      <formula>0</formula>
    </cfRule>
    <cfRule type="cellIs" dxfId="0" priority="14781" operator="equal">
      <formula>0</formula>
    </cfRule>
    <cfRule type="cellIs" dxfId="0" priority="14782" operator="equal">
      <formula>0</formula>
    </cfRule>
    <cfRule type="cellIs" dxfId="0" priority="14783" operator="equal">
      <formula>0</formula>
    </cfRule>
    <cfRule type="cellIs" dxfId="0" priority="14784" operator="equal">
      <formula>0</formula>
    </cfRule>
    <cfRule type="cellIs" dxfId="0" priority="14785" operator="equal">
      <formula>0</formula>
    </cfRule>
    <cfRule type="cellIs" dxfId="0" priority="14786" operator="equal">
      <formula>0</formula>
    </cfRule>
    <cfRule type="cellIs" dxfId="0" priority="14787" operator="equal">
      <formula>0</formula>
    </cfRule>
    <cfRule type="cellIs" dxfId="0" priority="14788" operator="equal">
      <formula>0</formula>
    </cfRule>
    <cfRule type="cellIs" dxfId="0" priority="14789" operator="equal">
      <formula>0</formula>
    </cfRule>
    <cfRule type="cellIs" dxfId="0" priority="14790" operator="equal">
      <formula>0</formula>
    </cfRule>
    <cfRule type="cellIs" dxfId="0" priority="14791" operator="equal">
      <formula>0</formula>
    </cfRule>
    <cfRule type="cellIs" dxfId="0" priority="14792" operator="equal">
      <formula>0</formula>
    </cfRule>
    <cfRule type="cellIs" dxfId="0" priority="14793" operator="equal">
      <formula>0</formula>
    </cfRule>
    <cfRule type="cellIs" dxfId="0" priority="14794" operator="equal">
      <formula>0</formula>
    </cfRule>
    <cfRule type="cellIs" dxfId="0" priority="14795" operator="equal">
      <formula>0</formula>
    </cfRule>
    <cfRule type="cellIs" dxfId="0" priority="14796" operator="equal">
      <formula>0</formula>
    </cfRule>
    <cfRule type="cellIs" dxfId="0" priority="14797" operator="equal">
      <formula>0</formula>
    </cfRule>
    <cfRule type="cellIs" dxfId="0" priority="14798" operator="equal">
      <formula>0</formula>
    </cfRule>
    <cfRule type="cellIs" dxfId="0" priority="14799" operator="equal">
      <formula>0</formula>
    </cfRule>
    <cfRule type="cellIs" dxfId="0" priority="14800" operator="equal">
      <formula>0</formula>
    </cfRule>
    <cfRule type="cellIs" dxfId="0" priority="14801" operator="equal">
      <formula>0</formula>
    </cfRule>
    <cfRule type="cellIs" dxfId="0" priority="14802" operator="equal">
      <formula>0</formula>
    </cfRule>
    <cfRule type="cellIs" dxfId="0" priority="14803" operator="equal">
      <formula>0</formula>
    </cfRule>
    <cfRule type="cellIs" dxfId="0" priority="14804" operator="equal">
      <formula>0</formula>
    </cfRule>
    <cfRule type="cellIs" dxfId="0" priority="14805" operator="equal">
      <formula>0</formula>
    </cfRule>
    <cfRule type="cellIs" dxfId="0" priority="14806" operator="equal">
      <formula>0</formula>
    </cfRule>
    <cfRule type="cellIs" dxfId="0" priority="14807" operator="equal">
      <formula>0</formula>
    </cfRule>
    <cfRule type="cellIs" dxfId="0" priority="14808" operator="equal">
      <formula>0</formula>
    </cfRule>
    <cfRule type="cellIs" dxfId="0" priority="14809" operator="equal">
      <formula>0</formula>
    </cfRule>
    <cfRule type="cellIs" dxfId="0" priority="14810" operator="equal">
      <formula>0</formula>
    </cfRule>
    <cfRule type="cellIs" dxfId="0" priority="14811" operator="equal">
      <formula>0</formula>
    </cfRule>
    <cfRule type="cellIs" dxfId="0" priority="14812" operator="equal">
      <formula>0</formula>
    </cfRule>
    <cfRule type="cellIs" dxfId="0" priority="14813" operator="equal">
      <formula>0</formula>
    </cfRule>
    <cfRule type="cellIs" dxfId="0" priority="14814" operator="equal">
      <formula>0</formula>
    </cfRule>
    <cfRule type="cellIs" dxfId="0" priority="14815" operator="equal">
      <formula>0</formula>
    </cfRule>
    <cfRule type="cellIs" dxfId="0" priority="14816" operator="equal">
      <formula>0</formula>
    </cfRule>
    <cfRule type="cellIs" dxfId="0" priority="14817" operator="equal">
      <formula>0</formula>
    </cfRule>
    <cfRule type="cellIs" dxfId="0" priority="14818" operator="equal">
      <formula>0</formula>
    </cfRule>
    <cfRule type="cellIs" dxfId="0" priority="14819" operator="equal">
      <formula>0</formula>
    </cfRule>
    <cfRule type="cellIs" dxfId="0" priority="14820" operator="equal">
      <formula>0</formula>
    </cfRule>
    <cfRule type="cellIs" dxfId="0" priority="14821" operator="equal">
      <formula>0</formula>
    </cfRule>
    <cfRule type="cellIs" dxfId="0" priority="14822" operator="equal">
      <formula>0</formula>
    </cfRule>
    <cfRule type="cellIs" dxfId="0" priority="14823" operator="equal">
      <formula>0</formula>
    </cfRule>
    <cfRule type="cellIs" dxfId="0" priority="14824" operator="equal">
      <formula>0</formula>
    </cfRule>
    <cfRule type="cellIs" dxfId="0" priority="14825" operator="equal">
      <formula>0</formula>
    </cfRule>
    <cfRule type="cellIs" dxfId="0" priority="14826" operator="equal">
      <formula>0</formula>
    </cfRule>
    <cfRule type="cellIs" dxfId="0" priority="14827" operator="equal">
      <formula>0</formula>
    </cfRule>
    <cfRule type="cellIs" dxfId="0" priority="14828" operator="equal">
      <formula>0</formula>
    </cfRule>
    <cfRule type="cellIs" dxfId="0" priority="14829" operator="equal">
      <formula>0</formula>
    </cfRule>
    <cfRule type="cellIs" dxfId="0" priority="14830" operator="equal">
      <formula>0</formula>
    </cfRule>
    <cfRule type="cellIs" dxfId="0" priority="14831" operator="equal">
      <formula>0</formula>
    </cfRule>
    <cfRule type="cellIs" dxfId="0" priority="14832" operator="equal">
      <formula>0</formula>
    </cfRule>
    <cfRule type="cellIs" dxfId="0" priority="14833" operator="equal">
      <formula>0</formula>
    </cfRule>
    <cfRule type="cellIs" dxfId="0" priority="14834" operator="equal">
      <formula>0</formula>
    </cfRule>
    <cfRule type="cellIs" dxfId="0" priority="14835" operator="equal">
      <formula>0</formula>
    </cfRule>
    <cfRule type="cellIs" dxfId="0" priority="14836" operator="equal">
      <formula>0</formula>
    </cfRule>
    <cfRule type="cellIs" dxfId="0" priority="14837" operator="equal">
      <formula>0</formula>
    </cfRule>
    <cfRule type="cellIs" dxfId="0" priority="14838" operator="equal">
      <formula>0</formula>
    </cfRule>
    <cfRule type="cellIs" dxfId="0" priority="14839" operator="equal">
      <formula>0</formula>
    </cfRule>
    <cfRule type="cellIs" dxfId="0" priority="14840" operator="equal">
      <formula>0</formula>
    </cfRule>
    <cfRule type="cellIs" dxfId="0" priority="14841" operator="equal">
      <formula>0</formula>
    </cfRule>
    <cfRule type="cellIs" dxfId="0" priority="14842" operator="equal">
      <formula>0</formula>
    </cfRule>
    <cfRule type="cellIs" dxfId="0" priority="14843" operator="equal">
      <formula>0</formula>
    </cfRule>
    <cfRule type="cellIs" dxfId="0" priority="14844" operator="equal">
      <formula>0</formula>
    </cfRule>
    <cfRule type="cellIs" dxfId="0" priority="14845" operator="equal">
      <formula>0</formula>
    </cfRule>
    <cfRule type="cellIs" dxfId="0" priority="14846" operator="equal">
      <formula>0</formula>
    </cfRule>
    <cfRule type="cellIs" dxfId="0" priority="14847" operator="equal">
      <formula>0</formula>
    </cfRule>
    <cfRule type="cellIs" dxfId="0" priority="14848" operator="equal">
      <formula>0</formula>
    </cfRule>
    <cfRule type="cellIs" dxfId="0" priority="14849" operator="equal">
      <formula>0</formula>
    </cfRule>
    <cfRule type="cellIs" dxfId="0" priority="14850" operator="equal">
      <formula>0</formula>
    </cfRule>
    <cfRule type="cellIs" dxfId="0" priority="14851" operator="equal">
      <formula>0</formula>
    </cfRule>
    <cfRule type="cellIs" dxfId="0" priority="14852" operator="equal">
      <formula>0</formula>
    </cfRule>
    <cfRule type="cellIs" dxfId="0" priority="14853" operator="equal">
      <formula>0</formula>
    </cfRule>
    <cfRule type="cellIs" dxfId="0" priority="14854" operator="equal">
      <formula>0</formula>
    </cfRule>
    <cfRule type="cellIs" dxfId="0" priority="14855" operator="equal">
      <formula>0</formula>
    </cfRule>
    <cfRule type="cellIs" dxfId="0" priority="14856" operator="equal">
      <formula>0</formula>
    </cfRule>
    <cfRule type="cellIs" dxfId="0" priority="14857" operator="equal">
      <formula>0</formula>
    </cfRule>
    <cfRule type="cellIs" dxfId="0" priority="14858" operator="equal">
      <formula>0</formula>
    </cfRule>
    <cfRule type="cellIs" dxfId="0" priority="14859" operator="equal">
      <formula>0</formula>
    </cfRule>
    <cfRule type="cellIs" dxfId="0" priority="14860" operator="equal">
      <formula>0</formula>
    </cfRule>
    <cfRule type="cellIs" dxfId="0" priority="14861" operator="equal">
      <formula>0</formula>
    </cfRule>
    <cfRule type="cellIs" dxfId="0" priority="14862" operator="equal">
      <formula>0</formula>
    </cfRule>
    <cfRule type="cellIs" dxfId="0" priority="14863" operator="equal">
      <formula>0</formula>
    </cfRule>
    <cfRule type="cellIs" dxfId="0" priority="14864" operator="equal">
      <formula>0</formula>
    </cfRule>
    <cfRule type="cellIs" dxfId="0" priority="14865" operator="equal">
      <formula>0</formula>
    </cfRule>
    <cfRule type="cellIs" dxfId="0" priority="14866" operator="equal">
      <formula>0</formula>
    </cfRule>
    <cfRule type="cellIs" dxfId="0" priority="14867" operator="equal">
      <formula>0</formula>
    </cfRule>
    <cfRule type="cellIs" dxfId="0" priority="14868" operator="equal">
      <formula>0</formula>
    </cfRule>
    <cfRule type="cellIs" dxfId="0" priority="14869" operator="equal">
      <formula>0</formula>
    </cfRule>
    <cfRule type="cellIs" dxfId="0" priority="14870" operator="equal">
      <formula>0</formula>
    </cfRule>
    <cfRule type="cellIs" dxfId="0" priority="14871" operator="equal">
      <formula>0</formula>
    </cfRule>
    <cfRule type="cellIs" dxfId="0" priority="14872" operator="equal">
      <formula>0</formula>
    </cfRule>
    <cfRule type="cellIs" dxfId="0" priority="14873" operator="equal">
      <formula>0</formula>
    </cfRule>
    <cfRule type="cellIs" dxfId="0" priority="14874" operator="equal">
      <formula>0</formula>
    </cfRule>
    <cfRule type="cellIs" dxfId="0" priority="14875" operator="equal">
      <formula>0</formula>
    </cfRule>
    <cfRule type="cellIs" dxfId="0" priority="14876" operator="equal">
      <formula>0</formula>
    </cfRule>
    <cfRule type="cellIs" dxfId="0" priority="14877" operator="equal">
      <formula>0</formula>
    </cfRule>
    <cfRule type="cellIs" dxfId="0" priority="14878" operator="equal">
      <formula>0</formula>
    </cfRule>
    <cfRule type="cellIs" dxfId="0" priority="14879" operator="equal">
      <formula>0</formula>
    </cfRule>
    <cfRule type="cellIs" dxfId="0" priority="14880" operator="equal">
      <formula>0</formula>
    </cfRule>
    <cfRule type="cellIs" dxfId="0" priority="14881" operator="equal">
      <formula>0</formula>
    </cfRule>
    <cfRule type="cellIs" dxfId="0" priority="14882" operator="equal">
      <formula>0</formula>
    </cfRule>
    <cfRule type="cellIs" dxfId="0" priority="14883" operator="equal">
      <formula>0</formula>
    </cfRule>
    <cfRule type="cellIs" dxfId="0" priority="14884" operator="equal">
      <formula>0</formula>
    </cfRule>
    <cfRule type="cellIs" dxfId="0" priority="14885" operator="equal">
      <formula>0</formula>
    </cfRule>
    <cfRule type="cellIs" dxfId="0" priority="14886" operator="equal">
      <formula>0</formula>
    </cfRule>
    <cfRule type="cellIs" dxfId="0" priority="14887" operator="equal">
      <formula>0</formula>
    </cfRule>
    <cfRule type="cellIs" dxfId="0" priority="14888" operator="equal">
      <formula>0</formula>
    </cfRule>
    <cfRule type="cellIs" dxfId="0" priority="14889" operator="equal">
      <formula>0</formula>
    </cfRule>
    <cfRule type="cellIs" dxfId="0" priority="14890" operator="equal">
      <formula>0</formula>
    </cfRule>
    <cfRule type="cellIs" dxfId="0" priority="14891" operator="equal">
      <formula>0</formula>
    </cfRule>
    <cfRule type="cellIs" dxfId="0" priority="14892" operator="equal">
      <formula>0</formula>
    </cfRule>
    <cfRule type="cellIs" dxfId="0" priority="14893" operator="equal">
      <formula>0</formula>
    </cfRule>
    <cfRule type="cellIs" dxfId="0" priority="14894" operator="equal">
      <formula>0</formula>
    </cfRule>
    <cfRule type="cellIs" dxfId="0" priority="14895" operator="equal">
      <formula>0</formula>
    </cfRule>
    <cfRule type="cellIs" dxfId="0" priority="14896" operator="equal">
      <formula>0</formula>
    </cfRule>
    <cfRule type="cellIs" dxfId="0" priority="14897" operator="equal">
      <formula>0</formula>
    </cfRule>
    <cfRule type="cellIs" dxfId="0" priority="14898" operator="equal">
      <formula>0</formula>
    </cfRule>
    <cfRule type="cellIs" dxfId="0" priority="14899" operator="equal">
      <formula>0</formula>
    </cfRule>
    <cfRule type="cellIs" dxfId="0" priority="14900" operator="equal">
      <formula>0</formula>
    </cfRule>
  </conditionalFormatting>
  <conditionalFormatting sqref="E600">
    <cfRule type="cellIs" dxfId="0" priority="13357" operator="equal">
      <formula>0</formula>
    </cfRule>
    <cfRule type="cellIs" dxfId="0" priority="13358" operator="equal">
      <formula>0</formula>
    </cfRule>
    <cfRule type="cellIs" dxfId="0" priority="13359" operator="equal">
      <formula>0</formula>
    </cfRule>
    <cfRule type="cellIs" dxfId="0" priority="13360" operator="equal">
      <formula>0</formula>
    </cfRule>
    <cfRule type="cellIs" dxfId="0" priority="13361" operator="equal">
      <formula>0</formula>
    </cfRule>
    <cfRule type="cellIs" dxfId="0" priority="13362" operator="equal">
      <formula>0</formula>
    </cfRule>
    <cfRule type="cellIs" dxfId="0" priority="13363" operator="equal">
      <formula>0</formula>
    </cfRule>
    <cfRule type="cellIs" dxfId="0" priority="13364" operator="equal">
      <formula>0</formula>
    </cfRule>
    <cfRule type="cellIs" dxfId="0" priority="13365" operator="equal">
      <formula>0</formula>
    </cfRule>
    <cfRule type="cellIs" dxfId="0" priority="13366" operator="equal">
      <formula>0</formula>
    </cfRule>
    <cfRule type="cellIs" dxfId="0" priority="13367" operator="equal">
      <formula>0</formula>
    </cfRule>
    <cfRule type="cellIs" dxfId="0" priority="13368" operator="equal">
      <formula>0</formula>
    </cfRule>
    <cfRule type="cellIs" dxfId="0" priority="13369" operator="equal">
      <formula>0</formula>
    </cfRule>
    <cfRule type="cellIs" dxfId="0" priority="13370" operator="equal">
      <formula>0</formula>
    </cfRule>
    <cfRule type="cellIs" dxfId="0" priority="13371" operator="equal">
      <formula>0</formula>
    </cfRule>
    <cfRule type="cellIs" dxfId="0" priority="13372" operator="equal">
      <formula>0</formula>
    </cfRule>
    <cfRule type="cellIs" dxfId="0" priority="13373" operator="equal">
      <formula>0</formula>
    </cfRule>
    <cfRule type="cellIs" dxfId="0" priority="13374" operator="equal">
      <formula>0</formula>
    </cfRule>
    <cfRule type="cellIs" dxfId="0" priority="13375" operator="equal">
      <formula>0</formula>
    </cfRule>
    <cfRule type="cellIs" dxfId="0" priority="13376" operator="equal">
      <formula>0</formula>
    </cfRule>
    <cfRule type="cellIs" dxfId="0" priority="13377" operator="equal">
      <formula>0</formula>
    </cfRule>
    <cfRule type="cellIs" dxfId="0" priority="13378" operator="equal">
      <formula>0</formula>
    </cfRule>
    <cfRule type="cellIs" dxfId="0" priority="13379" operator="equal">
      <formula>0</formula>
    </cfRule>
    <cfRule type="cellIs" dxfId="0" priority="13380" operator="equal">
      <formula>0</formula>
    </cfRule>
    <cfRule type="cellIs" dxfId="0" priority="13381" operator="equal">
      <formula>0</formula>
    </cfRule>
    <cfRule type="cellIs" dxfId="0" priority="13382" operator="equal">
      <formula>0</formula>
    </cfRule>
    <cfRule type="cellIs" dxfId="0" priority="13383" operator="equal">
      <formula>0</formula>
    </cfRule>
    <cfRule type="cellIs" dxfId="0" priority="13384" operator="equal">
      <formula>0</formula>
    </cfRule>
    <cfRule type="cellIs" dxfId="0" priority="13385" operator="equal">
      <formula>0</formula>
    </cfRule>
    <cfRule type="cellIs" dxfId="0" priority="13386" operator="equal">
      <formula>0</formula>
    </cfRule>
    <cfRule type="cellIs" dxfId="0" priority="13387" operator="equal">
      <formula>0</formula>
    </cfRule>
    <cfRule type="cellIs" dxfId="0" priority="13388" operator="equal">
      <formula>0</formula>
    </cfRule>
    <cfRule type="cellIs" dxfId="0" priority="13389" operator="equal">
      <formula>0</formula>
    </cfRule>
    <cfRule type="cellIs" dxfId="0" priority="13390" operator="equal">
      <formula>0</formula>
    </cfRule>
    <cfRule type="cellIs" dxfId="0" priority="13391" operator="equal">
      <formula>0</formula>
    </cfRule>
    <cfRule type="cellIs" dxfId="0" priority="13392" operator="equal">
      <formula>0</formula>
    </cfRule>
    <cfRule type="cellIs" dxfId="0" priority="13393" operator="equal">
      <formula>0</formula>
    </cfRule>
    <cfRule type="cellIs" dxfId="0" priority="13394" operator="equal">
      <formula>0</formula>
    </cfRule>
    <cfRule type="cellIs" dxfId="0" priority="13395" operator="equal">
      <formula>0</formula>
    </cfRule>
    <cfRule type="cellIs" dxfId="0" priority="13396" operator="equal">
      <formula>0</formula>
    </cfRule>
    <cfRule type="cellIs" dxfId="0" priority="13397" operator="equal">
      <formula>0</formula>
    </cfRule>
    <cfRule type="cellIs" dxfId="0" priority="13398" operator="equal">
      <formula>0</formula>
    </cfRule>
    <cfRule type="cellIs" dxfId="0" priority="13399" operator="equal">
      <formula>0</formula>
    </cfRule>
    <cfRule type="cellIs" dxfId="0" priority="13400" operator="equal">
      <formula>0</formula>
    </cfRule>
    <cfRule type="cellIs" dxfId="0" priority="13401" operator="equal">
      <formula>0</formula>
    </cfRule>
    <cfRule type="cellIs" dxfId="0" priority="13402" operator="equal">
      <formula>0</formula>
    </cfRule>
    <cfRule type="cellIs" dxfId="0" priority="13403" operator="equal">
      <formula>0</formula>
    </cfRule>
    <cfRule type="cellIs" dxfId="0" priority="13404" operator="equal">
      <formula>0</formula>
    </cfRule>
    <cfRule type="cellIs" dxfId="0" priority="13405" operator="equal">
      <formula>0</formula>
    </cfRule>
    <cfRule type="cellIs" dxfId="0" priority="13406" operator="equal">
      <formula>0</formula>
    </cfRule>
    <cfRule type="cellIs" dxfId="0" priority="13407" operator="equal">
      <formula>0</formula>
    </cfRule>
    <cfRule type="cellIs" dxfId="0" priority="13408" operator="equal">
      <formula>0</formula>
    </cfRule>
    <cfRule type="cellIs" dxfId="0" priority="13409" operator="equal">
      <formula>0</formula>
    </cfRule>
    <cfRule type="cellIs" dxfId="0" priority="13410" operator="equal">
      <formula>0</formula>
    </cfRule>
    <cfRule type="cellIs" dxfId="0" priority="13411" operator="equal">
      <formula>0</formula>
    </cfRule>
    <cfRule type="cellIs" dxfId="0" priority="13412" operator="equal">
      <formula>0</formula>
    </cfRule>
    <cfRule type="cellIs" dxfId="0" priority="13413" operator="equal">
      <formula>0</formula>
    </cfRule>
    <cfRule type="cellIs" dxfId="0" priority="13414" operator="equal">
      <formula>0</formula>
    </cfRule>
    <cfRule type="cellIs" dxfId="0" priority="13415" operator="equal">
      <formula>0</formula>
    </cfRule>
    <cfRule type="cellIs" dxfId="0" priority="13416" operator="equal">
      <formula>0</formula>
    </cfRule>
    <cfRule type="cellIs" dxfId="0" priority="13417" operator="equal">
      <formula>0</formula>
    </cfRule>
    <cfRule type="cellIs" dxfId="0" priority="13418" operator="equal">
      <formula>0</formula>
    </cfRule>
    <cfRule type="cellIs" dxfId="0" priority="13419" operator="equal">
      <formula>0</formula>
    </cfRule>
    <cfRule type="cellIs" dxfId="0" priority="13420" operator="equal">
      <formula>0</formula>
    </cfRule>
    <cfRule type="cellIs" dxfId="0" priority="13421" operator="equal">
      <formula>0</formula>
    </cfRule>
    <cfRule type="cellIs" dxfId="0" priority="13422" operator="equal">
      <formula>0</formula>
    </cfRule>
    <cfRule type="cellIs" dxfId="0" priority="13423" operator="equal">
      <formula>0</formula>
    </cfRule>
    <cfRule type="cellIs" dxfId="0" priority="13424" operator="equal">
      <formula>0</formula>
    </cfRule>
    <cfRule type="cellIs" dxfId="0" priority="13425" operator="equal">
      <formula>0</formula>
    </cfRule>
    <cfRule type="cellIs" dxfId="0" priority="13426" operator="equal">
      <formula>0</formula>
    </cfRule>
    <cfRule type="cellIs" dxfId="0" priority="13427" operator="equal">
      <formula>0</formula>
    </cfRule>
    <cfRule type="cellIs" dxfId="0" priority="13428" operator="equal">
      <formula>0</formula>
    </cfRule>
    <cfRule type="cellIs" dxfId="0" priority="13429" operator="equal">
      <formula>0</formula>
    </cfRule>
    <cfRule type="cellIs" dxfId="0" priority="13430" operator="equal">
      <formula>0</formula>
    </cfRule>
    <cfRule type="cellIs" dxfId="0" priority="13431" operator="equal">
      <formula>0</formula>
    </cfRule>
    <cfRule type="cellIs" dxfId="0" priority="13432" operator="equal">
      <formula>0</formula>
    </cfRule>
    <cfRule type="cellIs" dxfId="0" priority="13433" operator="equal">
      <formula>0</formula>
    </cfRule>
    <cfRule type="cellIs" dxfId="0" priority="13434" operator="equal">
      <formula>0</formula>
    </cfRule>
    <cfRule type="cellIs" dxfId="0" priority="13435" operator="equal">
      <formula>0</formula>
    </cfRule>
    <cfRule type="cellIs" dxfId="0" priority="13436" operator="equal">
      <formula>0</formula>
    </cfRule>
    <cfRule type="cellIs" dxfId="0" priority="13437" operator="equal">
      <formula>0</formula>
    </cfRule>
    <cfRule type="cellIs" dxfId="0" priority="13438" operator="equal">
      <formula>0</formula>
    </cfRule>
    <cfRule type="cellIs" dxfId="0" priority="13439" operator="equal">
      <formula>0</formula>
    </cfRule>
    <cfRule type="cellIs" dxfId="0" priority="13440" operator="equal">
      <formula>0</formula>
    </cfRule>
    <cfRule type="cellIs" dxfId="0" priority="13441" operator="equal">
      <formula>0</formula>
    </cfRule>
    <cfRule type="cellIs" dxfId="0" priority="13442" operator="equal">
      <formula>0</formula>
    </cfRule>
    <cfRule type="cellIs" dxfId="0" priority="13443" operator="equal">
      <formula>0</formula>
    </cfRule>
    <cfRule type="cellIs" dxfId="0" priority="13444" operator="equal">
      <formula>0</formula>
    </cfRule>
    <cfRule type="cellIs" dxfId="0" priority="13445" operator="equal">
      <formula>0</formula>
    </cfRule>
    <cfRule type="cellIs" dxfId="0" priority="13446" operator="equal">
      <formula>0</formula>
    </cfRule>
    <cfRule type="cellIs" dxfId="0" priority="13447" operator="equal">
      <formula>0</formula>
    </cfRule>
    <cfRule type="cellIs" dxfId="0" priority="13448" operator="equal">
      <formula>0</formula>
    </cfRule>
    <cfRule type="cellIs" dxfId="0" priority="13449" operator="equal">
      <formula>0</formula>
    </cfRule>
    <cfRule type="cellIs" dxfId="0" priority="13450" operator="equal">
      <formula>0</formula>
    </cfRule>
    <cfRule type="cellIs" dxfId="0" priority="13451" operator="equal">
      <formula>0</formula>
    </cfRule>
    <cfRule type="cellIs" dxfId="0" priority="13452" operator="equal">
      <formula>0</formula>
    </cfRule>
    <cfRule type="cellIs" dxfId="0" priority="13453" operator="equal">
      <formula>0</formula>
    </cfRule>
    <cfRule type="cellIs" dxfId="0" priority="13454" operator="equal">
      <formula>0</formula>
    </cfRule>
    <cfRule type="cellIs" dxfId="0" priority="13455" operator="equal">
      <formula>0</formula>
    </cfRule>
    <cfRule type="cellIs" dxfId="0" priority="13456" operator="equal">
      <formula>0</formula>
    </cfRule>
    <cfRule type="cellIs" dxfId="0" priority="13457" operator="equal">
      <formula>0</formula>
    </cfRule>
    <cfRule type="cellIs" dxfId="0" priority="13458" operator="equal">
      <formula>0</formula>
    </cfRule>
    <cfRule type="cellIs" dxfId="0" priority="13459" operator="equal">
      <formula>0</formula>
    </cfRule>
    <cfRule type="cellIs" dxfId="0" priority="13460" operator="equal">
      <formula>0</formula>
    </cfRule>
    <cfRule type="cellIs" dxfId="0" priority="13461" operator="equal">
      <formula>0</formula>
    </cfRule>
    <cfRule type="cellIs" dxfId="0" priority="13462" operator="equal">
      <formula>0</formula>
    </cfRule>
    <cfRule type="cellIs" dxfId="0" priority="13463" operator="equal">
      <formula>0</formula>
    </cfRule>
    <cfRule type="cellIs" dxfId="0" priority="13464" operator="equal">
      <formula>0</formula>
    </cfRule>
    <cfRule type="cellIs" dxfId="0" priority="13465" operator="equal">
      <formula>0</formula>
    </cfRule>
    <cfRule type="cellIs" dxfId="0" priority="13466" operator="equal">
      <formula>0</formula>
    </cfRule>
    <cfRule type="cellIs" dxfId="0" priority="13467" operator="equal">
      <formula>0</formula>
    </cfRule>
    <cfRule type="cellIs" dxfId="0" priority="13468" operator="equal">
      <formula>0</formula>
    </cfRule>
    <cfRule type="cellIs" dxfId="0" priority="13469" operator="equal">
      <formula>0</formula>
    </cfRule>
    <cfRule type="cellIs" dxfId="0" priority="13470" operator="equal">
      <formula>0</formula>
    </cfRule>
    <cfRule type="cellIs" dxfId="0" priority="13471" operator="equal">
      <formula>0</formula>
    </cfRule>
    <cfRule type="cellIs" dxfId="0" priority="13472" operator="equal">
      <formula>0</formula>
    </cfRule>
    <cfRule type="cellIs" dxfId="0" priority="13473" operator="equal">
      <formula>0</formula>
    </cfRule>
    <cfRule type="cellIs" dxfId="0" priority="13474" operator="equal">
      <formula>0</formula>
    </cfRule>
    <cfRule type="cellIs" dxfId="0" priority="13475" operator="equal">
      <formula>0</formula>
    </cfRule>
    <cfRule type="cellIs" dxfId="0" priority="13476" operator="equal">
      <formula>0</formula>
    </cfRule>
    <cfRule type="cellIs" dxfId="0" priority="13477" operator="equal">
      <formula>0</formula>
    </cfRule>
    <cfRule type="cellIs" dxfId="0" priority="13478" operator="equal">
      <formula>0</formula>
    </cfRule>
    <cfRule type="cellIs" dxfId="0" priority="13479" operator="equal">
      <formula>0</formula>
    </cfRule>
    <cfRule type="cellIs" dxfId="0" priority="13480" operator="equal">
      <formula>0</formula>
    </cfRule>
    <cfRule type="cellIs" dxfId="0" priority="13481" operator="equal">
      <formula>0</formula>
    </cfRule>
    <cfRule type="cellIs" dxfId="0" priority="13482" operator="equal">
      <formula>0</formula>
    </cfRule>
    <cfRule type="cellIs" dxfId="0" priority="13483" operator="equal">
      <formula>0</formula>
    </cfRule>
    <cfRule type="cellIs" dxfId="0" priority="13484" operator="equal">
      <formula>0</formula>
    </cfRule>
    <cfRule type="cellIs" dxfId="0" priority="13485" operator="equal">
      <formula>0</formula>
    </cfRule>
    <cfRule type="cellIs" dxfId="0" priority="13486" operator="equal">
      <formula>0</formula>
    </cfRule>
    <cfRule type="cellIs" dxfId="0" priority="13487" operator="equal">
      <formula>0</formula>
    </cfRule>
    <cfRule type="cellIs" dxfId="0" priority="13488" operator="equal">
      <formula>0</formula>
    </cfRule>
    <cfRule type="cellIs" dxfId="0" priority="13489" operator="equal">
      <formula>0</formula>
    </cfRule>
    <cfRule type="cellIs" dxfId="0" priority="13490" operator="equal">
      <formula>0</formula>
    </cfRule>
    <cfRule type="cellIs" dxfId="0" priority="13491" operator="equal">
      <formula>0</formula>
    </cfRule>
    <cfRule type="cellIs" dxfId="0" priority="13492" operator="equal">
      <formula>0</formula>
    </cfRule>
    <cfRule type="cellIs" dxfId="0" priority="13493" operator="equal">
      <formula>0</formula>
    </cfRule>
    <cfRule type="cellIs" dxfId="0" priority="13494" operator="equal">
      <formula>0</formula>
    </cfRule>
    <cfRule type="cellIs" dxfId="0" priority="13495" operator="equal">
      <formula>0</formula>
    </cfRule>
    <cfRule type="cellIs" dxfId="0" priority="13496" operator="equal">
      <formula>0</formula>
    </cfRule>
    <cfRule type="cellIs" dxfId="0" priority="13497" operator="equal">
      <formula>0</formula>
    </cfRule>
    <cfRule type="cellIs" dxfId="0" priority="13498" operator="equal">
      <formula>0</formula>
    </cfRule>
    <cfRule type="cellIs" dxfId="0" priority="13499" operator="equal">
      <formula>0</formula>
    </cfRule>
    <cfRule type="cellIs" dxfId="0" priority="13500" operator="equal">
      <formula>0</formula>
    </cfRule>
    <cfRule type="cellIs" dxfId="0" priority="13501" operator="equal">
      <formula>0</formula>
    </cfRule>
    <cfRule type="cellIs" dxfId="0" priority="13502" operator="equal">
      <formula>0</formula>
    </cfRule>
    <cfRule type="cellIs" dxfId="0" priority="13503" operator="equal">
      <formula>0</formula>
    </cfRule>
    <cfRule type="cellIs" dxfId="0" priority="13504" operator="equal">
      <formula>0</formula>
    </cfRule>
    <cfRule type="cellIs" dxfId="0" priority="13505" operator="equal">
      <formula>0</formula>
    </cfRule>
    <cfRule type="cellIs" dxfId="0" priority="13506" operator="equal">
      <formula>0</formula>
    </cfRule>
    <cfRule type="cellIs" dxfId="0" priority="13507" operator="equal">
      <formula>0</formula>
    </cfRule>
    <cfRule type="cellIs" dxfId="0" priority="13508" operator="equal">
      <formula>0</formula>
    </cfRule>
    <cfRule type="cellIs" dxfId="0" priority="13509" operator="equal">
      <formula>0</formula>
    </cfRule>
    <cfRule type="cellIs" dxfId="0" priority="13510" operator="equal">
      <formula>0</formula>
    </cfRule>
    <cfRule type="cellIs" dxfId="0" priority="13511" operator="equal">
      <formula>0</formula>
    </cfRule>
    <cfRule type="cellIs" dxfId="0" priority="13512" operator="equal">
      <formula>0</formula>
    </cfRule>
    <cfRule type="cellIs" dxfId="0" priority="13513" operator="equal">
      <formula>0</formula>
    </cfRule>
    <cfRule type="cellIs" dxfId="0" priority="13514" operator="equal">
      <formula>0</formula>
    </cfRule>
    <cfRule type="cellIs" dxfId="0" priority="13515" operator="equal">
      <formula>0</formula>
    </cfRule>
    <cfRule type="cellIs" dxfId="0" priority="13516" operator="equal">
      <formula>0</formula>
    </cfRule>
    <cfRule type="cellIs" dxfId="0" priority="13517" operator="equal">
      <formula>0</formula>
    </cfRule>
    <cfRule type="cellIs" dxfId="0" priority="13518" operator="equal">
      <formula>0</formula>
    </cfRule>
    <cfRule type="cellIs" dxfId="0" priority="13519" operator="equal">
      <formula>0</formula>
    </cfRule>
    <cfRule type="cellIs" dxfId="0" priority="13520" operator="equal">
      <formula>0</formula>
    </cfRule>
    <cfRule type="cellIs" dxfId="0" priority="13521" operator="equal">
      <formula>0</formula>
    </cfRule>
    <cfRule type="cellIs" dxfId="0" priority="13522" operator="equal">
      <formula>0</formula>
    </cfRule>
    <cfRule type="cellIs" dxfId="0" priority="13523" operator="equal">
      <formula>0</formula>
    </cfRule>
    <cfRule type="cellIs" dxfId="0" priority="13524" operator="equal">
      <formula>0</formula>
    </cfRule>
    <cfRule type="cellIs" dxfId="0" priority="13525" operator="equal">
      <formula>0</formula>
    </cfRule>
    <cfRule type="cellIs" dxfId="0" priority="13526" operator="equal">
      <formula>0</formula>
    </cfRule>
    <cfRule type="cellIs" dxfId="0" priority="13527" operator="equal">
      <formula>0</formula>
    </cfRule>
    <cfRule type="cellIs" dxfId="0" priority="13528" operator="equal">
      <formula>0</formula>
    </cfRule>
    <cfRule type="cellIs" dxfId="0" priority="13529" operator="equal">
      <formula>0</formula>
    </cfRule>
    <cfRule type="cellIs" dxfId="0" priority="13530" operator="equal">
      <formula>0</formula>
    </cfRule>
    <cfRule type="cellIs" dxfId="0" priority="13531" operator="equal">
      <formula>0</formula>
    </cfRule>
    <cfRule type="cellIs" dxfId="0" priority="13532" operator="equal">
      <formula>0</formula>
    </cfRule>
    <cfRule type="cellIs" dxfId="0" priority="13533" operator="equal">
      <formula>0</formula>
    </cfRule>
    <cfRule type="cellIs" dxfId="0" priority="13534" operator="equal">
      <formula>0</formula>
    </cfRule>
    <cfRule type="cellIs" dxfId="0" priority="13535" operator="equal">
      <formula>0</formula>
    </cfRule>
    <cfRule type="cellIs" dxfId="0" priority="13536" operator="equal">
      <formula>0</formula>
    </cfRule>
    <cfRule type="cellIs" dxfId="0" priority="13537" operator="equal">
      <formula>0</formula>
    </cfRule>
    <cfRule type="cellIs" dxfId="0" priority="13538" operator="equal">
      <formula>0</formula>
    </cfRule>
    <cfRule type="cellIs" dxfId="0" priority="13539" operator="equal">
      <formula>0</formula>
    </cfRule>
    <cfRule type="cellIs" dxfId="0" priority="13540" operator="equal">
      <formula>0</formula>
    </cfRule>
    <cfRule type="cellIs" dxfId="0" priority="13541" operator="equal">
      <formula>0</formula>
    </cfRule>
    <cfRule type="cellIs" dxfId="0" priority="13542" operator="equal">
      <formula>0</formula>
    </cfRule>
    <cfRule type="cellIs" dxfId="0" priority="13543" operator="equal">
      <formula>0</formula>
    </cfRule>
    <cfRule type="cellIs" dxfId="0" priority="13544" operator="equal">
      <formula>0</formula>
    </cfRule>
    <cfRule type="cellIs" dxfId="0" priority="13545" operator="equal">
      <formula>0</formula>
    </cfRule>
    <cfRule type="cellIs" dxfId="0" priority="13546" operator="equal">
      <formula>0</formula>
    </cfRule>
    <cfRule type="cellIs" dxfId="0" priority="13547" operator="equal">
      <formula>0</formula>
    </cfRule>
    <cfRule type="cellIs" dxfId="0" priority="13548" operator="equal">
      <formula>0</formula>
    </cfRule>
    <cfRule type="cellIs" dxfId="0" priority="13549" operator="equal">
      <formula>0</formula>
    </cfRule>
    <cfRule type="cellIs" dxfId="0" priority="13550" operator="equal">
      <formula>0</formula>
    </cfRule>
    <cfRule type="cellIs" dxfId="0" priority="13551" operator="equal">
      <formula>0</formula>
    </cfRule>
    <cfRule type="cellIs" dxfId="0" priority="13552" operator="equal">
      <formula>0</formula>
    </cfRule>
    <cfRule type="cellIs" dxfId="0" priority="13553" operator="equal">
      <formula>0</formula>
    </cfRule>
    <cfRule type="cellIs" dxfId="0" priority="13554" operator="equal">
      <formula>0</formula>
    </cfRule>
    <cfRule type="cellIs" dxfId="0" priority="13555" operator="equal">
      <formula>0</formula>
    </cfRule>
    <cfRule type="cellIs" dxfId="0" priority="13556" operator="equal">
      <formula>0</formula>
    </cfRule>
    <cfRule type="cellIs" dxfId="0" priority="13557" operator="equal">
      <formula>0</formula>
    </cfRule>
    <cfRule type="cellIs" dxfId="0" priority="13558" operator="equal">
      <formula>0</formula>
    </cfRule>
    <cfRule type="cellIs" dxfId="0" priority="13559" operator="equal">
      <formula>0</formula>
    </cfRule>
    <cfRule type="cellIs" dxfId="0" priority="13560" operator="equal">
      <formula>0</formula>
    </cfRule>
    <cfRule type="cellIs" dxfId="0" priority="13561" operator="equal">
      <formula>0</formula>
    </cfRule>
    <cfRule type="cellIs" dxfId="0" priority="13562" operator="equal">
      <formula>0</formula>
    </cfRule>
    <cfRule type="cellIs" dxfId="0" priority="13563" operator="equal">
      <formula>0</formula>
    </cfRule>
    <cfRule type="cellIs" dxfId="0" priority="13564" operator="equal">
      <formula>0</formula>
    </cfRule>
    <cfRule type="cellIs" dxfId="0" priority="13565" operator="equal">
      <formula>0</formula>
    </cfRule>
    <cfRule type="cellIs" dxfId="0" priority="13566" operator="equal">
      <formula>0</formula>
    </cfRule>
    <cfRule type="cellIs" dxfId="0" priority="13567" operator="equal">
      <formula>0</formula>
    </cfRule>
    <cfRule type="cellIs" dxfId="0" priority="13568" operator="equal">
      <formula>0</formula>
    </cfRule>
    <cfRule type="cellIs" dxfId="0" priority="13569" operator="equal">
      <formula>0</formula>
    </cfRule>
    <cfRule type="cellIs" dxfId="0" priority="13570" operator="equal">
      <formula>0</formula>
    </cfRule>
    <cfRule type="cellIs" dxfId="0" priority="13571" operator="equal">
      <formula>0</formula>
    </cfRule>
    <cfRule type="cellIs" dxfId="0" priority="13572" operator="equal">
      <formula>0</formula>
    </cfRule>
    <cfRule type="cellIs" dxfId="0" priority="13573" operator="equal">
      <formula>0</formula>
    </cfRule>
    <cfRule type="cellIs" dxfId="0" priority="13574" operator="equal">
      <formula>0</formula>
    </cfRule>
    <cfRule type="cellIs" dxfId="0" priority="13575" operator="equal">
      <formula>0</formula>
    </cfRule>
    <cfRule type="cellIs" dxfId="0" priority="13576" operator="equal">
      <formula>0</formula>
    </cfRule>
    <cfRule type="cellIs" dxfId="0" priority="13577" operator="equal">
      <formula>0</formula>
    </cfRule>
    <cfRule type="cellIs" dxfId="0" priority="13578" operator="equal">
      <formula>0</formula>
    </cfRule>
    <cfRule type="cellIs" dxfId="0" priority="13579" operator="equal">
      <formula>0</formula>
    </cfRule>
    <cfRule type="cellIs" dxfId="0" priority="13580" operator="equal">
      <formula>0</formula>
    </cfRule>
    <cfRule type="cellIs" dxfId="0" priority="13581" operator="equal">
      <formula>0</formula>
    </cfRule>
    <cfRule type="cellIs" dxfId="0" priority="13582" operator="equal">
      <formula>0</formula>
    </cfRule>
    <cfRule type="cellIs" dxfId="0" priority="13583" operator="equal">
      <formula>0</formula>
    </cfRule>
    <cfRule type="cellIs" dxfId="0" priority="13584" operator="equal">
      <formula>0</formula>
    </cfRule>
    <cfRule type="cellIs" dxfId="0" priority="13585" operator="equal">
      <formula>0</formula>
    </cfRule>
    <cfRule type="cellIs" dxfId="0" priority="13586" operator="equal">
      <formula>0</formula>
    </cfRule>
    <cfRule type="cellIs" dxfId="0" priority="13587" operator="equal">
      <formula>0</formula>
    </cfRule>
    <cfRule type="cellIs" dxfId="0" priority="13588" operator="equal">
      <formula>0</formula>
    </cfRule>
    <cfRule type="cellIs" dxfId="0" priority="13589" operator="equal">
      <formula>0</formula>
    </cfRule>
    <cfRule type="cellIs" dxfId="0" priority="13590" operator="equal">
      <formula>0</formula>
    </cfRule>
    <cfRule type="cellIs" dxfId="0" priority="13591" operator="equal">
      <formula>0</formula>
    </cfRule>
    <cfRule type="cellIs" dxfId="0" priority="13592" operator="equal">
      <formula>0</formula>
    </cfRule>
    <cfRule type="cellIs" dxfId="0" priority="13593" operator="equal">
      <formula>0</formula>
    </cfRule>
    <cfRule type="cellIs" dxfId="0" priority="13594" operator="equal">
      <formula>0</formula>
    </cfRule>
    <cfRule type="cellIs" dxfId="0" priority="13595" operator="equal">
      <formula>0</formula>
    </cfRule>
    <cfRule type="cellIs" dxfId="0" priority="13596" operator="equal">
      <formula>0</formula>
    </cfRule>
    <cfRule type="cellIs" dxfId="0" priority="13597" operator="equal">
      <formula>0</formula>
    </cfRule>
    <cfRule type="cellIs" dxfId="0" priority="13598" operator="equal">
      <formula>0</formula>
    </cfRule>
    <cfRule type="cellIs" dxfId="0" priority="13599" operator="equal">
      <formula>0</formula>
    </cfRule>
    <cfRule type="cellIs" dxfId="0" priority="13600" operator="equal">
      <formula>0</formula>
    </cfRule>
    <cfRule type="cellIs" dxfId="0" priority="13601" operator="equal">
      <formula>0</formula>
    </cfRule>
    <cfRule type="cellIs" dxfId="0" priority="13602" operator="equal">
      <formula>0</formula>
    </cfRule>
    <cfRule type="cellIs" dxfId="0" priority="13603" operator="equal">
      <formula>0</formula>
    </cfRule>
    <cfRule type="cellIs" dxfId="0" priority="13604" operator="equal">
      <formula>0</formula>
    </cfRule>
    <cfRule type="cellIs" dxfId="0" priority="13605" operator="equal">
      <formula>0</formula>
    </cfRule>
    <cfRule type="cellIs" dxfId="0" priority="13606" operator="equal">
      <formula>0</formula>
    </cfRule>
    <cfRule type="cellIs" dxfId="0" priority="13607" operator="equal">
      <formula>0</formula>
    </cfRule>
    <cfRule type="cellIs" dxfId="0" priority="13608" operator="equal">
      <formula>0</formula>
    </cfRule>
    <cfRule type="cellIs" dxfId="0" priority="13609" operator="equal">
      <formula>0</formula>
    </cfRule>
    <cfRule type="cellIs" dxfId="0" priority="13610" operator="equal">
      <formula>0</formula>
    </cfRule>
    <cfRule type="cellIs" dxfId="0" priority="13611" operator="equal">
      <formula>0</formula>
    </cfRule>
    <cfRule type="cellIs" dxfId="0" priority="13612" operator="equal">
      <formula>0</formula>
    </cfRule>
    <cfRule type="cellIs" dxfId="0" priority="13613" operator="equal">
      <formula>0</formula>
    </cfRule>
    <cfRule type="cellIs" dxfId="0" priority="13614" operator="equal">
      <formula>0</formula>
    </cfRule>
    <cfRule type="cellIs" dxfId="0" priority="13615" operator="equal">
      <formula>0</formula>
    </cfRule>
    <cfRule type="cellIs" dxfId="0" priority="13616" operator="equal">
      <formula>0</formula>
    </cfRule>
    <cfRule type="cellIs" dxfId="0" priority="13617" operator="equal">
      <formula>0</formula>
    </cfRule>
    <cfRule type="cellIs" dxfId="0" priority="13618" operator="equal">
      <formula>0</formula>
    </cfRule>
    <cfRule type="cellIs" dxfId="0" priority="13619" operator="equal">
      <formula>0</formula>
    </cfRule>
    <cfRule type="cellIs" dxfId="0" priority="13620" operator="equal">
      <formula>0</formula>
    </cfRule>
    <cfRule type="cellIs" dxfId="0" priority="13621" operator="equal">
      <formula>0</formula>
    </cfRule>
    <cfRule type="cellIs" dxfId="0" priority="13622" operator="equal">
      <formula>0</formula>
    </cfRule>
    <cfRule type="cellIs" dxfId="0" priority="13623" operator="equal">
      <formula>0</formula>
    </cfRule>
    <cfRule type="cellIs" dxfId="0" priority="13624" operator="equal">
      <formula>0</formula>
    </cfRule>
    <cfRule type="cellIs" dxfId="0" priority="13625" operator="equal">
      <formula>0</formula>
    </cfRule>
    <cfRule type="cellIs" dxfId="0" priority="13626" operator="equal">
      <formula>0</formula>
    </cfRule>
    <cfRule type="cellIs" dxfId="0" priority="13627" operator="equal">
      <formula>0</formula>
    </cfRule>
    <cfRule type="cellIs" dxfId="0" priority="13628" operator="equal">
      <formula>0</formula>
    </cfRule>
    <cfRule type="cellIs" dxfId="0" priority="13629" operator="equal">
      <formula>0</formula>
    </cfRule>
    <cfRule type="cellIs" dxfId="0" priority="13630" operator="equal">
      <formula>0</formula>
    </cfRule>
    <cfRule type="cellIs" dxfId="0" priority="13631" operator="equal">
      <formula>0</formula>
    </cfRule>
    <cfRule type="cellIs" dxfId="0" priority="13632" operator="equal">
      <formula>0</formula>
    </cfRule>
    <cfRule type="cellIs" dxfId="0" priority="13633" operator="equal">
      <formula>0</formula>
    </cfRule>
    <cfRule type="cellIs" dxfId="0" priority="13634" operator="equal">
      <formula>0</formula>
    </cfRule>
    <cfRule type="cellIs" dxfId="0" priority="13635" operator="equal">
      <formula>0</formula>
    </cfRule>
    <cfRule type="cellIs" dxfId="0" priority="13636" operator="equal">
      <formula>0</formula>
    </cfRule>
    <cfRule type="cellIs" dxfId="0" priority="13637" operator="equal">
      <formula>0</formula>
    </cfRule>
    <cfRule type="cellIs" dxfId="0" priority="13638" operator="equal">
      <formula>0</formula>
    </cfRule>
    <cfRule type="cellIs" dxfId="0" priority="13639" operator="equal">
      <formula>0</formula>
    </cfRule>
    <cfRule type="cellIs" dxfId="0" priority="13640" operator="equal">
      <formula>0</formula>
    </cfRule>
    <cfRule type="cellIs" dxfId="0" priority="13641" operator="equal">
      <formula>0</formula>
    </cfRule>
    <cfRule type="cellIs" dxfId="0" priority="13642" operator="equal">
      <formula>0</formula>
    </cfRule>
    <cfRule type="cellIs" dxfId="0" priority="13643" operator="equal">
      <formula>0</formula>
    </cfRule>
    <cfRule type="cellIs" dxfId="0" priority="13644" operator="equal">
      <formula>0</formula>
    </cfRule>
    <cfRule type="cellIs" dxfId="0" priority="13645" operator="equal">
      <formula>0</formula>
    </cfRule>
    <cfRule type="cellIs" dxfId="0" priority="13646" operator="equal">
      <formula>0</formula>
    </cfRule>
    <cfRule type="cellIs" dxfId="0" priority="13647" operator="equal">
      <formula>0</formula>
    </cfRule>
    <cfRule type="cellIs" dxfId="0" priority="13648" operator="equal">
      <formula>0</formula>
    </cfRule>
    <cfRule type="cellIs" dxfId="0" priority="13649" operator="equal">
      <formula>0</formula>
    </cfRule>
    <cfRule type="cellIs" dxfId="0" priority="13650" operator="equal">
      <formula>0</formula>
    </cfRule>
    <cfRule type="cellIs" dxfId="0" priority="13651" operator="equal">
      <formula>0</formula>
    </cfRule>
    <cfRule type="cellIs" dxfId="0" priority="13652" operator="equal">
      <formula>0</formula>
    </cfRule>
    <cfRule type="cellIs" dxfId="0" priority="13653" operator="equal">
      <formula>0</formula>
    </cfRule>
    <cfRule type="cellIs" dxfId="0" priority="13654" operator="equal">
      <formula>0</formula>
    </cfRule>
    <cfRule type="cellIs" dxfId="0" priority="13655" operator="equal">
      <formula>0</formula>
    </cfRule>
    <cfRule type="cellIs" dxfId="0" priority="13656" operator="equal">
      <formula>0</formula>
    </cfRule>
    <cfRule type="cellIs" dxfId="0" priority="13657" operator="equal">
      <formula>0</formula>
    </cfRule>
    <cfRule type="cellIs" dxfId="0" priority="13658" operator="equal">
      <formula>0</formula>
    </cfRule>
    <cfRule type="cellIs" dxfId="0" priority="13659" operator="equal">
      <formula>0</formula>
    </cfRule>
    <cfRule type="cellIs" dxfId="0" priority="13660" operator="equal">
      <formula>0</formula>
    </cfRule>
    <cfRule type="cellIs" dxfId="0" priority="13661" operator="equal">
      <formula>0</formula>
    </cfRule>
    <cfRule type="cellIs" dxfId="0" priority="13662" operator="equal">
      <formula>0</formula>
    </cfRule>
    <cfRule type="cellIs" dxfId="0" priority="13663" operator="equal">
      <formula>0</formula>
    </cfRule>
    <cfRule type="cellIs" dxfId="0" priority="13664" operator="equal">
      <formula>0</formula>
    </cfRule>
    <cfRule type="cellIs" dxfId="0" priority="13665" operator="equal">
      <formula>0</formula>
    </cfRule>
    <cfRule type="cellIs" dxfId="0" priority="13666" operator="equal">
      <formula>0</formula>
    </cfRule>
    <cfRule type="cellIs" dxfId="0" priority="13667" operator="equal">
      <formula>0</formula>
    </cfRule>
    <cfRule type="cellIs" dxfId="0" priority="13668" operator="equal">
      <formula>0</formula>
    </cfRule>
    <cfRule type="cellIs" dxfId="0" priority="13669" operator="equal">
      <formula>0</formula>
    </cfRule>
    <cfRule type="cellIs" dxfId="0" priority="13670" operator="equal">
      <formula>0</formula>
    </cfRule>
    <cfRule type="cellIs" dxfId="0" priority="13671" operator="equal">
      <formula>0</formula>
    </cfRule>
    <cfRule type="cellIs" dxfId="0" priority="13672" operator="equal">
      <formula>0</formula>
    </cfRule>
    <cfRule type="cellIs" dxfId="0" priority="13673" operator="equal">
      <formula>0</formula>
    </cfRule>
    <cfRule type="cellIs" dxfId="0" priority="13674" operator="equal">
      <formula>0</formula>
    </cfRule>
    <cfRule type="cellIs" dxfId="0" priority="13675" operator="equal">
      <formula>0</formula>
    </cfRule>
    <cfRule type="cellIs" dxfId="0" priority="13676" operator="equal">
      <formula>0</formula>
    </cfRule>
    <cfRule type="cellIs" dxfId="0" priority="13677" operator="equal">
      <formula>0</formula>
    </cfRule>
    <cfRule type="cellIs" dxfId="0" priority="13678" operator="equal">
      <formula>0</formula>
    </cfRule>
    <cfRule type="cellIs" dxfId="0" priority="13679" operator="equal">
      <formula>0</formula>
    </cfRule>
    <cfRule type="cellIs" dxfId="0" priority="13680" operator="equal">
      <formula>0</formula>
    </cfRule>
    <cfRule type="cellIs" dxfId="0" priority="13681" operator="equal">
      <formula>0</formula>
    </cfRule>
    <cfRule type="cellIs" dxfId="0" priority="13682" operator="equal">
      <formula>0</formula>
    </cfRule>
    <cfRule type="cellIs" dxfId="0" priority="13683" operator="equal">
      <formula>0</formula>
    </cfRule>
    <cfRule type="cellIs" dxfId="0" priority="13684" operator="equal">
      <formula>0</formula>
    </cfRule>
    <cfRule type="cellIs" dxfId="0" priority="13685" operator="equal">
      <formula>0</formula>
    </cfRule>
    <cfRule type="cellIs" dxfId="0" priority="13686" operator="equal">
      <formula>0</formula>
    </cfRule>
    <cfRule type="cellIs" dxfId="0" priority="13687" operator="equal">
      <formula>0</formula>
    </cfRule>
    <cfRule type="cellIs" dxfId="0" priority="13688" operator="equal">
      <formula>0</formula>
    </cfRule>
    <cfRule type="cellIs" dxfId="0" priority="13689" operator="equal">
      <formula>0</formula>
    </cfRule>
    <cfRule type="cellIs" dxfId="0" priority="13690" operator="equal">
      <formula>0</formula>
    </cfRule>
    <cfRule type="cellIs" dxfId="0" priority="13691" operator="equal">
      <formula>0</formula>
    </cfRule>
    <cfRule type="cellIs" dxfId="0" priority="13692" operator="equal">
      <formula>0</formula>
    </cfRule>
    <cfRule type="cellIs" dxfId="0" priority="13693" operator="equal">
      <formula>0</formula>
    </cfRule>
    <cfRule type="cellIs" dxfId="0" priority="13694" operator="equal">
      <formula>0</formula>
    </cfRule>
    <cfRule type="cellIs" dxfId="0" priority="13695" operator="equal">
      <formula>0</formula>
    </cfRule>
    <cfRule type="cellIs" dxfId="0" priority="13696" operator="equal">
      <formula>0</formula>
    </cfRule>
    <cfRule type="cellIs" dxfId="0" priority="13697" operator="equal">
      <formula>0</formula>
    </cfRule>
    <cfRule type="cellIs" dxfId="0" priority="13698" operator="equal">
      <formula>0</formula>
    </cfRule>
    <cfRule type="cellIs" dxfId="0" priority="13699" operator="equal">
      <formula>0</formula>
    </cfRule>
    <cfRule type="cellIs" dxfId="0" priority="13700" operator="equal">
      <formula>0</formula>
    </cfRule>
    <cfRule type="cellIs" dxfId="0" priority="13701" operator="equal">
      <formula>0</formula>
    </cfRule>
    <cfRule type="cellIs" dxfId="0" priority="13702" operator="equal">
      <formula>0</formula>
    </cfRule>
    <cfRule type="cellIs" dxfId="0" priority="13703" operator="equal">
      <formula>0</formula>
    </cfRule>
    <cfRule type="cellIs" dxfId="0" priority="13704" operator="equal">
      <formula>0</formula>
    </cfRule>
    <cfRule type="cellIs" dxfId="0" priority="13705" operator="equal">
      <formula>0</formula>
    </cfRule>
    <cfRule type="cellIs" dxfId="0" priority="13706" operator="equal">
      <formula>0</formula>
    </cfRule>
    <cfRule type="cellIs" dxfId="0" priority="13707" operator="equal">
      <formula>0</formula>
    </cfRule>
    <cfRule type="cellIs" dxfId="0" priority="13708" operator="equal">
      <formula>0</formula>
    </cfRule>
    <cfRule type="cellIs" dxfId="0" priority="13709" operator="equal">
      <formula>0</formula>
    </cfRule>
    <cfRule type="cellIs" dxfId="0" priority="13710" operator="equal">
      <formula>0</formula>
    </cfRule>
    <cfRule type="cellIs" dxfId="0" priority="13711" operator="equal">
      <formula>0</formula>
    </cfRule>
    <cfRule type="cellIs" dxfId="0" priority="13712" operator="equal">
      <formula>0</formula>
    </cfRule>
    <cfRule type="cellIs" dxfId="0" priority="13713" operator="equal">
      <formula>0</formula>
    </cfRule>
    <cfRule type="cellIs" dxfId="0" priority="13714" operator="equal">
      <formula>0</formula>
    </cfRule>
    <cfRule type="cellIs" dxfId="0" priority="13715" operator="equal">
      <formula>0</formula>
    </cfRule>
    <cfRule type="cellIs" dxfId="0" priority="13716" operator="equal">
      <formula>0</formula>
    </cfRule>
    <cfRule type="cellIs" dxfId="0" priority="13717" operator="equal">
      <formula>0</formula>
    </cfRule>
    <cfRule type="cellIs" dxfId="0" priority="13718" operator="equal">
      <formula>0</formula>
    </cfRule>
    <cfRule type="cellIs" dxfId="0" priority="13719" operator="equal">
      <formula>0</formula>
    </cfRule>
    <cfRule type="cellIs" dxfId="0" priority="13720" operator="equal">
      <formula>0</formula>
    </cfRule>
    <cfRule type="cellIs" dxfId="0" priority="13721" operator="equal">
      <formula>0</formula>
    </cfRule>
    <cfRule type="cellIs" dxfId="0" priority="13722" operator="equal">
      <formula>0</formula>
    </cfRule>
    <cfRule type="cellIs" dxfId="0" priority="13723" operator="equal">
      <formula>0</formula>
    </cfRule>
    <cfRule type="cellIs" dxfId="0" priority="13724" operator="equal">
      <formula>0</formula>
    </cfRule>
    <cfRule type="cellIs" dxfId="0" priority="13725" operator="equal">
      <formula>0</formula>
    </cfRule>
    <cfRule type="cellIs" dxfId="0" priority="13726" operator="equal">
      <formula>0</formula>
    </cfRule>
    <cfRule type="cellIs" dxfId="0" priority="13727" operator="equal">
      <formula>0</formula>
    </cfRule>
    <cfRule type="cellIs" dxfId="0" priority="13728" operator="equal">
      <formula>0</formula>
    </cfRule>
    <cfRule type="cellIs" dxfId="0" priority="13729" operator="equal">
      <formula>0</formula>
    </cfRule>
    <cfRule type="cellIs" dxfId="0" priority="13730" operator="equal">
      <formula>0</formula>
    </cfRule>
    <cfRule type="cellIs" dxfId="0" priority="13731" operator="equal">
      <formula>0</formula>
    </cfRule>
    <cfRule type="cellIs" dxfId="0" priority="13732" operator="equal">
      <formula>0</formula>
    </cfRule>
    <cfRule type="cellIs" dxfId="0" priority="13733" operator="equal">
      <formula>0</formula>
    </cfRule>
    <cfRule type="cellIs" dxfId="0" priority="13734" operator="equal">
      <formula>0</formula>
    </cfRule>
    <cfRule type="cellIs" dxfId="0" priority="13735" operator="equal">
      <formula>0</formula>
    </cfRule>
    <cfRule type="cellIs" dxfId="0" priority="13736" operator="equal">
      <formula>0</formula>
    </cfRule>
    <cfRule type="cellIs" dxfId="0" priority="13737" operator="equal">
      <formula>0</formula>
    </cfRule>
    <cfRule type="cellIs" dxfId="0" priority="13738" operator="equal">
      <formula>0</formula>
    </cfRule>
    <cfRule type="cellIs" dxfId="0" priority="13739" operator="equal">
      <formula>0</formula>
    </cfRule>
    <cfRule type="cellIs" dxfId="0" priority="13740" operator="equal">
      <formula>0</formula>
    </cfRule>
  </conditionalFormatting>
  <conditionalFormatting sqref="E602">
    <cfRule type="cellIs" dxfId="0" priority="14133" operator="equal">
      <formula>0</formula>
    </cfRule>
    <cfRule type="cellIs" dxfId="0" priority="14134" operator="equal">
      <formula>0</formula>
    </cfRule>
    <cfRule type="cellIs" dxfId="0" priority="14135" operator="equal">
      <formula>0</formula>
    </cfRule>
    <cfRule type="cellIs" dxfId="0" priority="14136" operator="equal">
      <formula>0</formula>
    </cfRule>
    <cfRule type="cellIs" dxfId="0" priority="14137" operator="equal">
      <formula>0</formula>
    </cfRule>
    <cfRule type="cellIs" dxfId="0" priority="14138" operator="equal">
      <formula>0</formula>
    </cfRule>
    <cfRule type="cellIs" dxfId="0" priority="14139" operator="equal">
      <formula>0</formula>
    </cfRule>
    <cfRule type="cellIs" dxfId="0" priority="14140" operator="equal">
      <formula>0</formula>
    </cfRule>
    <cfRule type="cellIs" dxfId="0" priority="14141" operator="equal">
      <formula>0</formula>
    </cfRule>
    <cfRule type="cellIs" dxfId="0" priority="14142" operator="equal">
      <formula>0</formula>
    </cfRule>
    <cfRule type="cellIs" dxfId="0" priority="14143" operator="equal">
      <formula>0</formula>
    </cfRule>
    <cfRule type="cellIs" dxfId="0" priority="14144" operator="equal">
      <formula>0</formula>
    </cfRule>
    <cfRule type="cellIs" dxfId="0" priority="14145" operator="equal">
      <formula>0</formula>
    </cfRule>
    <cfRule type="cellIs" dxfId="0" priority="14146" operator="equal">
      <formula>0</formula>
    </cfRule>
    <cfRule type="cellIs" dxfId="0" priority="14147" operator="equal">
      <formula>0</formula>
    </cfRule>
    <cfRule type="cellIs" dxfId="0" priority="14148" operator="equal">
      <formula>0</formula>
    </cfRule>
    <cfRule type="cellIs" dxfId="0" priority="14149" operator="equal">
      <formula>0</formula>
    </cfRule>
    <cfRule type="cellIs" dxfId="0" priority="14150" operator="equal">
      <formula>0</formula>
    </cfRule>
    <cfRule type="cellIs" dxfId="0" priority="14151" operator="equal">
      <formula>0</formula>
    </cfRule>
    <cfRule type="cellIs" dxfId="0" priority="14152" operator="equal">
      <formula>0</formula>
    </cfRule>
    <cfRule type="cellIs" dxfId="0" priority="14153" operator="equal">
      <formula>0</formula>
    </cfRule>
    <cfRule type="cellIs" dxfId="0" priority="14154" operator="equal">
      <formula>0</formula>
    </cfRule>
    <cfRule type="cellIs" dxfId="0" priority="14155" operator="equal">
      <formula>0</formula>
    </cfRule>
    <cfRule type="cellIs" dxfId="0" priority="14156" operator="equal">
      <formula>0</formula>
    </cfRule>
    <cfRule type="cellIs" dxfId="0" priority="14157" operator="equal">
      <formula>0</formula>
    </cfRule>
    <cfRule type="cellIs" dxfId="0" priority="14158" operator="equal">
      <formula>0</formula>
    </cfRule>
    <cfRule type="cellIs" dxfId="0" priority="14159" operator="equal">
      <formula>0</formula>
    </cfRule>
    <cfRule type="cellIs" dxfId="0" priority="14160" operator="equal">
      <formula>0</formula>
    </cfRule>
    <cfRule type="cellIs" dxfId="0" priority="14161" operator="equal">
      <formula>0</formula>
    </cfRule>
    <cfRule type="cellIs" dxfId="0" priority="14162" operator="equal">
      <formula>0</formula>
    </cfRule>
    <cfRule type="cellIs" dxfId="0" priority="14163" operator="equal">
      <formula>0</formula>
    </cfRule>
    <cfRule type="cellIs" dxfId="0" priority="14164" operator="equal">
      <formula>0</formula>
    </cfRule>
    <cfRule type="cellIs" dxfId="0" priority="14165" operator="equal">
      <formula>0</formula>
    </cfRule>
    <cfRule type="cellIs" dxfId="0" priority="14166" operator="equal">
      <formula>0</formula>
    </cfRule>
    <cfRule type="cellIs" dxfId="0" priority="14167" operator="equal">
      <formula>0</formula>
    </cfRule>
    <cfRule type="cellIs" dxfId="0" priority="14168" operator="equal">
      <formula>0</formula>
    </cfRule>
    <cfRule type="cellIs" dxfId="0" priority="14169" operator="equal">
      <formula>0</formula>
    </cfRule>
    <cfRule type="cellIs" dxfId="0" priority="14170" operator="equal">
      <formula>0</formula>
    </cfRule>
    <cfRule type="cellIs" dxfId="0" priority="14171" operator="equal">
      <formula>0</formula>
    </cfRule>
    <cfRule type="cellIs" dxfId="0" priority="14172" operator="equal">
      <formula>0</formula>
    </cfRule>
    <cfRule type="cellIs" dxfId="0" priority="14173" operator="equal">
      <formula>0</formula>
    </cfRule>
    <cfRule type="cellIs" dxfId="0" priority="14174" operator="equal">
      <formula>0</formula>
    </cfRule>
    <cfRule type="cellIs" dxfId="0" priority="14175" operator="equal">
      <formula>0</formula>
    </cfRule>
    <cfRule type="cellIs" dxfId="0" priority="14176" operator="equal">
      <formula>0</formula>
    </cfRule>
    <cfRule type="cellIs" dxfId="0" priority="14177" operator="equal">
      <formula>0</formula>
    </cfRule>
    <cfRule type="cellIs" dxfId="0" priority="14178" operator="equal">
      <formula>0</formula>
    </cfRule>
    <cfRule type="cellIs" dxfId="0" priority="14179" operator="equal">
      <formula>0</formula>
    </cfRule>
    <cfRule type="cellIs" dxfId="0" priority="14180" operator="equal">
      <formula>0</formula>
    </cfRule>
    <cfRule type="cellIs" dxfId="0" priority="14181" operator="equal">
      <formula>0</formula>
    </cfRule>
    <cfRule type="cellIs" dxfId="0" priority="14182" operator="equal">
      <formula>0</formula>
    </cfRule>
    <cfRule type="cellIs" dxfId="0" priority="14183" operator="equal">
      <formula>0</formula>
    </cfRule>
    <cfRule type="cellIs" dxfId="0" priority="14184" operator="equal">
      <formula>0</formula>
    </cfRule>
    <cfRule type="cellIs" dxfId="0" priority="14185" operator="equal">
      <formula>0</formula>
    </cfRule>
    <cfRule type="cellIs" dxfId="0" priority="14186" operator="equal">
      <formula>0</formula>
    </cfRule>
    <cfRule type="cellIs" dxfId="0" priority="14187" operator="equal">
      <formula>0</formula>
    </cfRule>
    <cfRule type="cellIs" dxfId="0" priority="14188" operator="equal">
      <formula>0</formula>
    </cfRule>
    <cfRule type="cellIs" dxfId="0" priority="14189" operator="equal">
      <formula>0</formula>
    </cfRule>
    <cfRule type="cellIs" dxfId="0" priority="14190" operator="equal">
      <formula>0</formula>
    </cfRule>
    <cfRule type="cellIs" dxfId="0" priority="14191" operator="equal">
      <formula>0</formula>
    </cfRule>
    <cfRule type="cellIs" dxfId="0" priority="14192" operator="equal">
      <formula>0</formula>
    </cfRule>
    <cfRule type="cellIs" dxfId="0" priority="14193" operator="equal">
      <formula>0</formula>
    </cfRule>
    <cfRule type="cellIs" dxfId="0" priority="14194" operator="equal">
      <formula>0</formula>
    </cfRule>
    <cfRule type="cellIs" dxfId="0" priority="14195" operator="equal">
      <formula>0</formula>
    </cfRule>
    <cfRule type="cellIs" dxfId="0" priority="14196" operator="equal">
      <formula>0</formula>
    </cfRule>
    <cfRule type="cellIs" dxfId="0" priority="14197" operator="equal">
      <formula>0</formula>
    </cfRule>
    <cfRule type="cellIs" dxfId="0" priority="14198" operator="equal">
      <formula>0</formula>
    </cfRule>
    <cfRule type="cellIs" dxfId="0" priority="14199" operator="equal">
      <formula>0</formula>
    </cfRule>
    <cfRule type="cellIs" dxfId="0" priority="14200" operator="equal">
      <formula>0</formula>
    </cfRule>
    <cfRule type="cellIs" dxfId="0" priority="14201" operator="equal">
      <formula>0</formula>
    </cfRule>
    <cfRule type="cellIs" dxfId="0" priority="14202" operator="equal">
      <formula>0</formula>
    </cfRule>
    <cfRule type="cellIs" dxfId="0" priority="14203" operator="equal">
      <formula>0</formula>
    </cfRule>
    <cfRule type="cellIs" dxfId="0" priority="14204" operator="equal">
      <formula>0</formula>
    </cfRule>
    <cfRule type="cellIs" dxfId="0" priority="14205" operator="equal">
      <formula>0</formula>
    </cfRule>
    <cfRule type="cellIs" dxfId="0" priority="14206" operator="equal">
      <formula>0</formula>
    </cfRule>
    <cfRule type="cellIs" dxfId="0" priority="14207" operator="equal">
      <formula>0</formula>
    </cfRule>
    <cfRule type="cellIs" dxfId="0" priority="14208" operator="equal">
      <formula>0</formula>
    </cfRule>
    <cfRule type="cellIs" dxfId="0" priority="14209" operator="equal">
      <formula>0</formula>
    </cfRule>
    <cfRule type="cellIs" dxfId="0" priority="14210" operator="equal">
      <formula>0</formula>
    </cfRule>
    <cfRule type="cellIs" dxfId="0" priority="14211" operator="equal">
      <formula>0</formula>
    </cfRule>
    <cfRule type="cellIs" dxfId="0" priority="14212" operator="equal">
      <formula>0</formula>
    </cfRule>
    <cfRule type="cellIs" dxfId="0" priority="14213" operator="equal">
      <formula>0</formula>
    </cfRule>
    <cfRule type="cellIs" dxfId="0" priority="14214" operator="equal">
      <formula>0</formula>
    </cfRule>
    <cfRule type="cellIs" dxfId="0" priority="14215" operator="equal">
      <formula>0</formula>
    </cfRule>
    <cfRule type="cellIs" dxfId="0" priority="14216" operator="equal">
      <formula>0</formula>
    </cfRule>
    <cfRule type="cellIs" dxfId="0" priority="14217" operator="equal">
      <formula>0</formula>
    </cfRule>
    <cfRule type="cellIs" dxfId="0" priority="14218" operator="equal">
      <formula>0</formula>
    </cfRule>
    <cfRule type="cellIs" dxfId="0" priority="14219" operator="equal">
      <formula>0</formula>
    </cfRule>
    <cfRule type="cellIs" dxfId="0" priority="14220" operator="equal">
      <formula>0</formula>
    </cfRule>
    <cfRule type="cellIs" dxfId="0" priority="14221" operator="equal">
      <formula>0</formula>
    </cfRule>
    <cfRule type="cellIs" dxfId="0" priority="14222" operator="equal">
      <formula>0</formula>
    </cfRule>
    <cfRule type="cellIs" dxfId="0" priority="14223" operator="equal">
      <formula>0</formula>
    </cfRule>
    <cfRule type="cellIs" dxfId="0" priority="14224" operator="equal">
      <formula>0</formula>
    </cfRule>
    <cfRule type="cellIs" dxfId="0" priority="14225" operator="equal">
      <formula>0</formula>
    </cfRule>
    <cfRule type="cellIs" dxfId="0" priority="14226" operator="equal">
      <formula>0</formula>
    </cfRule>
    <cfRule type="cellIs" dxfId="0" priority="14227" operator="equal">
      <formula>0</formula>
    </cfRule>
    <cfRule type="cellIs" dxfId="0" priority="14228" operator="equal">
      <formula>0</formula>
    </cfRule>
    <cfRule type="cellIs" dxfId="0" priority="14229" operator="equal">
      <formula>0</formula>
    </cfRule>
    <cfRule type="cellIs" dxfId="0" priority="14230" operator="equal">
      <formula>0</formula>
    </cfRule>
    <cfRule type="cellIs" dxfId="0" priority="14231" operator="equal">
      <formula>0</formula>
    </cfRule>
    <cfRule type="cellIs" dxfId="0" priority="14232" operator="equal">
      <formula>0</formula>
    </cfRule>
    <cfRule type="cellIs" dxfId="0" priority="14233" operator="equal">
      <formula>0</formula>
    </cfRule>
    <cfRule type="cellIs" dxfId="0" priority="14234" operator="equal">
      <formula>0</formula>
    </cfRule>
    <cfRule type="cellIs" dxfId="0" priority="14235" operator="equal">
      <formula>0</formula>
    </cfRule>
    <cfRule type="cellIs" dxfId="0" priority="14236" operator="equal">
      <formula>0</formula>
    </cfRule>
    <cfRule type="cellIs" dxfId="0" priority="14237" operator="equal">
      <formula>0</formula>
    </cfRule>
    <cfRule type="cellIs" dxfId="0" priority="14238" operator="equal">
      <formula>0</formula>
    </cfRule>
    <cfRule type="cellIs" dxfId="0" priority="14239" operator="equal">
      <formula>0</formula>
    </cfRule>
    <cfRule type="cellIs" dxfId="0" priority="14240" operator="equal">
      <formula>0</formula>
    </cfRule>
    <cfRule type="cellIs" dxfId="0" priority="14241" operator="equal">
      <formula>0</formula>
    </cfRule>
    <cfRule type="cellIs" dxfId="0" priority="14242" operator="equal">
      <formula>0</formula>
    </cfRule>
    <cfRule type="cellIs" dxfId="0" priority="14243" operator="equal">
      <formula>0</formula>
    </cfRule>
    <cfRule type="cellIs" dxfId="0" priority="14244" operator="equal">
      <formula>0</formula>
    </cfRule>
    <cfRule type="cellIs" dxfId="0" priority="14245" operator="equal">
      <formula>0</formula>
    </cfRule>
    <cfRule type="cellIs" dxfId="0" priority="14246" operator="equal">
      <formula>0</formula>
    </cfRule>
    <cfRule type="cellIs" dxfId="0" priority="14247" operator="equal">
      <formula>0</formula>
    </cfRule>
    <cfRule type="cellIs" dxfId="0" priority="14248" operator="equal">
      <formula>0</formula>
    </cfRule>
    <cfRule type="cellIs" dxfId="0" priority="14249" operator="equal">
      <formula>0</formula>
    </cfRule>
    <cfRule type="cellIs" dxfId="0" priority="14250" operator="equal">
      <formula>0</formula>
    </cfRule>
    <cfRule type="cellIs" dxfId="0" priority="14251" operator="equal">
      <formula>0</formula>
    </cfRule>
    <cfRule type="cellIs" dxfId="0" priority="14252" operator="equal">
      <formula>0</formula>
    </cfRule>
    <cfRule type="cellIs" dxfId="0" priority="14253" operator="equal">
      <formula>0</formula>
    </cfRule>
    <cfRule type="cellIs" dxfId="0" priority="14254" operator="equal">
      <formula>0</formula>
    </cfRule>
    <cfRule type="cellIs" dxfId="0" priority="14255" operator="equal">
      <formula>0</formula>
    </cfRule>
    <cfRule type="cellIs" dxfId="0" priority="14256" operator="equal">
      <formula>0</formula>
    </cfRule>
    <cfRule type="cellIs" dxfId="0" priority="14257" operator="equal">
      <formula>0</formula>
    </cfRule>
    <cfRule type="cellIs" dxfId="0" priority="14258" operator="equal">
      <formula>0</formula>
    </cfRule>
    <cfRule type="cellIs" dxfId="0" priority="14259" operator="equal">
      <formula>0</formula>
    </cfRule>
    <cfRule type="cellIs" dxfId="0" priority="14260" operator="equal">
      <formula>0</formula>
    </cfRule>
    <cfRule type="cellIs" dxfId="0" priority="14261" operator="equal">
      <formula>0</formula>
    </cfRule>
    <cfRule type="cellIs" dxfId="0" priority="14262" operator="equal">
      <formula>0</formula>
    </cfRule>
    <cfRule type="cellIs" dxfId="0" priority="14263" operator="equal">
      <formula>0</formula>
    </cfRule>
    <cfRule type="cellIs" dxfId="0" priority="14264" operator="equal">
      <formula>0</formula>
    </cfRule>
    <cfRule type="cellIs" dxfId="0" priority="14265" operator="equal">
      <formula>0</formula>
    </cfRule>
    <cfRule type="cellIs" dxfId="0" priority="14266" operator="equal">
      <formula>0</formula>
    </cfRule>
    <cfRule type="cellIs" dxfId="0" priority="14267" operator="equal">
      <formula>0</formula>
    </cfRule>
    <cfRule type="cellIs" dxfId="0" priority="14268" operator="equal">
      <formula>0</formula>
    </cfRule>
    <cfRule type="cellIs" dxfId="0" priority="14269" operator="equal">
      <formula>0</formula>
    </cfRule>
    <cfRule type="cellIs" dxfId="0" priority="14270" operator="equal">
      <formula>0</formula>
    </cfRule>
    <cfRule type="cellIs" dxfId="0" priority="14271" operator="equal">
      <formula>0</formula>
    </cfRule>
    <cfRule type="cellIs" dxfId="0" priority="14272" operator="equal">
      <formula>0</formula>
    </cfRule>
    <cfRule type="cellIs" dxfId="0" priority="14273" operator="equal">
      <formula>0</formula>
    </cfRule>
    <cfRule type="cellIs" dxfId="0" priority="14274" operator="equal">
      <formula>0</formula>
    </cfRule>
    <cfRule type="cellIs" dxfId="0" priority="14275" operator="equal">
      <formula>0</formula>
    </cfRule>
    <cfRule type="cellIs" dxfId="0" priority="14276" operator="equal">
      <formula>0</formula>
    </cfRule>
    <cfRule type="cellIs" dxfId="0" priority="14277" operator="equal">
      <formula>0</formula>
    </cfRule>
    <cfRule type="cellIs" dxfId="0" priority="14278" operator="equal">
      <formula>0</formula>
    </cfRule>
    <cfRule type="cellIs" dxfId="0" priority="14279" operator="equal">
      <formula>0</formula>
    </cfRule>
    <cfRule type="cellIs" dxfId="0" priority="14280" operator="equal">
      <formula>0</formula>
    </cfRule>
    <cfRule type="cellIs" dxfId="0" priority="14281" operator="equal">
      <formula>0</formula>
    </cfRule>
    <cfRule type="cellIs" dxfId="0" priority="14282" operator="equal">
      <formula>0</formula>
    </cfRule>
    <cfRule type="cellIs" dxfId="0" priority="14283" operator="equal">
      <formula>0</formula>
    </cfRule>
    <cfRule type="cellIs" dxfId="0" priority="14284" operator="equal">
      <formula>0</formula>
    </cfRule>
    <cfRule type="cellIs" dxfId="0" priority="14285" operator="equal">
      <formula>0</formula>
    </cfRule>
    <cfRule type="cellIs" dxfId="0" priority="14286" operator="equal">
      <formula>0</formula>
    </cfRule>
    <cfRule type="cellIs" dxfId="0" priority="14287" operator="equal">
      <formula>0</formula>
    </cfRule>
    <cfRule type="cellIs" dxfId="0" priority="14288" operator="equal">
      <formula>0</formula>
    </cfRule>
    <cfRule type="cellIs" dxfId="0" priority="14289" operator="equal">
      <formula>0</formula>
    </cfRule>
    <cfRule type="cellIs" dxfId="0" priority="14290" operator="equal">
      <formula>0</formula>
    </cfRule>
    <cfRule type="cellIs" dxfId="0" priority="14291" operator="equal">
      <formula>0</formula>
    </cfRule>
    <cfRule type="cellIs" dxfId="0" priority="14292" operator="equal">
      <formula>0</formula>
    </cfRule>
    <cfRule type="cellIs" dxfId="0" priority="14293" operator="equal">
      <formula>0</formula>
    </cfRule>
    <cfRule type="cellIs" dxfId="0" priority="14294" operator="equal">
      <formula>0</formula>
    </cfRule>
    <cfRule type="cellIs" dxfId="0" priority="14295" operator="equal">
      <formula>0</formula>
    </cfRule>
    <cfRule type="cellIs" dxfId="0" priority="14296" operator="equal">
      <formula>0</formula>
    </cfRule>
    <cfRule type="cellIs" dxfId="0" priority="14297" operator="equal">
      <formula>0</formula>
    </cfRule>
    <cfRule type="cellIs" dxfId="0" priority="14298" operator="equal">
      <formula>0</formula>
    </cfRule>
    <cfRule type="cellIs" dxfId="0" priority="14299" operator="equal">
      <formula>0</formula>
    </cfRule>
    <cfRule type="cellIs" dxfId="0" priority="14300" operator="equal">
      <formula>0</formula>
    </cfRule>
    <cfRule type="cellIs" dxfId="0" priority="14301" operator="equal">
      <formula>0</formula>
    </cfRule>
    <cfRule type="cellIs" dxfId="0" priority="14302" operator="equal">
      <formula>0</formula>
    </cfRule>
    <cfRule type="cellIs" dxfId="0" priority="14303" operator="equal">
      <formula>0</formula>
    </cfRule>
    <cfRule type="cellIs" dxfId="0" priority="14304" operator="equal">
      <formula>0</formula>
    </cfRule>
    <cfRule type="cellIs" dxfId="0" priority="14305" operator="equal">
      <formula>0</formula>
    </cfRule>
    <cfRule type="cellIs" dxfId="0" priority="14306" operator="equal">
      <formula>0</formula>
    </cfRule>
    <cfRule type="cellIs" dxfId="0" priority="14307" operator="equal">
      <formula>0</formula>
    </cfRule>
    <cfRule type="cellIs" dxfId="0" priority="14308" operator="equal">
      <formula>0</formula>
    </cfRule>
    <cfRule type="cellIs" dxfId="0" priority="14309" operator="equal">
      <formula>0</formula>
    </cfRule>
    <cfRule type="cellIs" dxfId="0" priority="14310" operator="equal">
      <formula>0</formula>
    </cfRule>
    <cfRule type="cellIs" dxfId="0" priority="14311" operator="equal">
      <formula>0</formula>
    </cfRule>
    <cfRule type="cellIs" dxfId="0" priority="14312" operator="equal">
      <formula>0</formula>
    </cfRule>
    <cfRule type="cellIs" dxfId="0" priority="14313" operator="equal">
      <formula>0</formula>
    </cfRule>
    <cfRule type="cellIs" dxfId="0" priority="14314" operator="equal">
      <formula>0</formula>
    </cfRule>
    <cfRule type="cellIs" dxfId="0" priority="14315" operator="equal">
      <formula>0</formula>
    </cfRule>
    <cfRule type="cellIs" dxfId="0" priority="14316" operator="equal">
      <formula>0</formula>
    </cfRule>
    <cfRule type="cellIs" dxfId="0" priority="14317" operator="equal">
      <formula>0</formula>
    </cfRule>
    <cfRule type="cellIs" dxfId="0" priority="14318" operator="equal">
      <formula>0</formula>
    </cfRule>
    <cfRule type="cellIs" dxfId="0" priority="14319" operator="equal">
      <formula>0</formula>
    </cfRule>
    <cfRule type="cellIs" dxfId="0" priority="14320" operator="equal">
      <formula>0</formula>
    </cfRule>
    <cfRule type="cellIs" dxfId="0" priority="14321" operator="equal">
      <formula>0</formula>
    </cfRule>
    <cfRule type="cellIs" dxfId="0" priority="14322" operator="equal">
      <formula>0</formula>
    </cfRule>
    <cfRule type="cellIs" dxfId="0" priority="14323" operator="equal">
      <formula>0</formula>
    </cfRule>
    <cfRule type="cellIs" dxfId="0" priority="14324" operator="equal">
      <formula>0</formula>
    </cfRule>
    <cfRule type="cellIs" dxfId="0" priority="14325" operator="equal">
      <formula>0</formula>
    </cfRule>
    <cfRule type="cellIs" dxfId="0" priority="14326" operator="equal">
      <formula>0</formula>
    </cfRule>
    <cfRule type="cellIs" dxfId="0" priority="14327" operator="equal">
      <formula>0</formula>
    </cfRule>
    <cfRule type="cellIs" dxfId="0" priority="14328" operator="equal">
      <formula>0</formula>
    </cfRule>
    <cfRule type="cellIs" dxfId="0" priority="14329" operator="equal">
      <formula>0</formula>
    </cfRule>
    <cfRule type="cellIs" dxfId="0" priority="14330" operator="equal">
      <formula>0</formula>
    </cfRule>
    <cfRule type="cellIs" dxfId="0" priority="14331" operator="equal">
      <formula>0</formula>
    </cfRule>
    <cfRule type="cellIs" dxfId="0" priority="14332" operator="equal">
      <formula>0</formula>
    </cfRule>
    <cfRule type="cellIs" dxfId="0" priority="14333" operator="equal">
      <formula>0</formula>
    </cfRule>
    <cfRule type="cellIs" dxfId="0" priority="14334" operator="equal">
      <formula>0</formula>
    </cfRule>
    <cfRule type="cellIs" dxfId="0" priority="14335" operator="equal">
      <formula>0</formula>
    </cfRule>
    <cfRule type="cellIs" dxfId="0" priority="14336" operator="equal">
      <formula>0</formula>
    </cfRule>
    <cfRule type="cellIs" dxfId="0" priority="14337" operator="equal">
      <formula>0</formula>
    </cfRule>
    <cfRule type="cellIs" dxfId="0" priority="14338" operator="equal">
      <formula>0</formula>
    </cfRule>
    <cfRule type="cellIs" dxfId="0" priority="14339" operator="equal">
      <formula>0</formula>
    </cfRule>
    <cfRule type="cellIs" dxfId="0" priority="14340" operator="equal">
      <formula>0</formula>
    </cfRule>
    <cfRule type="cellIs" dxfId="0" priority="14341" operator="equal">
      <formula>0</formula>
    </cfRule>
    <cfRule type="cellIs" dxfId="0" priority="14342" operator="equal">
      <formula>0</formula>
    </cfRule>
    <cfRule type="cellIs" dxfId="0" priority="14343" operator="equal">
      <formula>0</formula>
    </cfRule>
    <cfRule type="cellIs" dxfId="0" priority="14344" operator="equal">
      <formula>0</formula>
    </cfRule>
    <cfRule type="cellIs" dxfId="0" priority="14345" operator="equal">
      <formula>0</formula>
    </cfRule>
    <cfRule type="cellIs" dxfId="0" priority="14346" operator="equal">
      <formula>0</formula>
    </cfRule>
    <cfRule type="cellIs" dxfId="0" priority="14347" operator="equal">
      <formula>0</formula>
    </cfRule>
    <cfRule type="cellIs" dxfId="0" priority="14348" operator="equal">
      <formula>0</formula>
    </cfRule>
    <cfRule type="cellIs" dxfId="0" priority="14349" operator="equal">
      <formula>0</formula>
    </cfRule>
    <cfRule type="cellIs" dxfId="0" priority="14350" operator="equal">
      <formula>0</formula>
    </cfRule>
    <cfRule type="cellIs" dxfId="0" priority="14351" operator="equal">
      <formula>0</formula>
    </cfRule>
    <cfRule type="cellIs" dxfId="0" priority="14352" operator="equal">
      <formula>0</formula>
    </cfRule>
    <cfRule type="cellIs" dxfId="0" priority="14353" operator="equal">
      <formula>0</formula>
    </cfRule>
    <cfRule type="cellIs" dxfId="0" priority="14354" operator="equal">
      <formula>0</formula>
    </cfRule>
    <cfRule type="cellIs" dxfId="0" priority="14355" operator="equal">
      <formula>0</formula>
    </cfRule>
    <cfRule type="cellIs" dxfId="0" priority="14356" operator="equal">
      <formula>0</formula>
    </cfRule>
    <cfRule type="cellIs" dxfId="0" priority="14357" operator="equal">
      <formula>0</formula>
    </cfRule>
    <cfRule type="cellIs" dxfId="0" priority="14358" operator="equal">
      <formula>0</formula>
    </cfRule>
    <cfRule type="cellIs" dxfId="0" priority="14359" operator="equal">
      <formula>0</formula>
    </cfRule>
    <cfRule type="cellIs" dxfId="0" priority="14360" operator="equal">
      <formula>0</formula>
    </cfRule>
    <cfRule type="cellIs" dxfId="0" priority="14361" operator="equal">
      <formula>0</formula>
    </cfRule>
    <cfRule type="cellIs" dxfId="0" priority="14362" operator="equal">
      <formula>0</formula>
    </cfRule>
    <cfRule type="cellIs" dxfId="0" priority="14363" operator="equal">
      <formula>0</formula>
    </cfRule>
    <cfRule type="cellIs" dxfId="0" priority="14364" operator="equal">
      <formula>0</formula>
    </cfRule>
    <cfRule type="cellIs" dxfId="0" priority="14365" operator="equal">
      <formula>0</formula>
    </cfRule>
    <cfRule type="cellIs" dxfId="0" priority="14366" operator="equal">
      <formula>0</formula>
    </cfRule>
    <cfRule type="cellIs" dxfId="0" priority="14367" operator="equal">
      <formula>0</formula>
    </cfRule>
    <cfRule type="cellIs" dxfId="0" priority="14368" operator="equal">
      <formula>0</formula>
    </cfRule>
    <cfRule type="cellIs" dxfId="0" priority="14369" operator="equal">
      <formula>0</formula>
    </cfRule>
    <cfRule type="cellIs" dxfId="0" priority="14370" operator="equal">
      <formula>0</formula>
    </cfRule>
    <cfRule type="cellIs" dxfId="0" priority="14371" operator="equal">
      <formula>0</formula>
    </cfRule>
    <cfRule type="cellIs" dxfId="0" priority="14372" operator="equal">
      <formula>0</formula>
    </cfRule>
    <cfRule type="cellIs" dxfId="0" priority="14373" operator="equal">
      <formula>0</formula>
    </cfRule>
    <cfRule type="cellIs" dxfId="0" priority="14374" operator="equal">
      <formula>0</formula>
    </cfRule>
    <cfRule type="cellIs" dxfId="0" priority="14375" operator="equal">
      <formula>0</formula>
    </cfRule>
    <cfRule type="cellIs" dxfId="0" priority="14376" operator="equal">
      <formula>0</formula>
    </cfRule>
    <cfRule type="cellIs" dxfId="0" priority="14377" operator="equal">
      <formula>0</formula>
    </cfRule>
    <cfRule type="cellIs" dxfId="0" priority="14378" operator="equal">
      <formula>0</formula>
    </cfRule>
    <cfRule type="cellIs" dxfId="0" priority="14379" operator="equal">
      <formula>0</formula>
    </cfRule>
    <cfRule type="cellIs" dxfId="0" priority="14380" operator="equal">
      <formula>0</formula>
    </cfRule>
    <cfRule type="cellIs" dxfId="0" priority="14381" operator="equal">
      <formula>0</formula>
    </cfRule>
    <cfRule type="cellIs" dxfId="0" priority="14382" operator="equal">
      <formula>0</formula>
    </cfRule>
    <cfRule type="cellIs" dxfId="0" priority="14383" operator="equal">
      <formula>0</formula>
    </cfRule>
    <cfRule type="cellIs" dxfId="0" priority="14384" operator="equal">
      <formula>0</formula>
    </cfRule>
    <cfRule type="cellIs" dxfId="0" priority="14385" operator="equal">
      <formula>0</formula>
    </cfRule>
    <cfRule type="cellIs" dxfId="0" priority="14386" operator="equal">
      <formula>0</formula>
    </cfRule>
    <cfRule type="cellIs" dxfId="0" priority="14387" operator="equal">
      <formula>0</formula>
    </cfRule>
    <cfRule type="cellIs" dxfId="0" priority="14388" operator="equal">
      <formula>0</formula>
    </cfRule>
    <cfRule type="cellIs" dxfId="0" priority="14389" operator="equal">
      <formula>0</formula>
    </cfRule>
    <cfRule type="cellIs" dxfId="0" priority="14390" operator="equal">
      <formula>0</formula>
    </cfRule>
    <cfRule type="cellIs" dxfId="0" priority="14391" operator="equal">
      <formula>0</formula>
    </cfRule>
    <cfRule type="cellIs" dxfId="0" priority="14392" operator="equal">
      <formula>0</formula>
    </cfRule>
    <cfRule type="cellIs" dxfId="0" priority="14393" operator="equal">
      <formula>0</formula>
    </cfRule>
    <cfRule type="cellIs" dxfId="0" priority="14394" operator="equal">
      <formula>0</formula>
    </cfRule>
    <cfRule type="cellIs" dxfId="0" priority="14395" operator="equal">
      <formula>0</formula>
    </cfRule>
    <cfRule type="cellIs" dxfId="0" priority="14396" operator="equal">
      <formula>0</formula>
    </cfRule>
    <cfRule type="cellIs" dxfId="0" priority="14397" operator="equal">
      <formula>0</formula>
    </cfRule>
    <cfRule type="cellIs" dxfId="0" priority="14398" operator="equal">
      <formula>0</formula>
    </cfRule>
    <cfRule type="cellIs" dxfId="0" priority="14399" operator="equal">
      <formula>0</formula>
    </cfRule>
    <cfRule type="cellIs" dxfId="0" priority="14400" operator="equal">
      <formula>0</formula>
    </cfRule>
    <cfRule type="cellIs" dxfId="0" priority="14401" operator="equal">
      <formula>0</formula>
    </cfRule>
    <cfRule type="cellIs" dxfId="0" priority="14402" operator="equal">
      <formula>0</formula>
    </cfRule>
    <cfRule type="cellIs" dxfId="0" priority="14403" operator="equal">
      <formula>0</formula>
    </cfRule>
    <cfRule type="cellIs" dxfId="0" priority="14404" operator="equal">
      <formula>0</formula>
    </cfRule>
    <cfRule type="cellIs" dxfId="0" priority="14405" operator="equal">
      <formula>0</formula>
    </cfRule>
    <cfRule type="cellIs" dxfId="0" priority="14406" operator="equal">
      <formula>0</formula>
    </cfRule>
    <cfRule type="cellIs" dxfId="0" priority="14407" operator="equal">
      <formula>0</formula>
    </cfRule>
    <cfRule type="cellIs" dxfId="0" priority="14408" operator="equal">
      <formula>0</formula>
    </cfRule>
    <cfRule type="cellIs" dxfId="0" priority="14409" operator="equal">
      <formula>0</formula>
    </cfRule>
    <cfRule type="cellIs" dxfId="0" priority="14410" operator="equal">
      <formula>0</formula>
    </cfRule>
    <cfRule type="cellIs" dxfId="0" priority="14411" operator="equal">
      <formula>0</formula>
    </cfRule>
    <cfRule type="cellIs" dxfId="0" priority="14412" operator="equal">
      <formula>0</formula>
    </cfRule>
    <cfRule type="cellIs" dxfId="0" priority="14413" operator="equal">
      <formula>0</formula>
    </cfRule>
    <cfRule type="cellIs" dxfId="0" priority="14414" operator="equal">
      <formula>0</formula>
    </cfRule>
    <cfRule type="cellIs" dxfId="0" priority="14415" operator="equal">
      <formula>0</formula>
    </cfRule>
    <cfRule type="cellIs" dxfId="0" priority="14416" operator="equal">
      <formula>0</formula>
    </cfRule>
    <cfRule type="cellIs" dxfId="0" priority="14417" operator="equal">
      <formula>0</formula>
    </cfRule>
    <cfRule type="cellIs" dxfId="0" priority="14418" operator="equal">
      <formula>0</formula>
    </cfRule>
    <cfRule type="cellIs" dxfId="0" priority="14419" operator="equal">
      <formula>0</formula>
    </cfRule>
    <cfRule type="cellIs" dxfId="0" priority="14420" operator="equal">
      <formula>0</formula>
    </cfRule>
    <cfRule type="cellIs" dxfId="0" priority="14421" operator="equal">
      <formula>0</formula>
    </cfRule>
    <cfRule type="cellIs" dxfId="0" priority="14422" operator="equal">
      <formula>0</formula>
    </cfRule>
    <cfRule type="cellIs" dxfId="0" priority="14423" operator="equal">
      <formula>0</formula>
    </cfRule>
    <cfRule type="cellIs" dxfId="0" priority="14424" operator="equal">
      <formula>0</formula>
    </cfRule>
    <cfRule type="cellIs" dxfId="0" priority="14425" operator="equal">
      <formula>0</formula>
    </cfRule>
    <cfRule type="cellIs" dxfId="0" priority="14426" operator="equal">
      <formula>0</formula>
    </cfRule>
    <cfRule type="cellIs" dxfId="0" priority="14427" operator="equal">
      <formula>0</formula>
    </cfRule>
    <cfRule type="cellIs" dxfId="0" priority="14428" operator="equal">
      <formula>0</formula>
    </cfRule>
    <cfRule type="cellIs" dxfId="0" priority="14429" operator="equal">
      <formula>0</formula>
    </cfRule>
    <cfRule type="cellIs" dxfId="0" priority="14430" operator="equal">
      <formula>0</formula>
    </cfRule>
    <cfRule type="cellIs" dxfId="0" priority="14431" operator="equal">
      <formula>0</formula>
    </cfRule>
    <cfRule type="cellIs" dxfId="0" priority="14432" operator="equal">
      <formula>0</formula>
    </cfRule>
    <cfRule type="cellIs" dxfId="0" priority="14433" operator="equal">
      <formula>0</formula>
    </cfRule>
    <cfRule type="cellIs" dxfId="0" priority="14434" operator="equal">
      <formula>0</formula>
    </cfRule>
    <cfRule type="cellIs" dxfId="0" priority="14435" operator="equal">
      <formula>0</formula>
    </cfRule>
    <cfRule type="cellIs" dxfId="0" priority="14436" operator="equal">
      <formula>0</formula>
    </cfRule>
    <cfRule type="cellIs" dxfId="0" priority="14437" operator="equal">
      <formula>0</formula>
    </cfRule>
    <cfRule type="cellIs" dxfId="0" priority="14438" operator="equal">
      <formula>0</formula>
    </cfRule>
    <cfRule type="cellIs" dxfId="0" priority="14439" operator="equal">
      <formula>0</formula>
    </cfRule>
    <cfRule type="cellIs" dxfId="0" priority="14440" operator="equal">
      <formula>0</formula>
    </cfRule>
    <cfRule type="cellIs" dxfId="0" priority="14441" operator="equal">
      <formula>0</formula>
    </cfRule>
    <cfRule type="cellIs" dxfId="0" priority="14442" operator="equal">
      <formula>0</formula>
    </cfRule>
    <cfRule type="cellIs" dxfId="0" priority="14443" operator="equal">
      <formula>0</formula>
    </cfRule>
    <cfRule type="cellIs" dxfId="0" priority="14444" operator="equal">
      <formula>0</formula>
    </cfRule>
    <cfRule type="cellIs" dxfId="0" priority="14445" operator="equal">
      <formula>0</formula>
    </cfRule>
    <cfRule type="cellIs" dxfId="0" priority="14446" operator="equal">
      <formula>0</formula>
    </cfRule>
    <cfRule type="cellIs" dxfId="0" priority="14447" operator="equal">
      <formula>0</formula>
    </cfRule>
    <cfRule type="cellIs" dxfId="0" priority="14448" operator="equal">
      <formula>0</formula>
    </cfRule>
    <cfRule type="cellIs" dxfId="0" priority="14449" operator="equal">
      <formula>0</formula>
    </cfRule>
    <cfRule type="cellIs" dxfId="0" priority="14450" operator="equal">
      <formula>0</formula>
    </cfRule>
    <cfRule type="cellIs" dxfId="0" priority="14451" operator="equal">
      <formula>0</formula>
    </cfRule>
    <cfRule type="cellIs" dxfId="0" priority="14452" operator="equal">
      <formula>0</formula>
    </cfRule>
    <cfRule type="cellIs" dxfId="0" priority="14453" operator="equal">
      <formula>0</formula>
    </cfRule>
    <cfRule type="cellIs" dxfId="0" priority="14454" operator="equal">
      <formula>0</formula>
    </cfRule>
    <cfRule type="cellIs" dxfId="0" priority="14455" operator="equal">
      <formula>0</formula>
    </cfRule>
    <cfRule type="cellIs" dxfId="0" priority="14456" operator="equal">
      <formula>0</formula>
    </cfRule>
    <cfRule type="cellIs" dxfId="0" priority="14457" operator="equal">
      <formula>0</formula>
    </cfRule>
    <cfRule type="cellIs" dxfId="0" priority="14458" operator="equal">
      <formula>0</formula>
    </cfRule>
    <cfRule type="cellIs" dxfId="0" priority="14459" operator="equal">
      <formula>0</formula>
    </cfRule>
    <cfRule type="cellIs" dxfId="0" priority="14460" operator="equal">
      <formula>0</formula>
    </cfRule>
    <cfRule type="cellIs" dxfId="0" priority="14461" operator="equal">
      <formula>0</formula>
    </cfRule>
    <cfRule type="cellIs" dxfId="0" priority="14462" operator="equal">
      <formula>0</formula>
    </cfRule>
    <cfRule type="cellIs" dxfId="0" priority="14463" operator="equal">
      <formula>0</formula>
    </cfRule>
    <cfRule type="cellIs" dxfId="0" priority="14464" operator="equal">
      <formula>0</formula>
    </cfRule>
    <cfRule type="cellIs" dxfId="0" priority="14465" operator="equal">
      <formula>0</formula>
    </cfRule>
    <cfRule type="cellIs" dxfId="0" priority="14466" operator="equal">
      <formula>0</formula>
    </cfRule>
    <cfRule type="cellIs" dxfId="0" priority="14467" operator="equal">
      <formula>0</formula>
    </cfRule>
    <cfRule type="cellIs" dxfId="0" priority="14468" operator="equal">
      <formula>0</formula>
    </cfRule>
    <cfRule type="cellIs" dxfId="0" priority="14469" operator="equal">
      <formula>0</formula>
    </cfRule>
    <cfRule type="cellIs" dxfId="0" priority="14470" operator="equal">
      <formula>0</formula>
    </cfRule>
    <cfRule type="cellIs" dxfId="0" priority="14471" operator="equal">
      <formula>0</formula>
    </cfRule>
    <cfRule type="cellIs" dxfId="0" priority="14472" operator="equal">
      <formula>0</formula>
    </cfRule>
    <cfRule type="cellIs" dxfId="0" priority="14473" operator="equal">
      <formula>0</formula>
    </cfRule>
    <cfRule type="cellIs" dxfId="0" priority="14474" operator="equal">
      <formula>0</formula>
    </cfRule>
    <cfRule type="cellIs" dxfId="0" priority="14475" operator="equal">
      <formula>0</formula>
    </cfRule>
    <cfRule type="cellIs" dxfId="0" priority="14476" operator="equal">
      <formula>0</formula>
    </cfRule>
    <cfRule type="cellIs" dxfId="0" priority="14477" operator="equal">
      <formula>0</formula>
    </cfRule>
    <cfRule type="cellIs" dxfId="0" priority="14478" operator="equal">
      <formula>0</formula>
    </cfRule>
    <cfRule type="cellIs" dxfId="0" priority="14479" operator="equal">
      <formula>0</formula>
    </cfRule>
    <cfRule type="cellIs" dxfId="0" priority="14480" operator="equal">
      <formula>0</formula>
    </cfRule>
    <cfRule type="cellIs" dxfId="0" priority="14481" operator="equal">
      <formula>0</formula>
    </cfRule>
    <cfRule type="cellIs" dxfId="0" priority="14482" operator="equal">
      <formula>0</formula>
    </cfRule>
    <cfRule type="cellIs" dxfId="0" priority="14483" operator="equal">
      <formula>0</formula>
    </cfRule>
    <cfRule type="cellIs" dxfId="0" priority="14484" operator="equal">
      <formula>0</formula>
    </cfRule>
    <cfRule type="cellIs" dxfId="0" priority="14485" operator="equal">
      <formula>0</formula>
    </cfRule>
    <cfRule type="cellIs" dxfId="0" priority="14486" operator="equal">
      <formula>0</formula>
    </cfRule>
    <cfRule type="cellIs" dxfId="0" priority="14487" operator="equal">
      <formula>0</formula>
    </cfRule>
    <cfRule type="cellIs" dxfId="0" priority="14488" operator="equal">
      <formula>0</formula>
    </cfRule>
    <cfRule type="cellIs" dxfId="0" priority="14489" operator="equal">
      <formula>0</formula>
    </cfRule>
    <cfRule type="cellIs" dxfId="0" priority="14490" operator="equal">
      <formula>0</formula>
    </cfRule>
    <cfRule type="cellIs" dxfId="0" priority="14491" operator="equal">
      <formula>0</formula>
    </cfRule>
    <cfRule type="cellIs" dxfId="0" priority="14492" operator="equal">
      <formula>0</formula>
    </cfRule>
    <cfRule type="cellIs" dxfId="0" priority="14493" operator="equal">
      <formula>0</formula>
    </cfRule>
    <cfRule type="cellIs" dxfId="0" priority="14494" operator="equal">
      <formula>0</formula>
    </cfRule>
    <cfRule type="cellIs" dxfId="0" priority="14495" operator="equal">
      <formula>0</formula>
    </cfRule>
    <cfRule type="cellIs" dxfId="0" priority="14496" operator="equal">
      <formula>0</formula>
    </cfRule>
    <cfRule type="cellIs" dxfId="0" priority="14497" operator="equal">
      <formula>0</formula>
    </cfRule>
    <cfRule type="cellIs" dxfId="0" priority="14498" operator="equal">
      <formula>0</formula>
    </cfRule>
    <cfRule type="cellIs" dxfId="0" priority="14499" operator="equal">
      <formula>0</formula>
    </cfRule>
    <cfRule type="cellIs" dxfId="0" priority="14500" operator="equal">
      <formula>0</formula>
    </cfRule>
    <cfRule type="cellIs" dxfId="0" priority="14501" operator="equal">
      <formula>0</formula>
    </cfRule>
    <cfRule type="cellIs" dxfId="0" priority="14502" operator="equal">
      <formula>0</formula>
    </cfRule>
    <cfRule type="cellIs" dxfId="0" priority="14503" operator="equal">
      <formula>0</formula>
    </cfRule>
    <cfRule type="cellIs" dxfId="0" priority="14504" operator="equal">
      <formula>0</formula>
    </cfRule>
    <cfRule type="cellIs" dxfId="0" priority="14505" operator="equal">
      <formula>0</formula>
    </cfRule>
    <cfRule type="cellIs" dxfId="0" priority="14506" operator="equal">
      <formula>0</formula>
    </cfRule>
    <cfRule type="cellIs" dxfId="0" priority="14507" operator="equal">
      <formula>0</formula>
    </cfRule>
    <cfRule type="cellIs" dxfId="0" priority="14508" operator="equal">
      <formula>0</formula>
    </cfRule>
    <cfRule type="cellIs" dxfId="0" priority="14509" operator="equal">
      <formula>0</formula>
    </cfRule>
    <cfRule type="cellIs" dxfId="0" priority="14510" operator="equal">
      <formula>0</formula>
    </cfRule>
    <cfRule type="cellIs" dxfId="0" priority="14511" operator="equal">
      <formula>0</formula>
    </cfRule>
    <cfRule type="cellIs" dxfId="0" priority="14512" operator="equal">
      <formula>0</formula>
    </cfRule>
    <cfRule type="cellIs" dxfId="0" priority="14513" operator="equal">
      <formula>0</formula>
    </cfRule>
    <cfRule type="cellIs" dxfId="0" priority="14514" operator="equal">
      <formula>0</formula>
    </cfRule>
    <cfRule type="cellIs" dxfId="0" priority="14515" operator="equal">
      <formula>0</formula>
    </cfRule>
    <cfRule type="cellIs" dxfId="0" priority="14516" operator="equal">
      <formula>0</formula>
    </cfRule>
  </conditionalFormatting>
  <conditionalFormatting sqref="E604">
    <cfRule type="cellIs" dxfId="0" priority="12493" operator="equal">
      <formula>0</formula>
    </cfRule>
    <cfRule type="cellIs" dxfId="0" priority="12494" operator="equal">
      <formula>0</formula>
    </cfRule>
    <cfRule type="cellIs" dxfId="0" priority="12495" operator="equal">
      <formula>0</formula>
    </cfRule>
    <cfRule type="cellIs" dxfId="0" priority="12496" operator="equal">
      <formula>0</formula>
    </cfRule>
    <cfRule type="cellIs" dxfId="0" priority="12497" operator="equal">
      <formula>0</formula>
    </cfRule>
    <cfRule type="cellIs" dxfId="0" priority="12498" operator="equal">
      <formula>0</formula>
    </cfRule>
    <cfRule type="cellIs" dxfId="0" priority="12499" operator="equal">
      <formula>0</formula>
    </cfRule>
    <cfRule type="cellIs" dxfId="0" priority="12500" operator="equal">
      <formula>0</formula>
    </cfRule>
    <cfRule type="cellIs" dxfId="0" priority="12501" operator="equal">
      <formula>0</formula>
    </cfRule>
    <cfRule type="cellIs" dxfId="0" priority="12502" operator="equal">
      <formula>0</formula>
    </cfRule>
    <cfRule type="cellIs" dxfId="0" priority="12503" operator="equal">
      <formula>0</formula>
    </cfRule>
    <cfRule type="cellIs" dxfId="0" priority="12504" operator="equal">
      <formula>0</formula>
    </cfRule>
    <cfRule type="cellIs" dxfId="0" priority="12505" operator="equal">
      <formula>0</formula>
    </cfRule>
    <cfRule type="cellIs" dxfId="0" priority="12506" operator="equal">
      <formula>0</formula>
    </cfRule>
    <cfRule type="cellIs" dxfId="0" priority="12507" operator="equal">
      <formula>0</formula>
    </cfRule>
    <cfRule type="cellIs" dxfId="0" priority="12508" operator="equal">
      <formula>0</formula>
    </cfRule>
    <cfRule type="cellIs" dxfId="0" priority="12509" operator="equal">
      <formula>0</formula>
    </cfRule>
    <cfRule type="cellIs" dxfId="0" priority="12510" operator="equal">
      <formula>0</formula>
    </cfRule>
    <cfRule type="cellIs" dxfId="0" priority="12511" operator="equal">
      <formula>0</formula>
    </cfRule>
    <cfRule type="cellIs" dxfId="0" priority="12512" operator="equal">
      <formula>0</formula>
    </cfRule>
    <cfRule type="cellIs" dxfId="0" priority="12513" operator="equal">
      <formula>0</formula>
    </cfRule>
    <cfRule type="cellIs" dxfId="0" priority="12514" operator="equal">
      <formula>0</formula>
    </cfRule>
    <cfRule type="cellIs" dxfId="0" priority="12515" operator="equal">
      <formula>0</formula>
    </cfRule>
    <cfRule type="cellIs" dxfId="0" priority="12516" operator="equal">
      <formula>0</formula>
    </cfRule>
    <cfRule type="cellIs" dxfId="0" priority="12517" operator="equal">
      <formula>0</formula>
    </cfRule>
    <cfRule type="cellIs" dxfId="0" priority="12518" operator="equal">
      <formula>0</formula>
    </cfRule>
    <cfRule type="cellIs" dxfId="0" priority="12519" operator="equal">
      <formula>0</formula>
    </cfRule>
    <cfRule type="cellIs" dxfId="0" priority="12520" operator="equal">
      <formula>0</formula>
    </cfRule>
    <cfRule type="cellIs" dxfId="0" priority="12521" operator="equal">
      <formula>0</formula>
    </cfRule>
    <cfRule type="cellIs" dxfId="0" priority="12522" operator="equal">
      <formula>0</formula>
    </cfRule>
    <cfRule type="cellIs" dxfId="0" priority="12523" operator="equal">
      <formula>0</formula>
    </cfRule>
    <cfRule type="cellIs" dxfId="0" priority="12524" operator="equal">
      <formula>0</formula>
    </cfRule>
    <cfRule type="cellIs" dxfId="0" priority="12525" operator="equal">
      <formula>0</formula>
    </cfRule>
    <cfRule type="cellIs" dxfId="0" priority="12526" operator="equal">
      <formula>0</formula>
    </cfRule>
    <cfRule type="cellIs" dxfId="0" priority="12527" operator="equal">
      <formula>0</formula>
    </cfRule>
    <cfRule type="cellIs" dxfId="0" priority="12528" operator="equal">
      <formula>0</formula>
    </cfRule>
    <cfRule type="cellIs" dxfId="0" priority="12529" operator="equal">
      <formula>0</formula>
    </cfRule>
    <cfRule type="cellIs" dxfId="0" priority="12530" operator="equal">
      <formula>0</formula>
    </cfRule>
    <cfRule type="cellIs" dxfId="0" priority="12531" operator="equal">
      <formula>0</formula>
    </cfRule>
    <cfRule type="cellIs" dxfId="0" priority="12532" operator="equal">
      <formula>0</formula>
    </cfRule>
    <cfRule type="cellIs" dxfId="0" priority="12533" operator="equal">
      <formula>0</formula>
    </cfRule>
    <cfRule type="cellIs" dxfId="0" priority="12534" operator="equal">
      <formula>0</formula>
    </cfRule>
    <cfRule type="cellIs" dxfId="0" priority="12535" operator="equal">
      <formula>0</formula>
    </cfRule>
    <cfRule type="cellIs" dxfId="0" priority="12536" operator="equal">
      <formula>0</formula>
    </cfRule>
    <cfRule type="cellIs" dxfId="0" priority="12537" operator="equal">
      <formula>0</formula>
    </cfRule>
    <cfRule type="cellIs" dxfId="0" priority="12538" operator="equal">
      <formula>0</formula>
    </cfRule>
    <cfRule type="cellIs" dxfId="0" priority="12539" operator="equal">
      <formula>0</formula>
    </cfRule>
    <cfRule type="cellIs" dxfId="0" priority="12540" operator="equal">
      <formula>0</formula>
    </cfRule>
    <cfRule type="cellIs" dxfId="0" priority="12541" operator="equal">
      <formula>0</formula>
    </cfRule>
    <cfRule type="cellIs" dxfId="0" priority="12542" operator="equal">
      <formula>0</formula>
    </cfRule>
    <cfRule type="cellIs" dxfId="0" priority="12543" operator="equal">
      <formula>0</formula>
    </cfRule>
    <cfRule type="cellIs" dxfId="0" priority="12544" operator="equal">
      <formula>0</formula>
    </cfRule>
    <cfRule type="cellIs" dxfId="0" priority="12545" operator="equal">
      <formula>0</formula>
    </cfRule>
    <cfRule type="cellIs" dxfId="0" priority="12546" operator="equal">
      <formula>0</formula>
    </cfRule>
    <cfRule type="cellIs" dxfId="0" priority="12547" operator="equal">
      <formula>0</formula>
    </cfRule>
    <cfRule type="cellIs" dxfId="0" priority="12548" operator="equal">
      <formula>0</formula>
    </cfRule>
    <cfRule type="cellIs" dxfId="0" priority="12549" operator="equal">
      <formula>0</formula>
    </cfRule>
    <cfRule type="cellIs" dxfId="0" priority="12550" operator="equal">
      <formula>0</formula>
    </cfRule>
    <cfRule type="cellIs" dxfId="0" priority="12551" operator="equal">
      <formula>0</formula>
    </cfRule>
    <cfRule type="cellIs" dxfId="0" priority="12552" operator="equal">
      <formula>0</formula>
    </cfRule>
    <cfRule type="cellIs" dxfId="0" priority="12553" operator="equal">
      <formula>0</formula>
    </cfRule>
    <cfRule type="cellIs" dxfId="0" priority="12554" operator="equal">
      <formula>0</formula>
    </cfRule>
    <cfRule type="cellIs" dxfId="0" priority="12555" operator="equal">
      <formula>0</formula>
    </cfRule>
    <cfRule type="cellIs" dxfId="0" priority="12556" operator="equal">
      <formula>0</formula>
    </cfRule>
    <cfRule type="cellIs" dxfId="0" priority="12557" operator="equal">
      <formula>0</formula>
    </cfRule>
    <cfRule type="cellIs" dxfId="0" priority="12558" operator="equal">
      <formula>0</formula>
    </cfRule>
    <cfRule type="cellIs" dxfId="0" priority="12559" operator="equal">
      <formula>0</formula>
    </cfRule>
    <cfRule type="cellIs" dxfId="0" priority="12560" operator="equal">
      <formula>0</formula>
    </cfRule>
    <cfRule type="cellIs" dxfId="0" priority="12561" operator="equal">
      <formula>0</formula>
    </cfRule>
    <cfRule type="cellIs" dxfId="0" priority="12562" operator="equal">
      <formula>0</formula>
    </cfRule>
    <cfRule type="cellIs" dxfId="0" priority="12563" operator="equal">
      <formula>0</formula>
    </cfRule>
    <cfRule type="cellIs" dxfId="0" priority="12564" operator="equal">
      <formula>0</formula>
    </cfRule>
    <cfRule type="cellIs" dxfId="0" priority="12565" operator="equal">
      <formula>0</formula>
    </cfRule>
    <cfRule type="cellIs" dxfId="0" priority="12566" operator="equal">
      <formula>0</formula>
    </cfRule>
    <cfRule type="cellIs" dxfId="0" priority="12567" operator="equal">
      <formula>0</formula>
    </cfRule>
    <cfRule type="cellIs" dxfId="0" priority="12568" operator="equal">
      <formula>0</formula>
    </cfRule>
    <cfRule type="cellIs" dxfId="0" priority="12569" operator="equal">
      <formula>0</formula>
    </cfRule>
    <cfRule type="cellIs" dxfId="0" priority="12570" operator="equal">
      <formula>0</formula>
    </cfRule>
    <cfRule type="cellIs" dxfId="0" priority="12571" operator="equal">
      <formula>0</formula>
    </cfRule>
    <cfRule type="cellIs" dxfId="0" priority="12572" operator="equal">
      <formula>0</formula>
    </cfRule>
    <cfRule type="cellIs" dxfId="0" priority="12573" operator="equal">
      <formula>0</formula>
    </cfRule>
    <cfRule type="cellIs" dxfId="0" priority="12574" operator="equal">
      <formula>0</formula>
    </cfRule>
    <cfRule type="cellIs" dxfId="0" priority="12575" operator="equal">
      <formula>0</formula>
    </cfRule>
    <cfRule type="cellIs" dxfId="0" priority="12576" operator="equal">
      <formula>0</formula>
    </cfRule>
    <cfRule type="cellIs" dxfId="0" priority="12577" operator="equal">
      <formula>0</formula>
    </cfRule>
    <cfRule type="cellIs" dxfId="0" priority="12578" operator="equal">
      <formula>0</formula>
    </cfRule>
    <cfRule type="cellIs" dxfId="0" priority="12579" operator="equal">
      <formula>0</formula>
    </cfRule>
    <cfRule type="cellIs" dxfId="0" priority="12580" operator="equal">
      <formula>0</formula>
    </cfRule>
    <cfRule type="cellIs" dxfId="0" priority="12581" operator="equal">
      <formula>0</formula>
    </cfRule>
    <cfRule type="cellIs" dxfId="0" priority="12582" operator="equal">
      <formula>0</formula>
    </cfRule>
    <cfRule type="cellIs" dxfId="0" priority="12583" operator="equal">
      <formula>0</formula>
    </cfRule>
    <cfRule type="cellIs" dxfId="0" priority="12584" operator="equal">
      <formula>0</formula>
    </cfRule>
    <cfRule type="cellIs" dxfId="0" priority="12585" operator="equal">
      <formula>0</formula>
    </cfRule>
    <cfRule type="cellIs" dxfId="0" priority="12586" operator="equal">
      <formula>0</formula>
    </cfRule>
    <cfRule type="cellIs" dxfId="0" priority="12587" operator="equal">
      <formula>0</formula>
    </cfRule>
    <cfRule type="cellIs" dxfId="0" priority="12588" operator="equal">
      <formula>0</formula>
    </cfRule>
    <cfRule type="cellIs" dxfId="0" priority="12589" operator="equal">
      <formula>0</formula>
    </cfRule>
    <cfRule type="cellIs" dxfId="0" priority="12590" operator="equal">
      <formula>0</formula>
    </cfRule>
    <cfRule type="cellIs" dxfId="0" priority="12591" operator="equal">
      <formula>0</formula>
    </cfRule>
    <cfRule type="cellIs" dxfId="0" priority="12592" operator="equal">
      <formula>0</formula>
    </cfRule>
    <cfRule type="cellIs" dxfId="0" priority="12593" operator="equal">
      <formula>0</formula>
    </cfRule>
    <cfRule type="cellIs" dxfId="0" priority="12594" operator="equal">
      <formula>0</formula>
    </cfRule>
    <cfRule type="cellIs" dxfId="0" priority="12595" operator="equal">
      <formula>0</formula>
    </cfRule>
    <cfRule type="cellIs" dxfId="0" priority="12596" operator="equal">
      <formula>0</formula>
    </cfRule>
    <cfRule type="cellIs" dxfId="0" priority="12597" operator="equal">
      <formula>0</formula>
    </cfRule>
    <cfRule type="cellIs" dxfId="0" priority="12598" operator="equal">
      <formula>0</formula>
    </cfRule>
    <cfRule type="cellIs" dxfId="0" priority="12599" operator="equal">
      <formula>0</formula>
    </cfRule>
    <cfRule type="cellIs" dxfId="0" priority="12600" operator="equal">
      <formula>0</formula>
    </cfRule>
    <cfRule type="cellIs" dxfId="0" priority="12601" operator="equal">
      <formula>0</formula>
    </cfRule>
    <cfRule type="cellIs" dxfId="0" priority="12602" operator="equal">
      <formula>0</formula>
    </cfRule>
    <cfRule type="cellIs" dxfId="0" priority="12603" operator="equal">
      <formula>0</formula>
    </cfRule>
    <cfRule type="cellIs" dxfId="0" priority="12604" operator="equal">
      <formula>0</formula>
    </cfRule>
    <cfRule type="cellIs" dxfId="0" priority="12605" operator="equal">
      <formula>0</formula>
    </cfRule>
    <cfRule type="cellIs" dxfId="0" priority="12606" operator="equal">
      <formula>0</formula>
    </cfRule>
    <cfRule type="cellIs" dxfId="0" priority="12607" operator="equal">
      <formula>0</formula>
    </cfRule>
    <cfRule type="cellIs" dxfId="0" priority="12608" operator="equal">
      <formula>0</formula>
    </cfRule>
    <cfRule type="cellIs" dxfId="0" priority="12609" operator="equal">
      <formula>0</formula>
    </cfRule>
    <cfRule type="cellIs" dxfId="0" priority="12610" operator="equal">
      <formula>0</formula>
    </cfRule>
    <cfRule type="cellIs" dxfId="0" priority="12611" operator="equal">
      <formula>0</formula>
    </cfRule>
    <cfRule type="cellIs" dxfId="0" priority="12612" operator="equal">
      <formula>0</formula>
    </cfRule>
    <cfRule type="cellIs" dxfId="0" priority="12613" operator="equal">
      <formula>0</formula>
    </cfRule>
    <cfRule type="cellIs" dxfId="0" priority="12614" operator="equal">
      <formula>0</formula>
    </cfRule>
    <cfRule type="cellIs" dxfId="0" priority="12615" operator="equal">
      <formula>0</formula>
    </cfRule>
    <cfRule type="cellIs" dxfId="0" priority="12616" operator="equal">
      <formula>0</formula>
    </cfRule>
    <cfRule type="cellIs" dxfId="0" priority="12617" operator="equal">
      <formula>0</formula>
    </cfRule>
    <cfRule type="cellIs" dxfId="0" priority="12618" operator="equal">
      <formula>0</formula>
    </cfRule>
    <cfRule type="cellIs" dxfId="0" priority="12619" operator="equal">
      <formula>0</formula>
    </cfRule>
    <cfRule type="cellIs" dxfId="0" priority="12620" operator="equal">
      <formula>0</formula>
    </cfRule>
    <cfRule type="cellIs" dxfId="0" priority="12621" operator="equal">
      <formula>0</formula>
    </cfRule>
    <cfRule type="cellIs" dxfId="0" priority="12622" operator="equal">
      <formula>0</formula>
    </cfRule>
    <cfRule type="cellIs" dxfId="0" priority="12623" operator="equal">
      <formula>0</formula>
    </cfRule>
    <cfRule type="cellIs" dxfId="0" priority="12624" operator="equal">
      <formula>0</formula>
    </cfRule>
    <cfRule type="cellIs" dxfId="0" priority="12625" operator="equal">
      <formula>0</formula>
    </cfRule>
    <cfRule type="cellIs" dxfId="0" priority="12626" operator="equal">
      <formula>0</formula>
    </cfRule>
    <cfRule type="cellIs" dxfId="0" priority="12627" operator="equal">
      <formula>0</formula>
    </cfRule>
    <cfRule type="cellIs" dxfId="0" priority="12628" operator="equal">
      <formula>0</formula>
    </cfRule>
    <cfRule type="cellIs" dxfId="0" priority="12629" operator="equal">
      <formula>0</formula>
    </cfRule>
    <cfRule type="cellIs" dxfId="0" priority="12630" operator="equal">
      <formula>0</formula>
    </cfRule>
    <cfRule type="cellIs" dxfId="0" priority="12631" operator="equal">
      <formula>0</formula>
    </cfRule>
    <cfRule type="cellIs" dxfId="0" priority="12632" operator="equal">
      <formula>0</formula>
    </cfRule>
    <cfRule type="cellIs" dxfId="0" priority="12633" operator="equal">
      <formula>0</formula>
    </cfRule>
    <cfRule type="cellIs" dxfId="0" priority="12634" operator="equal">
      <formula>0</formula>
    </cfRule>
    <cfRule type="cellIs" dxfId="0" priority="12635" operator="equal">
      <formula>0</formula>
    </cfRule>
    <cfRule type="cellIs" dxfId="0" priority="12636" operator="equal">
      <formula>0</formula>
    </cfRule>
    <cfRule type="cellIs" dxfId="0" priority="12637" operator="equal">
      <formula>0</formula>
    </cfRule>
    <cfRule type="cellIs" dxfId="0" priority="12638" operator="equal">
      <formula>0</formula>
    </cfRule>
    <cfRule type="cellIs" dxfId="0" priority="12639" operator="equal">
      <formula>0</formula>
    </cfRule>
    <cfRule type="cellIs" dxfId="0" priority="12640" operator="equal">
      <formula>0</formula>
    </cfRule>
    <cfRule type="cellIs" dxfId="0" priority="12641" operator="equal">
      <formula>0</formula>
    </cfRule>
    <cfRule type="cellIs" dxfId="0" priority="12642" operator="equal">
      <formula>0</formula>
    </cfRule>
    <cfRule type="cellIs" dxfId="0" priority="12643" operator="equal">
      <formula>0</formula>
    </cfRule>
    <cfRule type="cellIs" dxfId="0" priority="12644" operator="equal">
      <formula>0</formula>
    </cfRule>
    <cfRule type="cellIs" dxfId="0" priority="12645" operator="equal">
      <formula>0</formula>
    </cfRule>
    <cfRule type="cellIs" dxfId="0" priority="12646" operator="equal">
      <formula>0</formula>
    </cfRule>
    <cfRule type="cellIs" dxfId="0" priority="12647" operator="equal">
      <formula>0</formula>
    </cfRule>
    <cfRule type="cellIs" dxfId="0" priority="12648" operator="equal">
      <formula>0</formula>
    </cfRule>
    <cfRule type="cellIs" dxfId="0" priority="12649" operator="equal">
      <formula>0</formula>
    </cfRule>
    <cfRule type="cellIs" dxfId="0" priority="12650" operator="equal">
      <formula>0</formula>
    </cfRule>
    <cfRule type="cellIs" dxfId="0" priority="12651" operator="equal">
      <formula>0</formula>
    </cfRule>
    <cfRule type="cellIs" dxfId="0" priority="12652" operator="equal">
      <formula>0</formula>
    </cfRule>
    <cfRule type="cellIs" dxfId="0" priority="12653" operator="equal">
      <formula>0</formula>
    </cfRule>
    <cfRule type="cellIs" dxfId="0" priority="12654" operator="equal">
      <formula>0</formula>
    </cfRule>
    <cfRule type="cellIs" dxfId="0" priority="12655" operator="equal">
      <formula>0</formula>
    </cfRule>
    <cfRule type="cellIs" dxfId="0" priority="12656" operator="equal">
      <formula>0</formula>
    </cfRule>
    <cfRule type="cellIs" dxfId="0" priority="12657" operator="equal">
      <formula>0</formula>
    </cfRule>
    <cfRule type="cellIs" dxfId="0" priority="12658" operator="equal">
      <formula>0</formula>
    </cfRule>
    <cfRule type="cellIs" dxfId="0" priority="12659" operator="equal">
      <formula>0</formula>
    </cfRule>
    <cfRule type="cellIs" dxfId="0" priority="12660" operator="equal">
      <formula>0</formula>
    </cfRule>
    <cfRule type="cellIs" dxfId="0" priority="12661" operator="equal">
      <formula>0</formula>
    </cfRule>
    <cfRule type="cellIs" dxfId="0" priority="12662" operator="equal">
      <formula>0</formula>
    </cfRule>
    <cfRule type="cellIs" dxfId="0" priority="12663" operator="equal">
      <formula>0</formula>
    </cfRule>
    <cfRule type="cellIs" dxfId="0" priority="12664" operator="equal">
      <formula>0</formula>
    </cfRule>
    <cfRule type="cellIs" dxfId="0" priority="12665" operator="equal">
      <formula>0</formula>
    </cfRule>
    <cfRule type="cellIs" dxfId="0" priority="12666" operator="equal">
      <formula>0</formula>
    </cfRule>
    <cfRule type="cellIs" dxfId="0" priority="12667" operator="equal">
      <formula>0</formula>
    </cfRule>
    <cfRule type="cellIs" dxfId="0" priority="12668" operator="equal">
      <formula>0</formula>
    </cfRule>
    <cfRule type="cellIs" dxfId="0" priority="12669" operator="equal">
      <formula>0</formula>
    </cfRule>
    <cfRule type="cellIs" dxfId="0" priority="12670" operator="equal">
      <formula>0</formula>
    </cfRule>
    <cfRule type="cellIs" dxfId="0" priority="12671" operator="equal">
      <formula>0</formula>
    </cfRule>
    <cfRule type="cellIs" dxfId="0" priority="12672" operator="equal">
      <formula>0</formula>
    </cfRule>
    <cfRule type="cellIs" dxfId="0" priority="12673" operator="equal">
      <formula>0</formula>
    </cfRule>
    <cfRule type="cellIs" dxfId="0" priority="12674" operator="equal">
      <formula>0</formula>
    </cfRule>
    <cfRule type="cellIs" dxfId="0" priority="12675" operator="equal">
      <formula>0</formula>
    </cfRule>
    <cfRule type="cellIs" dxfId="0" priority="12676" operator="equal">
      <formula>0</formula>
    </cfRule>
    <cfRule type="cellIs" dxfId="0" priority="12677" operator="equal">
      <formula>0</formula>
    </cfRule>
    <cfRule type="cellIs" dxfId="0" priority="12678" operator="equal">
      <formula>0</formula>
    </cfRule>
    <cfRule type="cellIs" dxfId="0" priority="12679" operator="equal">
      <formula>0</formula>
    </cfRule>
    <cfRule type="cellIs" dxfId="0" priority="12680" operator="equal">
      <formula>0</formula>
    </cfRule>
    <cfRule type="cellIs" dxfId="0" priority="12681" operator="equal">
      <formula>0</formula>
    </cfRule>
    <cfRule type="cellIs" dxfId="0" priority="12682" operator="equal">
      <formula>0</formula>
    </cfRule>
    <cfRule type="cellIs" dxfId="0" priority="12683" operator="equal">
      <formula>0</formula>
    </cfRule>
    <cfRule type="cellIs" dxfId="0" priority="12684" operator="equal">
      <formula>0</formula>
    </cfRule>
    <cfRule type="cellIs" dxfId="0" priority="12685" operator="equal">
      <formula>0</formula>
    </cfRule>
    <cfRule type="cellIs" dxfId="0" priority="12686" operator="equal">
      <formula>0</formula>
    </cfRule>
    <cfRule type="cellIs" dxfId="0" priority="12687" operator="equal">
      <formula>0</formula>
    </cfRule>
    <cfRule type="cellIs" dxfId="0" priority="12688" operator="equal">
      <formula>0</formula>
    </cfRule>
    <cfRule type="cellIs" dxfId="0" priority="12689" operator="equal">
      <formula>0</formula>
    </cfRule>
    <cfRule type="cellIs" dxfId="0" priority="12690" operator="equal">
      <formula>0</formula>
    </cfRule>
    <cfRule type="cellIs" dxfId="0" priority="12691" operator="equal">
      <formula>0</formula>
    </cfRule>
    <cfRule type="cellIs" dxfId="0" priority="12692" operator="equal">
      <formula>0</formula>
    </cfRule>
    <cfRule type="cellIs" dxfId="0" priority="12693" operator="equal">
      <formula>0</formula>
    </cfRule>
    <cfRule type="cellIs" dxfId="0" priority="12694" operator="equal">
      <formula>0</formula>
    </cfRule>
    <cfRule type="cellIs" dxfId="0" priority="12695" operator="equal">
      <formula>0</formula>
    </cfRule>
    <cfRule type="cellIs" dxfId="0" priority="12696" operator="equal">
      <formula>0</formula>
    </cfRule>
    <cfRule type="cellIs" dxfId="0" priority="12697" operator="equal">
      <formula>0</formula>
    </cfRule>
    <cfRule type="cellIs" dxfId="0" priority="12698" operator="equal">
      <formula>0</formula>
    </cfRule>
    <cfRule type="cellIs" dxfId="0" priority="12699" operator="equal">
      <formula>0</formula>
    </cfRule>
    <cfRule type="cellIs" dxfId="0" priority="12700" operator="equal">
      <formula>0</formula>
    </cfRule>
    <cfRule type="cellIs" dxfId="0" priority="12701" operator="equal">
      <formula>0</formula>
    </cfRule>
    <cfRule type="cellIs" dxfId="0" priority="12702" operator="equal">
      <formula>0</formula>
    </cfRule>
    <cfRule type="cellIs" dxfId="0" priority="12703" operator="equal">
      <formula>0</formula>
    </cfRule>
    <cfRule type="cellIs" dxfId="0" priority="12704" operator="equal">
      <formula>0</formula>
    </cfRule>
    <cfRule type="cellIs" dxfId="0" priority="12705" operator="equal">
      <formula>0</formula>
    </cfRule>
    <cfRule type="cellIs" dxfId="0" priority="12706" operator="equal">
      <formula>0</formula>
    </cfRule>
    <cfRule type="cellIs" dxfId="0" priority="12707" operator="equal">
      <formula>0</formula>
    </cfRule>
    <cfRule type="cellIs" dxfId="0" priority="12708" operator="equal">
      <formula>0</formula>
    </cfRule>
    <cfRule type="cellIs" dxfId="0" priority="12709" operator="equal">
      <formula>0</formula>
    </cfRule>
    <cfRule type="cellIs" dxfId="0" priority="12710" operator="equal">
      <formula>0</formula>
    </cfRule>
    <cfRule type="cellIs" dxfId="0" priority="12711" operator="equal">
      <formula>0</formula>
    </cfRule>
    <cfRule type="cellIs" dxfId="0" priority="12712" operator="equal">
      <formula>0</formula>
    </cfRule>
    <cfRule type="cellIs" dxfId="0" priority="12713" operator="equal">
      <formula>0</formula>
    </cfRule>
    <cfRule type="cellIs" dxfId="0" priority="12714" operator="equal">
      <formula>0</formula>
    </cfRule>
    <cfRule type="cellIs" dxfId="0" priority="12715" operator="equal">
      <formula>0</formula>
    </cfRule>
    <cfRule type="cellIs" dxfId="0" priority="12716" operator="equal">
      <formula>0</formula>
    </cfRule>
    <cfRule type="cellIs" dxfId="0" priority="12717" operator="equal">
      <formula>0</formula>
    </cfRule>
    <cfRule type="cellIs" dxfId="0" priority="12718" operator="equal">
      <formula>0</formula>
    </cfRule>
    <cfRule type="cellIs" dxfId="0" priority="12719" operator="equal">
      <formula>0</formula>
    </cfRule>
    <cfRule type="cellIs" dxfId="0" priority="12720" operator="equal">
      <formula>0</formula>
    </cfRule>
    <cfRule type="cellIs" dxfId="0" priority="12721" operator="equal">
      <formula>0</formula>
    </cfRule>
    <cfRule type="cellIs" dxfId="0" priority="12722" operator="equal">
      <formula>0</formula>
    </cfRule>
    <cfRule type="cellIs" dxfId="0" priority="12723" operator="equal">
      <formula>0</formula>
    </cfRule>
    <cfRule type="cellIs" dxfId="0" priority="12724" operator="equal">
      <formula>0</formula>
    </cfRule>
    <cfRule type="cellIs" dxfId="0" priority="12725" operator="equal">
      <formula>0</formula>
    </cfRule>
    <cfRule type="cellIs" dxfId="0" priority="12726" operator="equal">
      <formula>0</formula>
    </cfRule>
    <cfRule type="cellIs" dxfId="0" priority="12727" operator="equal">
      <formula>0</formula>
    </cfRule>
    <cfRule type="cellIs" dxfId="0" priority="12728" operator="equal">
      <formula>0</formula>
    </cfRule>
    <cfRule type="cellIs" dxfId="0" priority="12729" operator="equal">
      <formula>0</formula>
    </cfRule>
    <cfRule type="cellIs" dxfId="0" priority="12730" operator="equal">
      <formula>0</formula>
    </cfRule>
    <cfRule type="cellIs" dxfId="0" priority="12731" operator="equal">
      <formula>0</formula>
    </cfRule>
    <cfRule type="cellIs" dxfId="0" priority="12732" operator="equal">
      <formula>0</formula>
    </cfRule>
    <cfRule type="cellIs" dxfId="0" priority="12733" operator="equal">
      <formula>0</formula>
    </cfRule>
    <cfRule type="cellIs" dxfId="0" priority="12734" operator="equal">
      <formula>0</formula>
    </cfRule>
    <cfRule type="cellIs" dxfId="0" priority="12735" operator="equal">
      <formula>0</formula>
    </cfRule>
    <cfRule type="cellIs" dxfId="0" priority="12736" operator="equal">
      <formula>0</formula>
    </cfRule>
    <cfRule type="cellIs" dxfId="0" priority="12737" operator="equal">
      <formula>0</formula>
    </cfRule>
    <cfRule type="cellIs" dxfId="0" priority="12738" operator="equal">
      <formula>0</formula>
    </cfRule>
    <cfRule type="cellIs" dxfId="0" priority="12739" operator="equal">
      <formula>0</formula>
    </cfRule>
    <cfRule type="cellIs" dxfId="0" priority="12740" operator="equal">
      <formula>0</formula>
    </cfRule>
    <cfRule type="cellIs" dxfId="0" priority="12741" operator="equal">
      <formula>0</formula>
    </cfRule>
    <cfRule type="cellIs" dxfId="0" priority="12742" operator="equal">
      <formula>0</formula>
    </cfRule>
    <cfRule type="cellIs" dxfId="0" priority="12743" operator="equal">
      <formula>0</formula>
    </cfRule>
    <cfRule type="cellIs" dxfId="0" priority="12744" operator="equal">
      <formula>0</formula>
    </cfRule>
    <cfRule type="cellIs" dxfId="0" priority="12745" operator="equal">
      <formula>0</formula>
    </cfRule>
    <cfRule type="cellIs" dxfId="0" priority="12746" operator="equal">
      <formula>0</formula>
    </cfRule>
    <cfRule type="cellIs" dxfId="0" priority="12747" operator="equal">
      <formula>0</formula>
    </cfRule>
    <cfRule type="cellIs" dxfId="0" priority="12748" operator="equal">
      <formula>0</formula>
    </cfRule>
    <cfRule type="cellIs" dxfId="0" priority="12749" operator="equal">
      <formula>0</formula>
    </cfRule>
    <cfRule type="cellIs" dxfId="0" priority="12750" operator="equal">
      <formula>0</formula>
    </cfRule>
    <cfRule type="cellIs" dxfId="0" priority="12751" operator="equal">
      <formula>0</formula>
    </cfRule>
    <cfRule type="cellIs" dxfId="0" priority="12752" operator="equal">
      <formula>0</formula>
    </cfRule>
    <cfRule type="cellIs" dxfId="0" priority="12753" operator="equal">
      <formula>0</formula>
    </cfRule>
    <cfRule type="cellIs" dxfId="0" priority="12754" operator="equal">
      <formula>0</formula>
    </cfRule>
    <cfRule type="cellIs" dxfId="0" priority="12755" operator="equal">
      <formula>0</formula>
    </cfRule>
    <cfRule type="cellIs" dxfId="0" priority="12756" operator="equal">
      <formula>0</formula>
    </cfRule>
    <cfRule type="cellIs" dxfId="0" priority="12757" operator="equal">
      <formula>0</formula>
    </cfRule>
    <cfRule type="cellIs" dxfId="0" priority="12758" operator="equal">
      <formula>0</formula>
    </cfRule>
    <cfRule type="cellIs" dxfId="0" priority="12759" operator="equal">
      <formula>0</formula>
    </cfRule>
    <cfRule type="cellIs" dxfId="0" priority="12760" operator="equal">
      <formula>0</formula>
    </cfRule>
    <cfRule type="cellIs" dxfId="0" priority="12761" operator="equal">
      <formula>0</formula>
    </cfRule>
    <cfRule type="cellIs" dxfId="0" priority="12762" operator="equal">
      <formula>0</formula>
    </cfRule>
    <cfRule type="cellIs" dxfId="0" priority="12763" operator="equal">
      <formula>0</formula>
    </cfRule>
    <cfRule type="cellIs" dxfId="0" priority="12764" operator="equal">
      <formula>0</formula>
    </cfRule>
    <cfRule type="cellIs" dxfId="0" priority="12765" operator="equal">
      <formula>0</formula>
    </cfRule>
    <cfRule type="cellIs" dxfId="0" priority="12766" operator="equal">
      <formula>0</formula>
    </cfRule>
    <cfRule type="cellIs" dxfId="0" priority="12767" operator="equal">
      <formula>0</formula>
    </cfRule>
    <cfRule type="cellIs" dxfId="0" priority="12768" operator="equal">
      <formula>0</formula>
    </cfRule>
    <cfRule type="cellIs" dxfId="0" priority="12769" operator="equal">
      <formula>0</formula>
    </cfRule>
    <cfRule type="cellIs" dxfId="0" priority="12770" operator="equal">
      <formula>0</formula>
    </cfRule>
    <cfRule type="cellIs" dxfId="0" priority="12771" operator="equal">
      <formula>0</formula>
    </cfRule>
    <cfRule type="cellIs" dxfId="0" priority="12772" operator="equal">
      <formula>0</formula>
    </cfRule>
    <cfRule type="cellIs" dxfId="0" priority="12773" operator="equal">
      <formula>0</formula>
    </cfRule>
    <cfRule type="cellIs" dxfId="0" priority="12774" operator="equal">
      <formula>0</formula>
    </cfRule>
    <cfRule type="cellIs" dxfId="0" priority="12775" operator="equal">
      <formula>0</formula>
    </cfRule>
    <cfRule type="cellIs" dxfId="0" priority="12776" operator="equal">
      <formula>0</formula>
    </cfRule>
    <cfRule type="cellIs" dxfId="0" priority="12777" operator="equal">
      <formula>0</formula>
    </cfRule>
    <cfRule type="cellIs" dxfId="0" priority="12778" operator="equal">
      <formula>0</formula>
    </cfRule>
    <cfRule type="cellIs" dxfId="0" priority="12779" operator="equal">
      <formula>0</formula>
    </cfRule>
    <cfRule type="cellIs" dxfId="0" priority="12780" operator="equal">
      <formula>0</formula>
    </cfRule>
    <cfRule type="cellIs" dxfId="0" priority="12781" operator="equal">
      <formula>0</formula>
    </cfRule>
    <cfRule type="cellIs" dxfId="0" priority="12782" operator="equal">
      <formula>0</formula>
    </cfRule>
    <cfRule type="cellIs" dxfId="0" priority="12783" operator="equal">
      <formula>0</formula>
    </cfRule>
    <cfRule type="cellIs" dxfId="0" priority="12784" operator="equal">
      <formula>0</formula>
    </cfRule>
    <cfRule type="cellIs" dxfId="0" priority="12785" operator="equal">
      <formula>0</formula>
    </cfRule>
    <cfRule type="cellIs" dxfId="0" priority="12786" operator="equal">
      <formula>0</formula>
    </cfRule>
    <cfRule type="cellIs" dxfId="0" priority="12787" operator="equal">
      <formula>0</formula>
    </cfRule>
    <cfRule type="cellIs" dxfId="0" priority="12788" operator="equal">
      <formula>0</formula>
    </cfRule>
    <cfRule type="cellIs" dxfId="0" priority="12789" operator="equal">
      <formula>0</formula>
    </cfRule>
    <cfRule type="cellIs" dxfId="0" priority="12790" operator="equal">
      <formula>0</formula>
    </cfRule>
    <cfRule type="cellIs" dxfId="0" priority="12791" operator="equal">
      <formula>0</formula>
    </cfRule>
    <cfRule type="cellIs" dxfId="0" priority="12792" operator="equal">
      <formula>0</formula>
    </cfRule>
    <cfRule type="cellIs" dxfId="0" priority="12793" operator="equal">
      <formula>0</formula>
    </cfRule>
    <cfRule type="cellIs" dxfId="0" priority="12794" operator="equal">
      <formula>0</formula>
    </cfRule>
    <cfRule type="cellIs" dxfId="0" priority="12795" operator="equal">
      <formula>0</formula>
    </cfRule>
    <cfRule type="cellIs" dxfId="0" priority="12796" operator="equal">
      <formula>0</formula>
    </cfRule>
    <cfRule type="cellIs" dxfId="0" priority="12797" operator="equal">
      <formula>0</formula>
    </cfRule>
    <cfRule type="cellIs" dxfId="0" priority="12798" operator="equal">
      <formula>0</formula>
    </cfRule>
    <cfRule type="cellIs" dxfId="0" priority="12799" operator="equal">
      <formula>0</formula>
    </cfRule>
    <cfRule type="cellIs" dxfId="0" priority="12800" operator="equal">
      <formula>0</formula>
    </cfRule>
    <cfRule type="cellIs" dxfId="0" priority="12801" operator="equal">
      <formula>0</formula>
    </cfRule>
    <cfRule type="cellIs" dxfId="0" priority="12802" operator="equal">
      <formula>0</formula>
    </cfRule>
    <cfRule type="cellIs" dxfId="0" priority="12803" operator="equal">
      <formula>0</formula>
    </cfRule>
    <cfRule type="cellIs" dxfId="0" priority="12804" operator="equal">
      <formula>0</formula>
    </cfRule>
    <cfRule type="cellIs" dxfId="0" priority="12805" operator="equal">
      <formula>0</formula>
    </cfRule>
    <cfRule type="cellIs" dxfId="0" priority="12806" operator="equal">
      <formula>0</formula>
    </cfRule>
    <cfRule type="cellIs" dxfId="0" priority="12807" operator="equal">
      <formula>0</formula>
    </cfRule>
    <cfRule type="cellIs" dxfId="0" priority="12808" operator="equal">
      <formula>0</formula>
    </cfRule>
    <cfRule type="cellIs" dxfId="0" priority="12809" operator="equal">
      <formula>0</formula>
    </cfRule>
    <cfRule type="cellIs" dxfId="0" priority="12810" operator="equal">
      <formula>0</formula>
    </cfRule>
    <cfRule type="cellIs" dxfId="0" priority="12811" operator="equal">
      <formula>0</formula>
    </cfRule>
    <cfRule type="cellIs" dxfId="0" priority="12812" operator="equal">
      <formula>0</formula>
    </cfRule>
    <cfRule type="cellIs" dxfId="0" priority="12813" operator="equal">
      <formula>0</formula>
    </cfRule>
    <cfRule type="cellIs" dxfId="0" priority="12814" operator="equal">
      <formula>0</formula>
    </cfRule>
    <cfRule type="cellIs" dxfId="0" priority="12815" operator="equal">
      <formula>0</formula>
    </cfRule>
    <cfRule type="cellIs" dxfId="0" priority="12816" operator="equal">
      <formula>0</formula>
    </cfRule>
    <cfRule type="cellIs" dxfId="0" priority="12817" operator="equal">
      <formula>0</formula>
    </cfRule>
    <cfRule type="cellIs" dxfId="0" priority="12818" operator="equal">
      <formula>0</formula>
    </cfRule>
    <cfRule type="cellIs" dxfId="0" priority="12819" operator="equal">
      <formula>0</formula>
    </cfRule>
    <cfRule type="cellIs" dxfId="0" priority="12820" operator="equal">
      <formula>0</formula>
    </cfRule>
    <cfRule type="cellIs" dxfId="0" priority="12821" operator="equal">
      <formula>0</formula>
    </cfRule>
    <cfRule type="cellIs" dxfId="0" priority="12822" operator="equal">
      <formula>0</formula>
    </cfRule>
    <cfRule type="cellIs" dxfId="0" priority="12823" operator="equal">
      <formula>0</formula>
    </cfRule>
    <cfRule type="cellIs" dxfId="0" priority="12824" operator="equal">
      <formula>0</formula>
    </cfRule>
    <cfRule type="cellIs" dxfId="0" priority="12825" operator="equal">
      <formula>0</formula>
    </cfRule>
    <cfRule type="cellIs" dxfId="0" priority="12826" operator="equal">
      <formula>0</formula>
    </cfRule>
    <cfRule type="cellIs" dxfId="0" priority="12827" operator="equal">
      <formula>0</formula>
    </cfRule>
    <cfRule type="cellIs" dxfId="0" priority="12828" operator="equal">
      <formula>0</formula>
    </cfRule>
    <cfRule type="cellIs" dxfId="0" priority="12829" operator="equal">
      <formula>0</formula>
    </cfRule>
    <cfRule type="cellIs" dxfId="0" priority="12830" operator="equal">
      <formula>0</formula>
    </cfRule>
    <cfRule type="cellIs" dxfId="0" priority="12831" operator="equal">
      <formula>0</formula>
    </cfRule>
    <cfRule type="cellIs" dxfId="0" priority="12832" operator="equal">
      <formula>0</formula>
    </cfRule>
    <cfRule type="cellIs" dxfId="0" priority="12833" operator="equal">
      <formula>0</formula>
    </cfRule>
    <cfRule type="cellIs" dxfId="0" priority="12834" operator="equal">
      <formula>0</formula>
    </cfRule>
    <cfRule type="cellIs" dxfId="0" priority="12835" operator="equal">
      <formula>0</formula>
    </cfRule>
    <cfRule type="cellIs" dxfId="0" priority="12836" operator="equal">
      <formula>0</formula>
    </cfRule>
    <cfRule type="cellIs" dxfId="0" priority="12837" operator="equal">
      <formula>0</formula>
    </cfRule>
    <cfRule type="cellIs" dxfId="0" priority="12838" operator="equal">
      <formula>0</formula>
    </cfRule>
    <cfRule type="cellIs" dxfId="0" priority="12839" operator="equal">
      <formula>0</formula>
    </cfRule>
    <cfRule type="cellIs" dxfId="0" priority="12840" operator="equal">
      <formula>0</formula>
    </cfRule>
    <cfRule type="cellIs" dxfId="0" priority="12841" operator="equal">
      <formula>0</formula>
    </cfRule>
    <cfRule type="cellIs" dxfId="0" priority="12842" operator="equal">
      <formula>0</formula>
    </cfRule>
    <cfRule type="cellIs" dxfId="0" priority="12843" operator="equal">
      <formula>0</formula>
    </cfRule>
    <cfRule type="cellIs" dxfId="0" priority="12844" operator="equal">
      <formula>0</formula>
    </cfRule>
    <cfRule type="cellIs" dxfId="0" priority="12845" operator="equal">
      <formula>0</formula>
    </cfRule>
    <cfRule type="cellIs" dxfId="0" priority="12846" operator="equal">
      <formula>0</formula>
    </cfRule>
    <cfRule type="cellIs" dxfId="0" priority="12847" operator="equal">
      <formula>0</formula>
    </cfRule>
    <cfRule type="cellIs" dxfId="0" priority="12848" operator="equal">
      <formula>0</formula>
    </cfRule>
    <cfRule type="cellIs" dxfId="0" priority="12849" operator="equal">
      <formula>0</formula>
    </cfRule>
    <cfRule type="cellIs" dxfId="0" priority="12850" operator="equal">
      <formula>0</formula>
    </cfRule>
    <cfRule type="cellIs" dxfId="0" priority="12851" operator="equal">
      <formula>0</formula>
    </cfRule>
    <cfRule type="cellIs" dxfId="0" priority="12852" operator="equal">
      <formula>0</formula>
    </cfRule>
    <cfRule type="cellIs" dxfId="0" priority="12853" operator="equal">
      <formula>0</formula>
    </cfRule>
    <cfRule type="cellIs" dxfId="0" priority="12854" operator="equal">
      <formula>0</formula>
    </cfRule>
    <cfRule type="cellIs" dxfId="0" priority="12855" operator="equal">
      <formula>0</formula>
    </cfRule>
    <cfRule type="cellIs" dxfId="0" priority="12856" operator="equal">
      <formula>0</formula>
    </cfRule>
    <cfRule type="cellIs" dxfId="0" priority="12857" operator="equal">
      <formula>0</formula>
    </cfRule>
    <cfRule type="cellIs" dxfId="0" priority="12858" operator="equal">
      <formula>0</formula>
    </cfRule>
    <cfRule type="cellIs" dxfId="0" priority="12859" operator="equal">
      <formula>0</formula>
    </cfRule>
    <cfRule type="cellIs" dxfId="0" priority="12860" operator="equal">
      <formula>0</formula>
    </cfRule>
    <cfRule type="cellIs" dxfId="0" priority="12861" operator="equal">
      <formula>0</formula>
    </cfRule>
    <cfRule type="cellIs" dxfId="0" priority="12862" operator="equal">
      <formula>0</formula>
    </cfRule>
    <cfRule type="cellIs" dxfId="0" priority="12863" operator="equal">
      <formula>0</formula>
    </cfRule>
    <cfRule type="cellIs" dxfId="0" priority="12864" operator="equal">
      <formula>0</formula>
    </cfRule>
    <cfRule type="cellIs" dxfId="0" priority="12865" operator="equal">
      <formula>0</formula>
    </cfRule>
    <cfRule type="cellIs" dxfId="0" priority="12866" operator="equal">
      <formula>0</formula>
    </cfRule>
    <cfRule type="cellIs" dxfId="0" priority="12867" operator="equal">
      <formula>0</formula>
    </cfRule>
    <cfRule type="cellIs" dxfId="0" priority="12868" operator="equal">
      <formula>0</formula>
    </cfRule>
    <cfRule type="cellIs" dxfId="0" priority="12869" operator="equal">
      <formula>0</formula>
    </cfRule>
    <cfRule type="cellIs" dxfId="0" priority="12870" operator="equal">
      <formula>0</formula>
    </cfRule>
    <cfRule type="cellIs" dxfId="0" priority="12871" operator="equal">
      <formula>0</formula>
    </cfRule>
    <cfRule type="cellIs" dxfId="0" priority="12872" operator="equal">
      <formula>0</formula>
    </cfRule>
    <cfRule type="cellIs" dxfId="0" priority="12873" operator="equal">
      <formula>0</formula>
    </cfRule>
    <cfRule type="cellIs" dxfId="0" priority="12874" operator="equal">
      <formula>0</formula>
    </cfRule>
    <cfRule type="cellIs" dxfId="0" priority="12875" operator="equal">
      <formula>0</formula>
    </cfRule>
    <cfRule type="cellIs" dxfId="0" priority="12876" operator="equal">
      <formula>0</formula>
    </cfRule>
  </conditionalFormatting>
  <conditionalFormatting sqref="E607">
    <cfRule type="cellIs" dxfId="0" priority="12109" operator="equal">
      <formula>0</formula>
    </cfRule>
    <cfRule type="cellIs" dxfId="0" priority="12110" operator="equal">
      <formula>0</formula>
    </cfRule>
    <cfRule type="cellIs" dxfId="0" priority="12111" operator="equal">
      <formula>0</formula>
    </cfRule>
    <cfRule type="cellIs" dxfId="0" priority="12112" operator="equal">
      <formula>0</formula>
    </cfRule>
    <cfRule type="cellIs" dxfId="0" priority="12113" operator="equal">
      <formula>0</formula>
    </cfRule>
    <cfRule type="cellIs" dxfId="0" priority="12114" operator="equal">
      <formula>0</formula>
    </cfRule>
    <cfRule type="cellIs" dxfId="0" priority="12115" operator="equal">
      <formula>0</formula>
    </cfRule>
    <cfRule type="cellIs" dxfId="0" priority="12116" operator="equal">
      <formula>0</formula>
    </cfRule>
    <cfRule type="cellIs" dxfId="0" priority="12117" operator="equal">
      <formula>0</formula>
    </cfRule>
    <cfRule type="cellIs" dxfId="0" priority="12118" operator="equal">
      <formula>0</formula>
    </cfRule>
    <cfRule type="cellIs" dxfId="0" priority="12119" operator="equal">
      <formula>0</formula>
    </cfRule>
    <cfRule type="cellIs" dxfId="0" priority="12120" operator="equal">
      <formula>0</formula>
    </cfRule>
    <cfRule type="cellIs" dxfId="0" priority="12121" operator="equal">
      <formula>0</formula>
    </cfRule>
    <cfRule type="cellIs" dxfId="0" priority="12122" operator="equal">
      <formula>0</formula>
    </cfRule>
    <cfRule type="cellIs" dxfId="0" priority="12123" operator="equal">
      <formula>0</formula>
    </cfRule>
    <cfRule type="cellIs" dxfId="0" priority="12124" operator="equal">
      <formula>0</formula>
    </cfRule>
    <cfRule type="cellIs" dxfId="0" priority="12125" operator="equal">
      <formula>0</formula>
    </cfRule>
    <cfRule type="cellIs" dxfId="0" priority="12126" operator="equal">
      <formula>0</formula>
    </cfRule>
    <cfRule type="cellIs" dxfId="0" priority="12127" operator="equal">
      <formula>0</formula>
    </cfRule>
    <cfRule type="cellIs" dxfId="0" priority="12128" operator="equal">
      <formula>0</formula>
    </cfRule>
    <cfRule type="cellIs" dxfId="0" priority="12129" operator="equal">
      <formula>0</formula>
    </cfRule>
    <cfRule type="cellIs" dxfId="0" priority="12130" operator="equal">
      <formula>0</formula>
    </cfRule>
    <cfRule type="cellIs" dxfId="0" priority="12131" operator="equal">
      <formula>0</formula>
    </cfRule>
    <cfRule type="cellIs" dxfId="0" priority="12132" operator="equal">
      <formula>0</formula>
    </cfRule>
    <cfRule type="cellIs" dxfId="0" priority="12133" operator="equal">
      <formula>0</formula>
    </cfRule>
    <cfRule type="cellIs" dxfId="0" priority="12134" operator="equal">
      <formula>0</formula>
    </cfRule>
    <cfRule type="cellIs" dxfId="0" priority="12135" operator="equal">
      <formula>0</formula>
    </cfRule>
    <cfRule type="cellIs" dxfId="0" priority="12136" operator="equal">
      <formula>0</formula>
    </cfRule>
    <cfRule type="cellIs" dxfId="0" priority="12137" operator="equal">
      <formula>0</formula>
    </cfRule>
    <cfRule type="cellIs" dxfId="0" priority="12138" operator="equal">
      <formula>0</formula>
    </cfRule>
    <cfRule type="cellIs" dxfId="0" priority="12139" operator="equal">
      <formula>0</formula>
    </cfRule>
    <cfRule type="cellIs" dxfId="0" priority="12140" operator="equal">
      <formula>0</formula>
    </cfRule>
    <cfRule type="cellIs" dxfId="0" priority="12141" operator="equal">
      <formula>0</formula>
    </cfRule>
    <cfRule type="cellIs" dxfId="0" priority="12142" operator="equal">
      <formula>0</formula>
    </cfRule>
    <cfRule type="cellIs" dxfId="0" priority="12143" operator="equal">
      <formula>0</formula>
    </cfRule>
    <cfRule type="cellIs" dxfId="0" priority="12144" operator="equal">
      <formula>0</formula>
    </cfRule>
    <cfRule type="cellIs" dxfId="0" priority="12145" operator="equal">
      <formula>0</formula>
    </cfRule>
    <cfRule type="cellIs" dxfId="0" priority="12146" operator="equal">
      <formula>0</formula>
    </cfRule>
    <cfRule type="cellIs" dxfId="0" priority="12147" operator="equal">
      <formula>0</formula>
    </cfRule>
    <cfRule type="cellIs" dxfId="0" priority="12148" operator="equal">
      <formula>0</formula>
    </cfRule>
    <cfRule type="cellIs" dxfId="0" priority="12149" operator="equal">
      <formula>0</formula>
    </cfRule>
    <cfRule type="cellIs" dxfId="0" priority="12150" operator="equal">
      <formula>0</formula>
    </cfRule>
    <cfRule type="cellIs" dxfId="0" priority="12151" operator="equal">
      <formula>0</formula>
    </cfRule>
    <cfRule type="cellIs" dxfId="0" priority="12152" operator="equal">
      <formula>0</formula>
    </cfRule>
    <cfRule type="cellIs" dxfId="0" priority="12153" operator="equal">
      <formula>0</formula>
    </cfRule>
    <cfRule type="cellIs" dxfId="0" priority="12154" operator="equal">
      <formula>0</formula>
    </cfRule>
    <cfRule type="cellIs" dxfId="0" priority="12155" operator="equal">
      <formula>0</formula>
    </cfRule>
    <cfRule type="cellIs" dxfId="0" priority="12156" operator="equal">
      <formula>0</formula>
    </cfRule>
    <cfRule type="cellIs" dxfId="0" priority="12157" operator="equal">
      <formula>0</formula>
    </cfRule>
    <cfRule type="cellIs" dxfId="0" priority="12158" operator="equal">
      <formula>0</formula>
    </cfRule>
    <cfRule type="cellIs" dxfId="0" priority="12159" operator="equal">
      <formula>0</formula>
    </cfRule>
    <cfRule type="cellIs" dxfId="0" priority="12160" operator="equal">
      <formula>0</formula>
    </cfRule>
    <cfRule type="cellIs" dxfId="0" priority="12161" operator="equal">
      <formula>0</formula>
    </cfRule>
    <cfRule type="cellIs" dxfId="0" priority="12162" operator="equal">
      <formula>0</formula>
    </cfRule>
    <cfRule type="cellIs" dxfId="0" priority="12163" operator="equal">
      <formula>0</formula>
    </cfRule>
    <cfRule type="cellIs" dxfId="0" priority="12164" operator="equal">
      <formula>0</formula>
    </cfRule>
    <cfRule type="cellIs" dxfId="0" priority="12165" operator="equal">
      <formula>0</formula>
    </cfRule>
    <cfRule type="cellIs" dxfId="0" priority="12166" operator="equal">
      <formula>0</formula>
    </cfRule>
    <cfRule type="cellIs" dxfId="0" priority="12167" operator="equal">
      <formula>0</formula>
    </cfRule>
    <cfRule type="cellIs" dxfId="0" priority="12168" operator="equal">
      <formula>0</formula>
    </cfRule>
    <cfRule type="cellIs" dxfId="0" priority="12169" operator="equal">
      <formula>0</formula>
    </cfRule>
    <cfRule type="cellIs" dxfId="0" priority="12170" operator="equal">
      <formula>0</formula>
    </cfRule>
    <cfRule type="cellIs" dxfId="0" priority="12171" operator="equal">
      <formula>0</formula>
    </cfRule>
    <cfRule type="cellIs" dxfId="0" priority="12172" operator="equal">
      <formula>0</formula>
    </cfRule>
    <cfRule type="cellIs" dxfId="0" priority="12173" operator="equal">
      <formula>0</formula>
    </cfRule>
    <cfRule type="cellIs" dxfId="0" priority="12174" operator="equal">
      <formula>0</formula>
    </cfRule>
    <cfRule type="cellIs" dxfId="0" priority="12175" operator="equal">
      <formula>0</formula>
    </cfRule>
    <cfRule type="cellIs" dxfId="0" priority="12176" operator="equal">
      <formula>0</formula>
    </cfRule>
    <cfRule type="cellIs" dxfId="0" priority="12177" operator="equal">
      <formula>0</formula>
    </cfRule>
    <cfRule type="cellIs" dxfId="0" priority="12178" operator="equal">
      <formula>0</formula>
    </cfRule>
    <cfRule type="cellIs" dxfId="0" priority="12179" operator="equal">
      <formula>0</formula>
    </cfRule>
    <cfRule type="cellIs" dxfId="0" priority="12180" operator="equal">
      <formula>0</formula>
    </cfRule>
    <cfRule type="cellIs" dxfId="0" priority="12181" operator="equal">
      <formula>0</formula>
    </cfRule>
    <cfRule type="cellIs" dxfId="0" priority="12182" operator="equal">
      <formula>0</formula>
    </cfRule>
    <cfRule type="cellIs" dxfId="0" priority="12183" operator="equal">
      <formula>0</formula>
    </cfRule>
    <cfRule type="cellIs" dxfId="0" priority="12184" operator="equal">
      <formula>0</formula>
    </cfRule>
    <cfRule type="cellIs" dxfId="0" priority="12185" operator="equal">
      <formula>0</formula>
    </cfRule>
    <cfRule type="cellIs" dxfId="0" priority="12186" operator="equal">
      <formula>0</formula>
    </cfRule>
    <cfRule type="cellIs" dxfId="0" priority="12187" operator="equal">
      <formula>0</formula>
    </cfRule>
    <cfRule type="cellIs" dxfId="0" priority="12188" operator="equal">
      <formula>0</formula>
    </cfRule>
    <cfRule type="cellIs" dxfId="0" priority="12189" operator="equal">
      <formula>0</formula>
    </cfRule>
    <cfRule type="cellIs" dxfId="0" priority="12190" operator="equal">
      <formula>0</formula>
    </cfRule>
    <cfRule type="cellIs" dxfId="0" priority="12191" operator="equal">
      <formula>0</formula>
    </cfRule>
    <cfRule type="cellIs" dxfId="0" priority="12192" operator="equal">
      <formula>0</formula>
    </cfRule>
    <cfRule type="cellIs" dxfId="0" priority="12193" operator="equal">
      <formula>0</formula>
    </cfRule>
    <cfRule type="cellIs" dxfId="0" priority="12194" operator="equal">
      <formula>0</formula>
    </cfRule>
    <cfRule type="cellIs" dxfId="0" priority="12195" operator="equal">
      <formula>0</formula>
    </cfRule>
    <cfRule type="cellIs" dxfId="0" priority="12196" operator="equal">
      <formula>0</formula>
    </cfRule>
    <cfRule type="cellIs" dxfId="0" priority="12197" operator="equal">
      <formula>0</formula>
    </cfRule>
    <cfRule type="cellIs" dxfId="0" priority="12198" operator="equal">
      <formula>0</formula>
    </cfRule>
    <cfRule type="cellIs" dxfId="0" priority="12199" operator="equal">
      <formula>0</formula>
    </cfRule>
    <cfRule type="cellIs" dxfId="0" priority="12200" operator="equal">
      <formula>0</formula>
    </cfRule>
    <cfRule type="cellIs" dxfId="0" priority="12201" operator="equal">
      <formula>0</formula>
    </cfRule>
    <cfRule type="cellIs" dxfId="0" priority="12202" operator="equal">
      <formula>0</formula>
    </cfRule>
    <cfRule type="cellIs" dxfId="0" priority="12203" operator="equal">
      <formula>0</formula>
    </cfRule>
    <cfRule type="cellIs" dxfId="0" priority="12204" operator="equal">
      <formula>0</formula>
    </cfRule>
    <cfRule type="cellIs" dxfId="0" priority="12205" operator="equal">
      <formula>0</formula>
    </cfRule>
    <cfRule type="cellIs" dxfId="0" priority="12206" operator="equal">
      <formula>0</formula>
    </cfRule>
    <cfRule type="cellIs" dxfId="0" priority="12207" operator="equal">
      <formula>0</formula>
    </cfRule>
    <cfRule type="cellIs" dxfId="0" priority="12208" operator="equal">
      <formula>0</formula>
    </cfRule>
    <cfRule type="cellIs" dxfId="0" priority="12209" operator="equal">
      <formula>0</formula>
    </cfRule>
    <cfRule type="cellIs" dxfId="0" priority="12210" operator="equal">
      <formula>0</formula>
    </cfRule>
    <cfRule type="cellIs" dxfId="0" priority="12211" operator="equal">
      <formula>0</formula>
    </cfRule>
    <cfRule type="cellIs" dxfId="0" priority="12212" operator="equal">
      <formula>0</formula>
    </cfRule>
    <cfRule type="cellIs" dxfId="0" priority="12213" operator="equal">
      <formula>0</formula>
    </cfRule>
    <cfRule type="cellIs" dxfId="0" priority="12214" operator="equal">
      <formula>0</formula>
    </cfRule>
    <cfRule type="cellIs" dxfId="0" priority="12215" operator="equal">
      <formula>0</formula>
    </cfRule>
    <cfRule type="cellIs" dxfId="0" priority="12216" operator="equal">
      <formula>0</formula>
    </cfRule>
    <cfRule type="cellIs" dxfId="0" priority="12217" operator="equal">
      <formula>0</formula>
    </cfRule>
    <cfRule type="cellIs" dxfId="0" priority="12218" operator="equal">
      <formula>0</formula>
    </cfRule>
    <cfRule type="cellIs" dxfId="0" priority="12219" operator="equal">
      <formula>0</formula>
    </cfRule>
    <cfRule type="cellIs" dxfId="0" priority="12220" operator="equal">
      <formula>0</formula>
    </cfRule>
    <cfRule type="cellIs" dxfId="0" priority="12221" operator="equal">
      <formula>0</formula>
    </cfRule>
    <cfRule type="cellIs" dxfId="0" priority="12222" operator="equal">
      <formula>0</formula>
    </cfRule>
    <cfRule type="cellIs" dxfId="0" priority="12223" operator="equal">
      <formula>0</formula>
    </cfRule>
    <cfRule type="cellIs" dxfId="0" priority="12224" operator="equal">
      <formula>0</formula>
    </cfRule>
    <cfRule type="cellIs" dxfId="0" priority="12225" operator="equal">
      <formula>0</formula>
    </cfRule>
    <cfRule type="cellIs" dxfId="0" priority="12226" operator="equal">
      <formula>0</formula>
    </cfRule>
    <cfRule type="cellIs" dxfId="0" priority="12227" operator="equal">
      <formula>0</formula>
    </cfRule>
    <cfRule type="cellIs" dxfId="0" priority="12228" operator="equal">
      <formula>0</formula>
    </cfRule>
    <cfRule type="cellIs" dxfId="0" priority="12229" operator="equal">
      <formula>0</formula>
    </cfRule>
    <cfRule type="cellIs" dxfId="0" priority="12230" operator="equal">
      <formula>0</formula>
    </cfRule>
    <cfRule type="cellIs" dxfId="0" priority="12231" operator="equal">
      <formula>0</formula>
    </cfRule>
    <cfRule type="cellIs" dxfId="0" priority="12232" operator="equal">
      <formula>0</formula>
    </cfRule>
    <cfRule type="cellIs" dxfId="0" priority="12233" operator="equal">
      <formula>0</formula>
    </cfRule>
    <cfRule type="cellIs" dxfId="0" priority="12234" operator="equal">
      <formula>0</formula>
    </cfRule>
    <cfRule type="cellIs" dxfId="0" priority="12235" operator="equal">
      <formula>0</formula>
    </cfRule>
    <cfRule type="cellIs" dxfId="0" priority="12236" operator="equal">
      <formula>0</formula>
    </cfRule>
    <cfRule type="cellIs" dxfId="0" priority="12237" operator="equal">
      <formula>0</formula>
    </cfRule>
    <cfRule type="cellIs" dxfId="0" priority="12238" operator="equal">
      <formula>0</formula>
    </cfRule>
    <cfRule type="cellIs" dxfId="0" priority="12239" operator="equal">
      <formula>0</formula>
    </cfRule>
    <cfRule type="cellIs" dxfId="0" priority="12240" operator="equal">
      <formula>0</formula>
    </cfRule>
    <cfRule type="cellIs" dxfId="0" priority="12241" operator="equal">
      <formula>0</formula>
    </cfRule>
    <cfRule type="cellIs" dxfId="0" priority="12242" operator="equal">
      <formula>0</formula>
    </cfRule>
    <cfRule type="cellIs" dxfId="0" priority="12243" operator="equal">
      <formula>0</formula>
    </cfRule>
    <cfRule type="cellIs" dxfId="0" priority="12244" operator="equal">
      <formula>0</formula>
    </cfRule>
    <cfRule type="cellIs" dxfId="0" priority="12245" operator="equal">
      <formula>0</formula>
    </cfRule>
    <cfRule type="cellIs" dxfId="0" priority="12246" operator="equal">
      <formula>0</formula>
    </cfRule>
    <cfRule type="cellIs" dxfId="0" priority="12247" operator="equal">
      <formula>0</formula>
    </cfRule>
    <cfRule type="cellIs" dxfId="0" priority="12248" operator="equal">
      <formula>0</formula>
    </cfRule>
    <cfRule type="cellIs" dxfId="0" priority="12249" operator="equal">
      <formula>0</formula>
    </cfRule>
    <cfRule type="cellIs" dxfId="0" priority="12250" operator="equal">
      <formula>0</formula>
    </cfRule>
    <cfRule type="cellIs" dxfId="0" priority="12251" operator="equal">
      <formula>0</formula>
    </cfRule>
    <cfRule type="cellIs" dxfId="0" priority="12252" operator="equal">
      <formula>0</formula>
    </cfRule>
    <cfRule type="cellIs" dxfId="0" priority="12253" operator="equal">
      <formula>0</formula>
    </cfRule>
    <cfRule type="cellIs" dxfId="0" priority="12254" operator="equal">
      <formula>0</formula>
    </cfRule>
    <cfRule type="cellIs" dxfId="0" priority="12255" operator="equal">
      <formula>0</formula>
    </cfRule>
    <cfRule type="cellIs" dxfId="0" priority="12256" operator="equal">
      <formula>0</formula>
    </cfRule>
    <cfRule type="cellIs" dxfId="0" priority="12257" operator="equal">
      <formula>0</formula>
    </cfRule>
    <cfRule type="cellIs" dxfId="0" priority="12258" operator="equal">
      <formula>0</formula>
    </cfRule>
    <cfRule type="cellIs" dxfId="0" priority="12259" operator="equal">
      <formula>0</formula>
    </cfRule>
    <cfRule type="cellIs" dxfId="0" priority="12260" operator="equal">
      <formula>0</formula>
    </cfRule>
    <cfRule type="cellIs" dxfId="0" priority="12261" operator="equal">
      <formula>0</formula>
    </cfRule>
    <cfRule type="cellIs" dxfId="0" priority="12262" operator="equal">
      <formula>0</formula>
    </cfRule>
    <cfRule type="cellIs" dxfId="0" priority="12263" operator="equal">
      <formula>0</formula>
    </cfRule>
    <cfRule type="cellIs" dxfId="0" priority="12264" operator="equal">
      <formula>0</formula>
    </cfRule>
    <cfRule type="cellIs" dxfId="0" priority="12265" operator="equal">
      <formula>0</formula>
    </cfRule>
    <cfRule type="cellIs" dxfId="0" priority="12266" operator="equal">
      <formula>0</formula>
    </cfRule>
    <cfRule type="cellIs" dxfId="0" priority="12267" operator="equal">
      <formula>0</formula>
    </cfRule>
    <cfRule type="cellIs" dxfId="0" priority="12268" operator="equal">
      <formula>0</formula>
    </cfRule>
    <cfRule type="cellIs" dxfId="0" priority="12269" operator="equal">
      <formula>0</formula>
    </cfRule>
    <cfRule type="cellIs" dxfId="0" priority="12270" operator="equal">
      <formula>0</formula>
    </cfRule>
    <cfRule type="cellIs" dxfId="0" priority="12271" operator="equal">
      <formula>0</formula>
    </cfRule>
    <cfRule type="cellIs" dxfId="0" priority="12272" operator="equal">
      <formula>0</formula>
    </cfRule>
    <cfRule type="cellIs" dxfId="0" priority="12273" operator="equal">
      <formula>0</formula>
    </cfRule>
    <cfRule type="cellIs" dxfId="0" priority="12274" operator="equal">
      <formula>0</formula>
    </cfRule>
    <cfRule type="cellIs" dxfId="0" priority="12275" operator="equal">
      <formula>0</formula>
    </cfRule>
    <cfRule type="cellIs" dxfId="0" priority="12276" operator="equal">
      <formula>0</formula>
    </cfRule>
    <cfRule type="cellIs" dxfId="0" priority="12277" operator="equal">
      <formula>0</formula>
    </cfRule>
    <cfRule type="cellIs" dxfId="0" priority="12278" operator="equal">
      <formula>0</formula>
    </cfRule>
    <cfRule type="cellIs" dxfId="0" priority="12279" operator="equal">
      <formula>0</formula>
    </cfRule>
    <cfRule type="cellIs" dxfId="0" priority="12280" operator="equal">
      <formula>0</formula>
    </cfRule>
    <cfRule type="cellIs" dxfId="0" priority="12281" operator="equal">
      <formula>0</formula>
    </cfRule>
    <cfRule type="cellIs" dxfId="0" priority="12282" operator="equal">
      <formula>0</formula>
    </cfRule>
    <cfRule type="cellIs" dxfId="0" priority="12283" operator="equal">
      <formula>0</formula>
    </cfRule>
    <cfRule type="cellIs" dxfId="0" priority="12284" operator="equal">
      <formula>0</formula>
    </cfRule>
    <cfRule type="cellIs" dxfId="0" priority="12285" operator="equal">
      <formula>0</formula>
    </cfRule>
    <cfRule type="cellIs" dxfId="0" priority="12286" operator="equal">
      <formula>0</formula>
    </cfRule>
    <cfRule type="cellIs" dxfId="0" priority="12287" operator="equal">
      <formula>0</formula>
    </cfRule>
    <cfRule type="cellIs" dxfId="0" priority="12288" operator="equal">
      <formula>0</formula>
    </cfRule>
    <cfRule type="cellIs" dxfId="0" priority="12289" operator="equal">
      <formula>0</formula>
    </cfRule>
    <cfRule type="cellIs" dxfId="0" priority="12290" operator="equal">
      <formula>0</formula>
    </cfRule>
    <cfRule type="cellIs" dxfId="0" priority="12291" operator="equal">
      <formula>0</formula>
    </cfRule>
    <cfRule type="cellIs" dxfId="0" priority="12292" operator="equal">
      <formula>0</formula>
    </cfRule>
    <cfRule type="cellIs" dxfId="0" priority="12293" operator="equal">
      <formula>0</formula>
    </cfRule>
    <cfRule type="cellIs" dxfId="0" priority="12294" operator="equal">
      <formula>0</formula>
    </cfRule>
    <cfRule type="cellIs" dxfId="0" priority="12295" operator="equal">
      <formula>0</formula>
    </cfRule>
    <cfRule type="cellIs" dxfId="0" priority="12296" operator="equal">
      <formula>0</formula>
    </cfRule>
    <cfRule type="cellIs" dxfId="0" priority="12297" operator="equal">
      <formula>0</formula>
    </cfRule>
    <cfRule type="cellIs" dxfId="0" priority="12298" operator="equal">
      <formula>0</formula>
    </cfRule>
    <cfRule type="cellIs" dxfId="0" priority="12299" operator="equal">
      <formula>0</formula>
    </cfRule>
    <cfRule type="cellIs" dxfId="0" priority="12300" operator="equal">
      <formula>0</formula>
    </cfRule>
    <cfRule type="cellIs" dxfId="0" priority="12301" operator="equal">
      <formula>0</formula>
    </cfRule>
    <cfRule type="cellIs" dxfId="0" priority="12302" operator="equal">
      <formula>0</formula>
    </cfRule>
    <cfRule type="cellIs" dxfId="0" priority="12303" operator="equal">
      <formula>0</formula>
    </cfRule>
    <cfRule type="cellIs" dxfId="0" priority="12304" operator="equal">
      <formula>0</formula>
    </cfRule>
    <cfRule type="cellIs" dxfId="0" priority="12305" operator="equal">
      <formula>0</formula>
    </cfRule>
    <cfRule type="cellIs" dxfId="0" priority="12306" operator="equal">
      <formula>0</formula>
    </cfRule>
    <cfRule type="cellIs" dxfId="0" priority="12307" operator="equal">
      <formula>0</formula>
    </cfRule>
    <cfRule type="cellIs" dxfId="0" priority="12308" operator="equal">
      <formula>0</formula>
    </cfRule>
    <cfRule type="cellIs" dxfId="0" priority="12309" operator="equal">
      <formula>0</formula>
    </cfRule>
    <cfRule type="cellIs" dxfId="0" priority="12310" operator="equal">
      <formula>0</formula>
    </cfRule>
    <cfRule type="cellIs" dxfId="0" priority="12311" operator="equal">
      <formula>0</formula>
    </cfRule>
    <cfRule type="cellIs" dxfId="0" priority="12312" operator="equal">
      <formula>0</formula>
    </cfRule>
    <cfRule type="cellIs" dxfId="0" priority="12313" operator="equal">
      <formula>0</formula>
    </cfRule>
    <cfRule type="cellIs" dxfId="0" priority="12314" operator="equal">
      <formula>0</formula>
    </cfRule>
    <cfRule type="cellIs" dxfId="0" priority="12315" operator="equal">
      <formula>0</formula>
    </cfRule>
    <cfRule type="cellIs" dxfId="0" priority="12316" operator="equal">
      <formula>0</formula>
    </cfRule>
    <cfRule type="cellIs" dxfId="0" priority="12317" operator="equal">
      <formula>0</formula>
    </cfRule>
    <cfRule type="cellIs" dxfId="0" priority="12318" operator="equal">
      <formula>0</formula>
    </cfRule>
    <cfRule type="cellIs" dxfId="0" priority="12319" operator="equal">
      <formula>0</formula>
    </cfRule>
    <cfRule type="cellIs" dxfId="0" priority="12320" operator="equal">
      <formula>0</formula>
    </cfRule>
    <cfRule type="cellIs" dxfId="0" priority="12321" operator="equal">
      <formula>0</formula>
    </cfRule>
    <cfRule type="cellIs" dxfId="0" priority="12322" operator="equal">
      <formula>0</formula>
    </cfRule>
    <cfRule type="cellIs" dxfId="0" priority="12323" operator="equal">
      <formula>0</formula>
    </cfRule>
    <cfRule type="cellIs" dxfId="0" priority="12324" operator="equal">
      <formula>0</formula>
    </cfRule>
    <cfRule type="cellIs" dxfId="0" priority="12325" operator="equal">
      <formula>0</formula>
    </cfRule>
    <cfRule type="cellIs" dxfId="0" priority="12326" operator="equal">
      <formula>0</formula>
    </cfRule>
    <cfRule type="cellIs" dxfId="0" priority="12327" operator="equal">
      <formula>0</formula>
    </cfRule>
    <cfRule type="cellIs" dxfId="0" priority="12328" operator="equal">
      <formula>0</formula>
    </cfRule>
    <cfRule type="cellIs" dxfId="0" priority="12329" operator="equal">
      <formula>0</formula>
    </cfRule>
    <cfRule type="cellIs" dxfId="0" priority="12330" operator="equal">
      <formula>0</formula>
    </cfRule>
    <cfRule type="cellIs" dxfId="0" priority="12331" operator="equal">
      <formula>0</formula>
    </cfRule>
    <cfRule type="cellIs" dxfId="0" priority="12332" operator="equal">
      <formula>0</formula>
    </cfRule>
    <cfRule type="cellIs" dxfId="0" priority="12333" operator="equal">
      <formula>0</formula>
    </cfRule>
    <cfRule type="cellIs" dxfId="0" priority="12334" operator="equal">
      <formula>0</formula>
    </cfRule>
    <cfRule type="cellIs" dxfId="0" priority="12335" operator="equal">
      <formula>0</formula>
    </cfRule>
    <cfRule type="cellIs" dxfId="0" priority="12336" operator="equal">
      <formula>0</formula>
    </cfRule>
    <cfRule type="cellIs" dxfId="0" priority="12337" operator="equal">
      <formula>0</formula>
    </cfRule>
    <cfRule type="cellIs" dxfId="0" priority="12338" operator="equal">
      <formula>0</formula>
    </cfRule>
    <cfRule type="cellIs" dxfId="0" priority="12339" operator="equal">
      <formula>0</formula>
    </cfRule>
    <cfRule type="cellIs" dxfId="0" priority="12340" operator="equal">
      <formula>0</formula>
    </cfRule>
    <cfRule type="cellIs" dxfId="0" priority="12341" operator="equal">
      <formula>0</formula>
    </cfRule>
    <cfRule type="cellIs" dxfId="0" priority="12342" operator="equal">
      <formula>0</formula>
    </cfRule>
    <cfRule type="cellIs" dxfId="0" priority="12343" operator="equal">
      <formula>0</formula>
    </cfRule>
    <cfRule type="cellIs" dxfId="0" priority="12344" operator="equal">
      <formula>0</formula>
    </cfRule>
    <cfRule type="cellIs" dxfId="0" priority="12345" operator="equal">
      <formula>0</formula>
    </cfRule>
    <cfRule type="cellIs" dxfId="0" priority="12346" operator="equal">
      <formula>0</formula>
    </cfRule>
    <cfRule type="cellIs" dxfId="0" priority="12347" operator="equal">
      <formula>0</formula>
    </cfRule>
    <cfRule type="cellIs" dxfId="0" priority="12348" operator="equal">
      <formula>0</formula>
    </cfRule>
    <cfRule type="cellIs" dxfId="0" priority="12349" operator="equal">
      <formula>0</formula>
    </cfRule>
    <cfRule type="cellIs" dxfId="0" priority="12350" operator="equal">
      <formula>0</formula>
    </cfRule>
    <cfRule type="cellIs" dxfId="0" priority="12351" operator="equal">
      <formula>0</formula>
    </cfRule>
    <cfRule type="cellIs" dxfId="0" priority="12352" operator="equal">
      <formula>0</formula>
    </cfRule>
    <cfRule type="cellIs" dxfId="0" priority="12353" operator="equal">
      <formula>0</formula>
    </cfRule>
    <cfRule type="cellIs" dxfId="0" priority="12354" operator="equal">
      <formula>0</formula>
    </cfRule>
    <cfRule type="cellIs" dxfId="0" priority="12355" operator="equal">
      <formula>0</formula>
    </cfRule>
    <cfRule type="cellIs" dxfId="0" priority="12356" operator="equal">
      <formula>0</formula>
    </cfRule>
    <cfRule type="cellIs" dxfId="0" priority="12357" operator="equal">
      <formula>0</formula>
    </cfRule>
    <cfRule type="cellIs" dxfId="0" priority="12358" operator="equal">
      <formula>0</formula>
    </cfRule>
    <cfRule type="cellIs" dxfId="0" priority="12359" operator="equal">
      <formula>0</formula>
    </cfRule>
    <cfRule type="cellIs" dxfId="0" priority="12360" operator="equal">
      <formula>0</formula>
    </cfRule>
    <cfRule type="cellIs" dxfId="0" priority="12361" operator="equal">
      <formula>0</formula>
    </cfRule>
    <cfRule type="cellIs" dxfId="0" priority="12362" operator="equal">
      <formula>0</formula>
    </cfRule>
    <cfRule type="cellIs" dxfId="0" priority="12363" operator="equal">
      <formula>0</formula>
    </cfRule>
    <cfRule type="cellIs" dxfId="0" priority="12364" operator="equal">
      <formula>0</formula>
    </cfRule>
    <cfRule type="cellIs" dxfId="0" priority="12365" operator="equal">
      <formula>0</formula>
    </cfRule>
    <cfRule type="cellIs" dxfId="0" priority="12366" operator="equal">
      <formula>0</formula>
    </cfRule>
    <cfRule type="cellIs" dxfId="0" priority="12367" operator="equal">
      <formula>0</formula>
    </cfRule>
    <cfRule type="cellIs" dxfId="0" priority="12368" operator="equal">
      <formula>0</formula>
    </cfRule>
    <cfRule type="cellIs" dxfId="0" priority="12369" operator="equal">
      <formula>0</formula>
    </cfRule>
    <cfRule type="cellIs" dxfId="0" priority="12370" operator="equal">
      <formula>0</formula>
    </cfRule>
    <cfRule type="cellIs" dxfId="0" priority="12371" operator="equal">
      <formula>0</formula>
    </cfRule>
    <cfRule type="cellIs" dxfId="0" priority="12372" operator="equal">
      <formula>0</formula>
    </cfRule>
    <cfRule type="cellIs" dxfId="0" priority="12373" operator="equal">
      <formula>0</formula>
    </cfRule>
    <cfRule type="cellIs" dxfId="0" priority="12374" operator="equal">
      <formula>0</formula>
    </cfRule>
    <cfRule type="cellIs" dxfId="0" priority="12375" operator="equal">
      <formula>0</formula>
    </cfRule>
    <cfRule type="cellIs" dxfId="0" priority="12376" operator="equal">
      <formula>0</formula>
    </cfRule>
    <cfRule type="cellIs" dxfId="0" priority="12377" operator="equal">
      <formula>0</formula>
    </cfRule>
    <cfRule type="cellIs" dxfId="0" priority="12378" operator="equal">
      <formula>0</formula>
    </cfRule>
    <cfRule type="cellIs" dxfId="0" priority="12379" operator="equal">
      <formula>0</formula>
    </cfRule>
    <cfRule type="cellIs" dxfId="0" priority="12380" operator="equal">
      <formula>0</formula>
    </cfRule>
    <cfRule type="cellIs" dxfId="0" priority="12381" operator="equal">
      <formula>0</formula>
    </cfRule>
    <cfRule type="cellIs" dxfId="0" priority="12382" operator="equal">
      <formula>0</formula>
    </cfRule>
    <cfRule type="cellIs" dxfId="0" priority="12383" operator="equal">
      <formula>0</formula>
    </cfRule>
    <cfRule type="cellIs" dxfId="0" priority="12384" operator="equal">
      <formula>0</formula>
    </cfRule>
    <cfRule type="cellIs" dxfId="0" priority="12385" operator="equal">
      <formula>0</formula>
    </cfRule>
    <cfRule type="cellIs" dxfId="0" priority="12386" operator="equal">
      <formula>0</formula>
    </cfRule>
    <cfRule type="cellIs" dxfId="0" priority="12387" operator="equal">
      <formula>0</formula>
    </cfRule>
    <cfRule type="cellIs" dxfId="0" priority="12388" operator="equal">
      <formula>0</formula>
    </cfRule>
    <cfRule type="cellIs" dxfId="0" priority="12389" operator="equal">
      <formula>0</formula>
    </cfRule>
    <cfRule type="cellIs" dxfId="0" priority="12390" operator="equal">
      <formula>0</formula>
    </cfRule>
    <cfRule type="cellIs" dxfId="0" priority="12391" operator="equal">
      <formula>0</formula>
    </cfRule>
    <cfRule type="cellIs" dxfId="0" priority="12392" operator="equal">
      <formula>0</formula>
    </cfRule>
    <cfRule type="cellIs" dxfId="0" priority="12393" operator="equal">
      <formula>0</formula>
    </cfRule>
    <cfRule type="cellIs" dxfId="0" priority="12394" operator="equal">
      <formula>0</formula>
    </cfRule>
    <cfRule type="cellIs" dxfId="0" priority="12395" operator="equal">
      <formula>0</formula>
    </cfRule>
    <cfRule type="cellIs" dxfId="0" priority="12396" operator="equal">
      <formula>0</formula>
    </cfRule>
    <cfRule type="cellIs" dxfId="0" priority="12397" operator="equal">
      <formula>0</formula>
    </cfRule>
    <cfRule type="cellIs" dxfId="0" priority="12398" operator="equal">
      <formula>0</formula>
    </cfRule>
    <cfRule type="cellIs" dxfId="0" priority="12399" operator="equal">
      <formula>0</formula>
    </cfRule>
    <cfRule type="cellIs" dxfId="0" priority="12400" operator="equal">
      <formula>0</formula>
    </cfRule>
    <cfRule type="cellIs" dxfId="0" priority="12401" operator="equal">
      <formula>0</formula>
    </cfRule>
    <cfRule type="cellIs" dxfId="0" priority="12402" operator="equal">
      <formula>0</formula>
    </cfRule>
    <cfRule type="cellIs" dxfId="0" priority="12403" operator="equal">
      <formula>0</formula>
    </cfRule>
    <cfRule type="cellIs" dxfId="0" priority="12404" operator="equal">
      <formula>0</formula>
    </cfRule>
    <cfRule type="cellIs" dxfId="0" priority="12405" operator="equal">
      <formula>0</formula>
    </cfRule>
    <cfRule type="cellIs" dxfId="0" priority="12406" operator="equal">
      <formula>0</formula>
    </cfRule>
    <cfRule type="cellIs" dxfId="0" priority="12407" operator="equal">
      <formula>0</formula>
    </cfRule>
    <cfRule type="cellIs" dxfId="0" priority="12408" operator="equal">
      <formula>0</formula>
    </cfRule>
    <cfRule type="cellIs" dxfId="0" priority="12409" operator="equal">
      <formula>0</formula>
    </cfRule>
    <cfRule type="cellIs" dxfId="0" priority="12410" operator="equal">
      <formula>0</formula>
    </cfRule>
    <cfRule type="cellIs" dxfId="0" priority="12411" operator="equal">
      <formula>0</formula>
    </cfRule>
    <cfRule type="cellIs" dxfId="0" priority="12412" operator="equal">
      <formula>0</formula>
    </cfRule>
    <cfRule type="cellIs" dxfId="0" priority="12413" operator="equal">
      <formula>0</formula>
    </cfRule>
    <cfRule type="cellIs" dxfId="0" priority="12414" operator="equal">
      <formula>0</formula>
    </cfRule>
    <cfRule type="cellIs" dxfId="0" priority="12415" operator="equal">
      <formula>0</formula>
    </cfRule>
    <cfRule type="cellIs" dxfId="0" priority="12416" operator="equal">
      <formula>0</formula>
    </cfRule>
    <cfRule type="cellIs" dxfId="0" priority="12417" operator="equal">
      <formula>0</formula>
    </cfRule>
    <cfRule type="cellIs" dxfId="0" priority="12418" operator="equal">
      <formula>0</formula>
    </cfRule>
    <cfRule type="cellIs" dxfId="0" priority="12419" operator="equal">
      <formula>0</formula>
    </cfRule>
    <cfRule type="cellIs" dxfId="0" priority="12420" operator="equal">
      <formula>0</formula>
    </cfRule>
    <cfRule type="cellIs" dxfId="0" priority="12421" operator="equal">
      <formula>0</formula>
    </cfRule>
    <cfRule type="cellIs" dxfId="0" priority="12422" operator="equal">
      <formula>0</formula>
    </cfRule>
    <cfRule type="cellIs" dxfId="0" priority="12423" operator="equal">
      <formula>0</formula>
    </cfRule>
    <cfRule type="cellIs" dxfId="0" priority="12424" operator="equal">
      <formula>0</formula>
    </cfRule>
    <cfRule type="cellIs" dxfId="0" priority="12425" operator="equal">
      <formula>0</formula>
    </cfRule>
    <cfRule type="cellIs" dxfId="0" priority="12426" operator="equal">
      <formula>0</formula>
    </cfRule>
    <cfRule type="cellIs" dxfId="0" priority="12427" operator="equal">
      <formula>0</formula>
    </cfRule>
    <cfRule type="cellIs" dxfId="0" priority="12428" operator="equal">
      <formula>0</formula>
    </cfRule>
    <cfRule type="cellIs" dxfId="0" priority="12429" operator="equal">
      <formula>0</formula>
    </cfRule>
    <cfRule type="cellIs" dxfId="0" priority="12430" operator="equal">
      <formula>0</formula>
    </cfRule>
    <cfRule type="cellIs" dxfId="0" priority="12431" operator="equal">
      <formula>0</formula>
    </cfRule>
    <cfRule type="cellIs" dxfId="0" priority="12432" operator="equal">
      <formula>0</formula>
    </cfRule>
    <cfRule type="cellIs" dxfId="0" priority="12433" operator="equal">
      <formula>0</formula>
    </cfRule>
    <cfRule type="cellIs" dxfId="0" priority="12434" operator="equal">
      <formula>0</formula>
    </cfRule>
    <cfRule type="cellIs" dxfId="0" priority="12435" operator="equal">
      <formula>0</formula>
    </cfRule>
    <cfRule type="cellIs" dxfId="0" priority="12436" operator="equal">
      <formula>0</formula>
    </cfRule>
    <cfRule type="cellIs" dxfId="0" priority="12437" operator="equal">
      <formula>0</formula>
    </cfRule>
    <cfRule type="cellIs" dxfId="0" priority="12438" operator="equal">
      <formula>0</formula>
    </cfRule>
    <cfRule type="cellIs" dxfId="0" priority="12439" operator="equal">
      <formula>0</formula>
    </cfRule>
    <cfRule type="cellIs" dxfId="0" priority="12440" operator="equal">
      <formula>0</formula>
    </cfRule>
    <cfRule type="cellIs" dxfId="0" priority="12441" operator="equal">
      <formula>0</formula>
    </cfRule>
    <cfRule type="cellIs" dxfId="0" priority="12442" operator="equal">
      <formula>0</formula>
    </cfRule>
    <cfRule type="cellIs" dxfId="0" priority="12443" operator="equal">
      <formula>0</formula>
    </cfRule>
    <cfRule type="cellIs" dxfId="0" priority="12444" operator="equal">
      <formula>0</formula>
    </cfRule>
    <cfRule type="cellIs" dxfId="0" priority="12445" operator="equal">
      <formula>0</formula>
    </cfRule>
    <cfRule type="cellIs" dxfId="0" priority="12446" operator="equal">
      <formula>0</formula>
    </cfRule>
    <cfRule type="cellIs" dxfId="0" priority="12447" operator="equal">
      <formula>0</formula>
    </cfRule>
    <cfRule type="cellIs" dxfId="0" priority="12448" operator="equal">
      <formula>0</formula>
    </cfRule>
    <cfRule type="cellIs" dxfId="0" priority="12449" operator="equal">
      <formula>0</formula>
    </cfRule>
    <cfRule type="cellIs" dxfId="0" priority="12450" operator="equal">
      <formula>0</formula>
    </cfRule>
    <cfRule type="cellIs" dxfId="0" priority="12451" operator="equal">
      <formula>0</formula>
    </cfRule>
    <cfRule type="cellIs" dxfId="0" priority="12452" operator="equal">
      <formula>0</formula>
    </cfRule>
    <cfRule type="cellIs" dxfId="0" priority="12453" operator="equal">
      <formula>0</formula>
    </cfRule>
    <cfRule type="cellIs" dxfId="0" priority="12454" operator="equal">
      <formula>0</formula>
    </cfRule>
    <cfRule type="cellIs" dxfId="0" priority="12455" operator="equal">
      <formula>0</formula>
    </cfRule>
    <cfRule type="cellIs" dxfId="0" priority="12456" operator="equal">
      <formula>0</formula>
    </cfRule>
    <cfRule type="cellIs" dxfId="0" priority="12457" operator="equal">
      <formula>0</formula>
    </cfRule>
    <cfRule type="cellIs" dxfId="0" priority="12458" operator="equal">
      <formula>0</formula>
    </cfRule>
    <cfRule type="cellIs" dxfId="0" priority="12459" operator="equal">
      <formula>0</formula>
    </cfRule>
    <cfRule type="cellIs" dxfId="0" priority="12460" operator="equal">
      <formula>0</formula>
    </cfRule>
    <cfRule type="cellIs" dxfId="0" priority="12461" operator="equal">
      <formula>0</formula>
    </cfRule>
    <cfRule type="cellIs" dxfId="0" priority="12462" operator="equal">
      <formula>0</formula>
    </cfRule>
    <cfRule type="cellIs" dxfId="0" priority="12463" operator="equal">
      <formula>0</formula>
    </cfRule>
    <cfRule type="cellIs" dxfId="0" priority="12464" operator="equal">
      <formula>0</formula>
    </cfRule>
    <cfRule type="cellIs" dxfId="0" priority="12465" operator="equal">
      <formula>0</formula>
    </cfRule>
    <cfRule type="cellIs" dxfId="0" priority="12466" operator="equal">
      <formula>0</formula>
    </cfRule>
    <cfRule type="cellIs" dxfId="0" priority="12467" operator="equal">
      <formula>0</formula>
    </cfRule>
    <cfRule type="cellIs" dxfId="0" priority="12468" operator="equal">
      <formula>0</formula>
    </cfRule>
    <cfRule type="cellIs" dxfId="0" priority="12469" operator="equal">
      <formula>0</formula>
    </cfRule>
    <cfRule type="cellIs" dxfId="0" priority="12470" operator="equal">
      <formula>0</formula>
    </cfRule>
    <cfRule type="cellIs" dxfId="0" priority="12471" operator="equal">
      <formula>0</formula>
    </cfRule>
    <cfRule type="cellIs" dxfId="0" priority="12472" operator="equal">
      <formula>0</formula>
    </cfRule>
    <cfRule type="cellIs" dxfId="0" priority="12473" operator="equal">
      <formula>0</formula>
    </cfRule>
    <cfRule type="cellIs" dxfId="0" priority="12474" operator="equal">
      <formula>0</formula>
    </cfRule>
    <cfRule type="cellIs" dxfId="0" priority="12475" operator="equal">
      <formula>0</formula>
    </cfRule>
    <cfRule type="cellIs" dxfId="0" priority="12476" operator="equal">
      <formula>0</formula>
    </cfRule>
    <cfRule type="cellIs" dxfId="0" priority="12477" operator="equal">
      <formula>0</formula>
    </cfRule>
    <cfRule type="cellIs" dxfId="0" priority="12478" operator="equal">
      <formula>0</formula>
    </cfRule>
    <cfRule type="cellIs" dxfId="0" priority="12479" operator="equal">
      <formula>0</formula>
    </cfRule>
    <cfRule type="cellIs" dxfId="0" priority="12480" operator="equal">
      <formula>0</formula>
    </cfRule>
    <cfRule type="cellIs" dxfId="0" priority="12481" operator="equal">
      <formula>0</formula>
    </cfRule>
    <cfRule type="cellIs" dxfId="0" priority="12482" operator="equal">
      <formula>0</formula>
    </cfRule>
    <cfRule type="cellIs" dxfId="0" priority="12483" operator="equal">
      <formula>0</formula>
    </cfRule>
    <cfRule type="cellIs" dxfId="0" priority="12484" operator="equal">
      <formula>0</formula>
    </cfRule>
    <cfRule type="cellIs" dxfId="0" priority="12485" operator="equal">
      <formula>0</formula>
    </cfRule>
    <cfRule type="cellIs" dxfId="0" priority="12486" operator="equal">
      <formula>0</formula>
    </cfRule>
    <cfRule type="cellIs" dxfId="0" priority="12487" operator="equal">
      <formula>0</formula>
    </cfRule>
    <cfRule type="cellIs" dxfId="0" priority="12488" operator="equal">
      <formula>0</formula>
    </cfRule>
    <cfRule type="cellIs" dxfId="0" priority="12489" operator="equal">
      <formula>0</formula>
    </cfRule>
    <cfRule type="cellIs" dxfId="0" priority="12490" operator="equal">
      <formula>0</formula>
    </cfRule>
    <cfRule type="cellIs" dxfId="0" priority="12491" operator="equal">
      <formula>0</formula>
    </cfRule>
    <cfRule type="cellIs" dxfId="0" priority="12492" operator="equal">
      <formula>0</formula>
    </cfRule>
  </conditionalFormatting>
  <conditionalFormatting sqref="E611">
    <cfRule type="cellIs" dxfId="0" priority="10093" operator="equal">
      <formula>0</formula>
    </cfRule>
    <cfRule type="cellIs" dxfId="0" priority="10094" operator="equal">
      <formula>0</formula>
    </cfRule>
    <cfRule type="cellIs" dxfId="0" priority="10095" operator="equal">
      <formula>0</formula>
    </cfRule>
    <cfRule type="cellIs" dxfId="0" priority="10096" operator="equal">
      <formula>0</formula>
    </cfRule>
    <cfRule type="cellIs" dxfId="0" priority="10097" operator="equal">
      <formula>0</formula>
    </cfRule>
    <cfRule type="cellIs" dxfId="0" priority="10098" operator="equal">
      <formula>0</formula>
    </cfRule>
    <cfRule type="cellIs" dxfId="0" priority="10099" operator="equal">
      <formula>0</formula>
    </cfRule>
    <cfRule type="cellIs" dxfId="0" priority="10100" operator="equal">
      <formula>0</formula>
    </cfRule>
    <cfRule type="cellIs" dxfId="0" priority="10101" operator="equal">
      <formula>0</formula>
    </cfRule>
    <cfRule type="cellIs" dxfId="0" priority="10102" operator="equal">
      <formula>0</formula>
    </cfRule>
    <cfRule type="cellIs" dxfId="0" priority="10103" operator="equal">
      <formula>0</formula>
    </cfRule>
    <cfRule type="cellIs" dxfId="0" priority="10104" operator="equal">
      <formula>0</formula>
    </cfRule>
    <cfRule type="cellIs" dxfId="0" priority="10105" operator="equal">
      <formula>0</formula>
    </cfRule>
    <cfRule type="cellIs" dxfId="0" priority="10106" operator="equal">
      <formula>0</formula>
    </cfRule>
    <cfRule type="cellIs" dxfId="0" priority="10107" operator="equal">
      <formula>0</formula>
    </cfRule>
    <cfRule type="cellIs" dxfId="0" priority="10108" operator="equal">
      <formula>0</formula>
    </cfRule>
    <cfRule type="cellIs" dxfId="0" priority="10109" operator="equal">
      <formula>0</formula>
    </cfRule>
    <cfRule type="cellIs" dxfId="0" priority="10110" operator="equal">
      <formula>0</formula>
    </cfRule>
    <cfRule type="cellIs" dxfId="0" priority="10111" operator="equal">
      <formula>0</formula>
    </cfRule>
    <cfRule type="cellIs" dxfId="0" priority="10112" operator="equal">
      <formula>0</formula>
    </cfRule>
    <cfRule type="cellIs" dxfId="0" priority="10113" operator="equal">
      <formula>0</formula>
    </cfRule>
    <cfRule type="cellIs" dxfId="0" priority="10114" operator="equal">
      <formula>0</formula>
    </cfRule>
    <cfRule type="cellIs" dxfId="0" priority="10115" operator="equal">
      <formula>0</formula>
    </cfRule>
    <cfRule type="cellIs" dxfId="0" priority="10116" operator="equal">
      <formula>0</formula>
    </cfRule>
    <cfRule type="cellIs" dxfId="0" priority="10117" operator="equal">
      <formula>0</formula>
    </cfRule>
    <cfRule type="cellIs" dxfId="0" priority="10118" operator="equal">
      <formula>0</formula>
    </cfRule>
    <cfRule type="cellIs" dxfId="0" priority="10119" operator="equal">
      <formula>0</formula>
    </cfRule>
    <cfRule type="cellIs" dxfId="0" priority="10120" operator="equal">
      <formula>0</formula>
    </cfRule>
    <cfRule type="cellIs" dxfId="0" priority="10121" operator="equal">
      <formula>0</formula>
    </cfRule>
    <cfRule type="cellIs" dxfId="0" priority="10122" operator="equal">
      <formula>0</formula>
    </cfRule>
    <cfRule type="cellIs" dxfId="0" priority="10123" operator="equal">
      <formula>0</formula>
    </cfRule>
    <cfRule type="cellIs" dxfId="0" priority="10124" operator="equal">
      <formula>0</formula>
    </cfRule>
    <cfRule type="cellIs" dxfId="0" priority="10125" operator="equal">
      <formula>0</formula>
    </cfRule>
    <cfRule type="cellIs" dxfId="0" priority="10126" operator="equal">
      <formula>0</formula>
    </cfRule>
    <cfRule type="cellIs" dxfId="0" priority="10127" operator="equal">
      <formula>0</formula>
    </cfRule>
    <cfRule type="cellIs" dxfId="0" priority="10128" operator="equal">
      <formula>0</formula>
    </cfRule>
    <cfRule type="cellIs" dxfId="0" priority="10129" operator="equal">
      <formula>0</formula>
    </cfRule>
    <cfRule type="cellIs" dxfId="0" priority="10130" operator="equal">
      <formula>0</formula>
    </cfRule>
    <cfRule type="cellIs" dxfId="0" priority="10131" operator="equal">
      <formula>0</formula>
    </cfRule>
    <cfRule type="cellIs" dxfId="0" priority="10132" operator="equal">
      <formula>0</formula>
    </cfRule>
    <cfRule type="cellIs" dxfId="0" priority="10133" operator="equal">
      <formula>0</formula>
    </cfRule>
    <cfRule type="cellIs" dxfId="0" priority="10134" operator="equal">
      <formula>0</formula>
    </cfRule>
    <cfRule type="cellIs" dxfId="0" priority="10135" operator="equal">
      <formula>0</formula>
    </cfRule>
    <cfRule type="cellIs" dxfId="0" priority="10136" operator="equal">
      <formula>0</formula>
    </cfRule>
    <cfRule type="cellIs" dxfId="0" priority="10137" operator="equal">
      <formula>0</formula>
    </cfRule>
    <cfRule type="cellIs" dxfId="0" priority="10138" operator="equal">
      <formula>0</formula>
    </cfRule>
    <cfRule type="cellIs" dxfId="0" priority="10139" operator="equal">
      <formula>0</formula>
    </cfRule>
    <cfRule type="cellIs" dxfId="0" priority="10140" operator="equal">
      <formula>0</formula>
    </cfRule>
    <cfRule type="cellIs" dxfId="0" priority="10141" operator="equal">
      <formula>0</formula>
    </cfRule>
    <cfRule type="cellIs" dxfId="0" priority="10142" operator="equal">
      <formula>0</formula>
    </cfRule>
    <cfRule type="cellIs" dxfId="0" priority="10143" operator="equal">
      <formula>0</formula>
    </cfRule>
    <cfRule type="cellIs" dxfId="0" priority="10144" operator="equal">
      <formula>0</formula>
    </cfRule>
    <cfRule type="cellIs" dxfId="0" priority="10145" operator="equal">
      <formula>0</formula>
    </cfRule>
    <cfRule type="cellIs" dxfId="0" priority="10146" operator="equal">
      <formula>0</formula>
    </cfRule>
    <cfRule type="cellIs" dxfId="0" priority="10147" operator="equal">
      <formula>0</formula>
    </cfRule>
    <cfRule type="cellIs" dxfId="0" priority="10148" operator="equal">
      <formula>0</formula>
    </cfRule>
    <cfRule type="cellIs" dxfId="0" priority="10149" operator="equal">
      <formula>0</formula>
    </cfRule>
    <cfRule type="cellIs" dxfId="0" priority="10150" operator="equal">
      <formula>0</formula>
    </cfRule>
    <cfRule type="cellIs" dxfId="0" priority="10151" operator="equal">
      <formula>0</formula>
    </cfRule>
    <cfRule type="cellIs" dxfId="0" priority="10152" operator="equal">
      <formula>0</formula>
    </cfRule>
    <cfRule type="cellIs" dxfId="0" priority="10153" operator="equal">
      <formula>0</formula>
    </cfRule>
    <cfRule type="cellIs" dxfId="0" priority="10154" operator="equal">
      <formula>0</formula>
    </cfRule>
    <cfRule type="cellIs" dxfId="0" priority="10155" operator="equal">
      <formula>0</formula>
    </cfRule>
    <cfRule type="cellIs" dxfId="0" priority="10156" operator="equal">
      <formula>0</formula>
    </cfRule>
    <cfRule type="cellIs" dxfId="0" priority="10157" operator="equal">
      <formula>0</formula>
    </cfRule>
    <cfRule type="cellIs" dxfId="0" priority="10158" operator="equal">
      <formula>0</formula>
    </cfRule>
    <cfRule type="cellIs" dxfId="0" priority="10159" operator="equal">
      <formula>0</formula>
    </cfRule>
    <cfRule type="cellIs" dxfId="0" priority="10160" operator="equal">
      <formula>0</formula>
    </cfRule>
    <cfRule type="cellIs" dxfId="0" priority="10161" operator="equal">
      <formula>0</formula>
    </cfRule>
    <cfRule type="cellIs" dxfId="0" priority="10162" operator="equal">
      <formula>0</formula>
    </cfRule>
    <cfRule type="cellIs" dxfId="0" priority="10163" operator="equal">
      <formula>0</formula>
    </cfRule>
    <cfRule type="cellIs" dxfId="0" priority="10164" operator="equal">
      <formula>0</formula>
    </cfRule>
    <cfRule type="cellIs" dxfId="0" priority="10165" operator="equal">
      <formula>0</formula>
    </cfRule>
    <cfRule type="cellIs" dxfId="0" priority="10166" operator="equal">
      <formula>0</formula>
    </cfRule>
    <cfRule type="cellIs" dxfId="0" priority="10167" operator="equal">
      <formula>0</formula>
    </cfRule>
    <cfRule type="cellIs" dxfId="0" priority="10168" operator="equal">
      <formula>0</formula>
    </cfRule>
    <cfRule type="cellIs" dxfId="0" priority="10169" operator="equal">
      <formula>0</formula>
    </cfRule>
    <cfRule type="cellIs" dxfId="0" priority="10170" operator="equal">
      <formula>0</formula>
    </cfRule>
    <cfRule type="cellIs" dxfId="0" priority="10171" operator="equal">
      <formula>0</formula>
    </cfRule>
    <cfRule type="cellIs" dxfId="0" priority="10172" operator="equal">
      <formula>0</formula>
    </cfRule>
    <cfRule type="cellIs" dxfId="0" priority="10173" operator="equal">
      <formula>0</formula>
    </cfRule>
    <cfRule type="cellIs" dxfId="0" priority="10174" operator="equal">
      <formula>0</formula>
    </cfRule>
    <cfRule type="cellIs" dxfId="0" priority="10175" operator="equal">
      <formula>0</formula>
    </cfRule>
    <cfRule type="cellIs" dxfId="0" priority="10176" operator="equal">
      <formula>0</formula>
    </cfRule>
    <cfRule type="cellIs" dxfId="0" priority="10177" operator="equal">
      <formula>0</formula>
    </cfRule>
    <cfRule type="cellIs" dxfId="0" priority="10178" operator="equal">
      <formula>0</formula>
    </cfRule>
    <cfRule type="cellIs" dxfId="0" priority="10179" operator="equal">
      <formula>0</formula>
    </cfRule>
    <cfRule type="cellIs" dxfId="0" priority="10180" operator="equal">
      <formula>0</formula>
    </cfRule>
    <cfRule type="cellIs" dxfId="0" priority="10181" operator="equal">
      <formula>0</formula>
    </cfRule>
    <cfRule type="cellIs" dxfId="0" priority="10182" operator="equal">
      <formula>0</formula>
    </cfRule>
    <cfRule type="cellIs" dxfId="0" priority="10183" operator="equal">
      <formula>0</formula>
    </cfRule>
    <cfRule type="cellIs" dxfId="0" priority="10184" operator="equal">
      <formula>0</formula>
    </cfRule>
    <cfRule type="cellIs" dxfId="0" priority="10185" operator="equal">
      <formula>0</formula>
    </cfRule>
    <cfRule type="cellIs" dxfId="0" priority="10186" operator="equal">
      <formula>0</formula>
    </cfRule>
    <cfRule type="cellIs" dxfId="0" priority="10187" operator="equal">
      <formula>0</formula>
    </cfRule>
    <cfRule type="cellIs" dxfId="0" priority="10188" operator="equal">
      <formula>0</formula>
    </cfRule>
    <cfRule type="cellIs" dxfId="0" priority="10189" operator="equal">
      <formula>0</formula>
    </cfRule>
    <cfRule type="cellIs" dxfId="0" priority="10190" operator="equal">
      <formula>0</formula>
    </cfRule>
    <cfRule type="cellIs" dxfId="0" priority="10191" operator="equal">
      <formula>0</formula>
    </cfRule>
    <cfRule type="cellIs" dxfId="0" priority="10192" operator="equal">
      <formula>0</formula>
    </cfRule>
    <cfRule type="cellIs" dxfId="0" priority="10193" operator="equal">
      <formula>0</formula>
    </cfRule>
    <cfRule type="cellIs" dxfId="0" priority="10194" operator="equal">
      <formula>0</formula>
    </cfRule>
    <cfRule type="cellIs" dxfId="0" priority="10195" operator="equal">
      <formula>0</formula>
    </cfRule>
    <cfRule type="cellIs" dxfId="0" priority="10196" operator="equal">
      <formula>0</formula>
    </cfRule>
    <cfRule type="cellIs" dxfId="0" priority="10197" operator="equal">
      <formula>0</formula>
    </cfRule>
    <cfRule type="cellIs" dxfId="0" priority="10198" operator="equal">
      <formula>0</formula>
    </cfRule>
    <cfRule type="cellIs" dxfId="0" priority="10199" operator="equal">
      <formula>0</formula>
    </cfRule>
    <cfRule type="cellIs" dxfId="0" priority="10200" operator="equal">
      <formula>0</formula>
    </cfRule>
    <cfRule type="cellIs" dxfId="0" priority="10201" operator="equal">
      <formula>0</formula>
    </cfRule>
    <cfRule type="cellIs" dxfId="0" priority="10202" operator="equal">
      <formula>0</formula>
    </cfRule>
    <cfRule type="cellIs" dxfId="0" priority="10203" operator="equal">
      <formula>0</formula>
    </cfRule>
    <cfRule type="cellIs" dxfId="0" priority="10204" operator="equal">
      <formula>0</formula>
    </cfRule>
    <cfRule type="cellIs" dxfId="0" priority="10205" operator="equal">
      <formula>0</formula>
    </cfRule>
    <cfRule type="cellIs" dxfId="0" priority="10206" operator="equal">
      <formula>0</formula>
    </cfRule>
    <cfRule type="cellIs" dxfId="0" priority="10207" operator="equal">
      <formula>0</formula>
    </cfRule>
    <cfRule type="cellIs" dxfId="0" priority="10208" operator="equal">
      <formula>0</formula>
    </cfRule>
    <cfRule type="cellIs" dxfId="0" priority="10209" operator="equal">
      <formula>0</formula>
    </cfRule>
    <cfRule type="cellIs" dxfId="0" priority="10210" operator="equal">
      <formula>0</formula>
    </cfRule>
    <cfRule type="cellIs" dxfId="0" priority="10211" operator="equal">
      <formula>0</formula>
    </cfRule>
    <cfRule type="cellIs" dxfId="0" priority="10212" operator="equal">
      <formula>0</formula>
    </cfRule>
    <cfRule type="cellIs" dxfId="0" priority="10213" operator="equal">
      <formula>0</formula>
    </cfRule>
    <cfRule type="cellIs" dxfId="0" priority="10214" operator="equal">
      <formula>0</formula>
    </cfRule>
    <cfRule type="cellIs" dxfId="0" priority="10215" operator="equal">
      <formula>0</formula>
    </cfRule>
    <cfRule type="cellIs" dxfId="0" priority="10216" operator="equal">
      <formula>0</formula>
    </cfRule>
    <cfRule type="cellIs" dxfId="0" priority="10217" operator="equal">
      <formula>0</formula>
    </cfRule>
    <cfRule type="cellIs" dxfId="0" priority="10218" operator="equal">
      <formula>0</formula>
    </cfRule>
    <cfRule type="cellIs" dxfId="0" priority="10219" operator="equal">
      <formula>0</formula>
    </cfRule>
    <cfRule type="cellIs" dxfId="0" priority="10220" operator="equal">
      <formula>0</formula>
    </cfRule>
    <cfRule type="cellIs" dxfId="0" priority="10221" operator="equal">
      <formula>0</formula>
    </cfRule>
    <cfRule type="cellIs" dxfId="0" priority="10222" operator="equal">
      <formula>0</formula>
    </cfRule>
    <cfRule type="cellIs" dxfId="0" priority="10223" operator="equal">
      <formula>0</formula>
    </cfRule>
    <cfRule type="cellIs" dxfId="0" priority="10224" operator="equal">
      <formula>0</formula>
    </cfRule>
    <cfRule type="cellIs" dxfId="0" priority="10225" operator="equal">
      <formula>0</formula>
    </cfRule>
    <cfRule type="cellIs" dxfId="0" priority="10226" operator="equal">
      <formula>0</formula>
    </cfRule>
    <cfRule type="cellIs" dxfId="0" priority="10227" operator="equal">
      <formula>0</formula>
    </cfRule>
    <cfRule type="cellIs" dxfId="0" priority="10228" operator="equal">
      <formula>0</formula>
    </cfRule>
    <cfRule type="cellIs" dxfId="0" priority="10229" operator="equal">
      <formula>0</formula>
    </cfRule>
    <cfRule type="cellIs" dxfId="0" priority="10230" operator="equal">
      <formula>0</formula>
    </cfRule>
    <cfRule type="cellIs" dxfId="0" priority="10231" operator="equal">
      <formula>0</formula>
    </cfRule>
    <cfRule type="cellIs" dxfId="0" priority="10232" operator="equal">
      <formula>0</formula>
    </cfRule>
    <cfRule type="cellIs" dxfId="0" priority="10233" operator="equal">
      <formula>0</formula>
    </cfRule>
    <cfRule type="cellIs" dxfId="0" priority="10234" operator="equal">
      <formula>0</formula>
    </cfRule>
    <cfRule type="cellIs" dxfId="0" priority="10235" operator="equal">
      <formula>0</formula>
    </cfRule>
    <cfRule type="cellIs" dxfId="0" priority="10236" operator="equal">
      <formula>0</formula>
    </cfRule>
    <cfRule type="cellIs" dxfId="0" priority="10237" operator="equal">
      <formula>0</formula>
    </cfRule>
    <cfRule type="cellIs" dxfId="0" priority="10238" operator="equal">
      <formula>0</formula>
    </cfRule>
    <cfRule type="cellIs" dxfId="0" priority="10239" operator="equal">
      <formula>0</formula>
    </cfRule>
    <cfRule type="cellIs" dxfId="0" priority="10240" operator="equal">
      <formula>0</formula>
    </cfRule>
    <cfRule type="cellIs" dxfId="0" priority="10241" operator="equal">
      <formula>0</formula>
    </cfRule>
    <cfRule type="cellIs" dxfId="0" priority="10242" operator="equal">
      <formula>0</formula>
    </cfRule>
    <cfRule type="cellIs" dxfId="0" priority="10243" operator="equal">
      <formula>0</formula>
    </cfRule>
    <cfRule type="cellIs" dxfId="0" priority="10244" operator="equal">
      <formula>0</formula>
    </cfRule>
    <cfRule type="cellIs" dxfId="0" priority="10245" operator="equal">
      <formula>0</formula>
    </cfRule>
    <cfRule type="cellIs" dxfId="0" priority="10246" operator="equal">
      <formula>0</formula>
    </cfRule>
    <cfRule type="cellIs" dxfId="0" priority="10247" operator="equal">
      <formula>0</formula>
    </cfRule>
    <cfRule type="cellIs" dxfId="0" priority="10248" operator="equal">
      <formula>0</formula>
    </cfRule>
    <cfRule type="cellIs" dxfId="0" priority="10249" operator="equal">
      <formula>0</formula>
    </cfRule>
    <cfRule type="cellIs" dxfId="0" priority="10250" operator="equal">
      <formula>0</formula>
    </cfRule>
    <cfRule type="cellIs" dxfId="0" priority="10251" operator="equal">
      <formula>0</formula>
    </cfRule>
    <cfRule type="cellIs" dxfId="0" priority="10252" operator="equal">
      <formula>0</formula>
    </cfRule>
    <cfRule type="cellIs" dxfId="0" priority="10253" operator="equal">
      <formula>0</formula>
    </cfRule>
    <cfRule type="cellIs" dxfId="0" priority="10254" operator="equal">
      <formula>0</formula>
    </cfRule>
    <cfRule type="cellIs" dxfId="0" priority="10255" operator="equal">
      <formula>0</formula>
    </cfRule>
    <cfRule type="cellIs" dxfId="0" priority="10256" operator="equal">
      <formula>0</formula>
    </cfRule>
    <cfRule type="cellIs" dxfId="0" priority="10257" operator="equal">
      <formula>0</formula>
    </cfRule>
    <cfRule type="cellIs" dxfId="0" priority="10258" operator="equal">
      <formula>0</formula>
    </cfRule>
    <cfRule type="cellIs" dxfId="0" priority="10259" operator="equal">
      <formula>0</formula>
    </cfRule>
    <cfRule type="cellIs" dxfId="0" priority="10260" operator="equal">
      <formula>0</formula>
    </cfRule>
    <cfRule type="cellIs" dxfId="0" priority="10261" operator="equal">
      <formula>0</formula>
    </cfRule>
    <cfRule type="cellIs" dxfId="0" priority="10262" operator="equal">
      <formula>0</formula>
    </cfRule>
    <cfRule type="cellIs" dxfId="0" priority="10263" operator="equal">
      <formula>0</formula>
    </cfRule>
    <cfRule type="cellIs" dxfId="0" priority="10264" operator="equal">
      <formula>0</formula>
    </cfRule>
    <cfRule type="cellIs" dxfId="0" priority="10265" operator="equal">
      <formula>0</formula>
    </cfRule>
    <cfRule type="cellIs" dxfId="0" priority="10266" operator="equal">
      <formula>0</formula>
    </cfRule>
    <cfRule type="cellIs" dxfId="0" priority="10267" operator="equal">
      <formula>0</formula>
    </cfRule>
    <cfRule type="cellIs" dxfId="0" priority="10268" operator="equal">
      <formula>0</formula>
    </cfRule>
    <cfRule type="cellIs" dxfId="0" priority="10269" operator="equal">
      <formula>0</formula>
    </cfRule>
    <cfRule type="cellIs" dxfId="0" priority="10270" operator="equal">
      <formula>0</formula>
    </cfRule>
    <cfRule type="cellIs" dxfId="0" priority="10271" operator="equal">
      <formula>0</formula>
    </cfRule>
    <cfRule type="cellIs" dxfId="0" priority="10272" operator="equal">
      <formula>0</formula>
    </cfRule>
    <cfRule type="cellIs" dxfId="0" priority="10273" operator="equal">
      <formula>0</formula>
    </cfRule>
    <cfRule type="cellIs" dxfId="0" priority="10274" operator="equal">
      <formula>0</formula>
    </cfRule>
    <cfRule type="cellIs" dxfId="0" priority="10275" operator="equal">
      <formula>0</formula>
    </cfRule>
    <cfRule type="cellIs" dxfId="0" priority="10276" operator="equal">
      <formula>0</formula>
    </cfRule>
    <cfRule type="cellIs" dxfId="0" priority="10277" operator="equal">
      <formula>0</formula>
    </cfRule>
    <cfRule type="cellIs" dxfId="0" priority="10278" operator="equal">
      <formula>0</formula>
    </cfRule>
    <cfRule type="cellIs" dxfId="0" priority="10279" operator="equal">
      <formula>0</formula>
    </cfRule>
    <cfRule type="cellIs" dxfId="0" priority="10280" operator="equal">
      <formula>0</formula>
    </cfRule>
    <cfRule type="cellIs" dxfId="0" priority="10281" operator="equal">
      <formula>0</formula>
    </cfRule>
    <cfRule type="cellIs" dxfId="0" priority="10282" operator="equal">
      <formula>0</formula>
    </cfRule>
    <cfRule type="cellIs" dxfId="0" priority="10283" operator="equal">
      <formula>0</formula>
    </cfRule>
    <cfRule type="cellIs" dxfId="0" priority="10284" operator="equal">
      <formula>0</formula>
    </cfRule>
    <cfRule type="cellIs" dxfId="0" priority="10285" operator="equal">
      <formula>0</formula>
    </cfRule>
    <cfRule type="cellIs" dxfId="0" priority="10286" operator="equal">
      <formula>0</formula>
    </cfRule>
    <cfRule type="cellIs" dxfId="0" priority="10287" operator="equal">
      <formula>0</formula>
    </cfRule>
    <cfRule type="cellIs" dxfId="0" priority="10288" operator="equal">
      <formula>0</formula>
    </cfRule>
    <cfRule type="cellIs" dxfId="0" priority="10289" operator="equal">
      <formula>0</formula>
    </cfRule>
    <cfRule type="cellIs" dxfId="0" priority="10290" operator="equal">
      <formula>0</formula>
    </cfRule>
    <cfRule type="cellIs" dxfId="0" priority="10291" operator="equal">
      <formula>0</formula>
    </cfRule>
    <cfRule type="cellIs" dxfId="0" priority="10292" operator="equal">
      <formula>0</formula>
    </cfRule>
    <cfRule type="cellIs" dxfId="0" priority="10293" operator="equal">
      <formula>0</formula>
    </cfRule>
    <cfRule type="cellIs" dxfId="0" priority="10294" operator="equal">
      <formula>0</formula>
    </cfRule>
    <cfRule type="cellIs" dxfId="0" priority="10295" operator="equal">
      <formula>0</formula>
    </cfRule>
    <cfRule type="cellIs" dxfId="0" priority="10296" operator="equal">
      <formula>0</formula>
    </cfRule>
    <cfRule type="cellIs" dxfId="0" priority="10297" operator="equal">
      <formula>0</formula>
    </cfRule>
    <cfRule type="cellIs" dxfId="0" priority="10298" operator="equal">
      <formula>0</formula>
    </cfRule>
    <cfRule type="cellIs" dxfId="0" priority="10299" operator="equal">
      <formula>0</formula>
    </cfRule>
    <cfRule type="cellIs" dxfId="0" priority="10300" operator="equal">
      <formula>0</formula>
    </cfRule>
    <cfRule type="cellIs" dxfId="0" priority="10301" operator="equal">
      <formula>0</formula>
    </cfRule>
    <cfRule type="cellIs" dxfId="0" priority="10302" operator="equal">
      <formula>0</formula>
    </cfRule>
    <cfRule type="cellIs" dxfId="0" priority="10303" operator="equal">
      <formula>0</formula>
    </cfRule>
    <cfRule type="cellIs" dxfId="0" priority="10304" operator="equal">
      <formula>0</formula>
    </cfRule>
    <cfRule type="cellIs" dxfId="0" priority="10305" operator="equal">
      <formula>0</formula>
    </cfRule>
    <cfRule type="cellIs" dxfId="0" priority="10306" operator="equal">
      <formula>0</formula>
    </cfRule>
    <cfRule type="cellIs" dxfId="0" priority="10307" operator="equal">
      <formula>0</formula>
    </cfRule>
    <cfRule type="cellIs" dxfId="0" priority="10308" operator="equal">
      <formula>0</formula>
    </cfRule>
    <cfRule type="cellIs" dxfId="0" priority="10309" operator="equal">
      <formula>0</formula>
    </cfRule>
    <cfRule type="cellIs" dxfId="0" priority="10310" operator="equal">
      <formula>0</formula>
    </cfRule>
    <cfRule type="cellIs" dxfId="0" priority="10311" operator="equal">
      <formula>0</formula>
    </cfRule>
    <cfRule type="cellIs" dxfId="0" priority="10312" operator="equal">
      <formula>0</formula>
    </cfRule>
    <cfRule type="cellIs" dxfId="0" priority="10313" operator="equal">
      <formula>0</formula>
    </cfRule>
    <cfRule type="cellIs" dxfId="0" priority="10314" operator="equal">
      <formula>0</formula>
    </cfRule>
    <cfRule type="cellIs" dxfId="0" priority="10315" operator="equal">
      <formula>0</formula>
    </cfRule>
    <cfRule type="cellIs" dxfId="0" priority="10316" operator="equal">
      <formula>0</formula>
    </cfRule>
    <cfRule type="cellIs" dxfId="0" priority="10317" operator="equal">
      <formula>0</formula>
    </cfRule>
    <cfRule type="cellIs" dxfId="0" priority="10318" operator="equal">
      <formula>0</formula>
    </cfRule>
    <cfRule type="cellIs" dxfId="0" priority="10319" operator="equal">
      <formula>0</formula>
    </cfRule>
    <cfRule type="cellIs" dxfId="0" priority="10320" operator="equal">
      <formula>0</formula>
    </cfRule>
    <cfRule type="cellIs" dxfId="0" priority="10321" operator="equal">
      <formula>0</formula>
    </cfRule>
    <cfRule type="cellIs" dxfId="0" priority="10322" operator="equal">
      <formula>0</formula>
    </cfRule>
    <cfRule type="cellIs" dxfId="0" priority="10323" operator="equal">
      <formula>0</formula>
    </cfRule>
    <cfRule type="cellIs" dxfId="0" priority="10324" operator="equal">
      <formula>0</formula>
    </cfRule>
    <cfRule type="cellIs" dxfId="0" priority="10325" operator="equal">
      <formula>0</formula>
    </cfRule>
    <cfRule type="cellIs" dxfId="0" priority="10326" operator="equal">
      <formula>0</formula>
    </cfRule>
    <cfRule type="cellIs" dxfId="0" priority="10327" operator="equal">
      <formula>0</formula>
    </cfRule>
    <cfRule type="cellIs" dxfId="0" priority="10328" operator="equal">
      <formula>0</formula>
    </cfRule>
    <cfRule type="cellIs" dxfId="0" priority="10329" operator="equal">
      <formula>0</formula>
    </cfRule>
    <cfRule type="cellIs" dxfId="0" priority="10330" operator="equal">
      <formula>0</formula>
    </cfRule>
    <cfRule type="cellIs" dxfId="0" priority="10331" operator="equal">
      <formula>0</formula>
    </cfRule>
    <cfRule type="cellIs" dxfId="0" priority="10332" operator="equal">
      <formula>0</formula>
    </cfRule>
    <cfRule type="cellIs" dxfId="0" priority="10333" operator="equal">
      <formula>0</formula>
    </cfRule>
    <cfRule type="cellIs" dxfId="0" priority="10334" operator="equal">
      <formula>0</formula>
    </cfRule>
    <cfRule type="cellIs" dxfId="0" priority="10335" operator="equal">
      <formula>0</formula>
    </cfRule>
    <cfRule type="cellIs" dxfId="0" priority="10336" operator="equal">
      <formula>0</formula>
    </cfRule>
    <cfRule type="cellIs" dxfId="0" priority="10337" operator="equal">
      <formula>0</formula>
    </cfRule>
    <cfRule type="cellIs" dxfId="0" priority="10338" operator="equal">
      <formula>0</formula>
    </cfRule>
    <cfRule type="cellIs" dxfId="0" priority="10339" operator="equal">
      <formula>0</formula>
    </cfRule>
    <cfRule type="cellIs" dxfId="0" priority="10340" operator="equal">
      <formula>0</formula>
    </cfRule>
    <cfRule type="cellIs" dxfId="0" priority="10341" operator="equal">
      <formula>0</formula>
    </cfRule>
    <cfRule type="cellIs" dxfId="0" priority="10342" operator="equal">
      <formula>0</formula>
    </cfRule>
    <cfRule type="cellIs" dxfId="0" priority="10343" operator="equal">
      <formula>0</formula>
    </cfRule>
    <cfRule type="cellIs" dxfId="0" priority="10344" operator="equal">
      <formula>0</formula>
    </cfRule>
    <cfRule type="cellIs" dxfId="0" priority="10345" operator="equal">
      <formula>0</formula>
    </cfRule>
    <cfRule type="cellIs" dxfId="0" priority="10346" operator="equal">
      <formula>0</formula>
    </cfRule>
    <cfRule type="cellIs" dxfId="0" priority="10347" operator="equal">
      <formula>0</formula>
    </cfRule>
    <cfRule type="cellIs" dxfId="0" priority="10348" operator="equal">
      <formula>0</formula>
    </cfRule>
    <cfRule type="cellIs" dxfId="0" priority="10349" operator="equal">
      <formula>0</formula>
    </cfRule>
    <cfRule type="cellIs" dxfId="0" priority="10350" operator="equal">
      <formula>0</formula>
    </cfRule>
    <cfRule type="cellIs" dxfId="0" priority="10351" operator="equal">
      <formula>0</formula>
    </cfRule>
    <cfRule type="cellIs" dxfId="0" priority="10352" operator="equal">
      <formula>0</formula>
    </cfRule>
    <cfRule type="cellIs" dxfId="0" priority="10353" operator="equal">
      <formula>0</formula>
    </cfRule>
    <cfRule type="cellIs" dxfId="0" priority="10354" operator="equal">
      <formula>0</formula>
    </cfRule>
    <cfRule type="cellIs" dxfId="0" priority="10355" operator="equal">
      <formula>0</formula>
    </cfRule>
    <cfRule type="cellIs" dxfId="0" priority="10356" operator="equal">
      <formula>0</formula>
    </cfRule>
    <cfRule type="cellIs" dxfId="0" priority="10357" operator="equal">
      <formula>0</formula>
    </cfRule>
    <cfRule type="cellIs" dxfId="0" priority="10358" operator="equal">
      <formula>0</formula>
    </cfRule>
    <cfRule type="cellIs" dxfId="0" priority="10359" operator="equal">
      <formula>0</formula>
    </cfRule>
    <cfRule type="cellIs" dxfId="0" priority="10360" operator="equal">
      <formula>0</formula>
    </cfRule>
    <cfRule type="cellIs" dxfId="0" priority="10361" operator="equal">
      <formula>0</formula>
    </cfRule>
    <cfRule type="cellIs" dxfId="0" priority="10362" operator="equal">
      <formula>0</formula>
    </cfRule>
    <cfRule type="cellIs" dxfId="0" priority="10363" operator="equal">
      <formula>0</formula>
    </cfRule>
    <cfRule type="cellIs" dxfId="0" priority="10364" operator="equal">
      <formula>0</formula>
    </cfRule>
    <cfRule type="cellIs" dxfId="0" priority="10365" operator="equal">
      <formula>0</formula>
    </cfRule>
    <cfRule type="cellIs" dxfId="0" priority="10366" operator="equal">
      <formula>0</formula>
    </cfRule>
    <cfRule type="cellIs" dxfId="0" priority="10367" operator="equal">
      <formula>0</formula>
    </cfRule>
    <cfRule type="cellIs" dxfId="0" priority="10368" operator="equal">
      <formula>0</formula>
    </cfRule>
    <cfRule type="cellIs" dxfId="0" priority="10369" operator="equal">
      <formula>0</formula>
    </cfRule>
    <cfRule type="cellIs" dxfId="0" priority="10370" operator="equal">
      <formula>0</formula>
    </cfRule>
    <cfRule type="cellIs" dxfId="0" priority="10371" operator="equal">
      <formula>0</formula>
    </cfRule>
    <cfRule type="cellIs" dxfId="0" priority="10372" operator="equal">
      <formula>0</formula>
    </cfRule>
    <cfRule type="cellIs" dxfId="0" priority="10373" operator="equal">
      <formula>0</formula>
    </cfRule>
    <cfRule type="cellIs" dxfId="0" priority="10374" operator="equal">
      <formula>0</formula>
    </cfRule>
    <cfRule type="cellIs" dxfId="0" priority="10375" operator="equal">
      <formula>0</formula>
    </cfRule>
    <cfRule type="cellIs" dxfId="0" priority="10376" operator="equal">
      <formula>0</formula>
    </cfRule>
    <cfRule type="cellIs" dxfId="0" priority="10377" operator="equal">
      <formula>0</formula>
    </cfRule>
    <cfRule type="cellIs" dxfId="0" priority="10378" operator="equal">
      <formula>0</formula>
    </cfRule>
    <cfRule type="cellIs" dxfId="0" priority="10379" operator="equal">
      <formula>0</formula>
    </cfRule>
    <cfRule type="cellIs" dxfId="0" priority="10380" operator="equal">
      <formula>0</formula>
    </cfRule>
    <cfRule type="cellIs" dxfId="0" priority="10381" operator="equal">
      <formula>0</formula>
    </cfRule>
    <cfRule type="cellIs" dxfId="0" priority="10382" operator="equal">
      <formula>0</formula>
    </cfRule>
    <cfRule type="cellIs" dxfId="0" priority="10383" operator="equal">
      <formula>0</formula>
    </cfRule>
    <cfRule type="cellIs" dxfId="0" priority="10384" operator="equal">
      <formula>0</formula>
    </cfRule>
    <cfRule type="cellIs" dxfId="0" priority="10385" operator="equal">
      <formula>0</formula>
    </cfRule>
    <cfRule type="cellIs" dxfId="0" priority="10386" operator="equal">
      <formula>0</formula>
    </cfRule>
    <cfRule type="cellIs" dxfId="0" priority="10387" operator="equal">
      <formula>0</formula>
    </cfRule>
    <cfRule type="cellIs" dxfId="0" priority="10388" operator="equal">
      <formula>0</formula>
    </cfRule>
    <cfRule type="cellIs" dxfId="0" priority="10389" operator="equal">
      <formula>0</formula>
    </cfRule>
    <cfRule type="cellIs" dxfId="0" priority="10390" operator="equal">
      <formula>0</formula>
    </cfRule>
    <cfRule type="cellIs" dxfId="0" priority="10391" operator="equal">
      <formula>0</formula>
    </cfRule>
    <cfRule type="cellIs" dxfId="0" priority="10392" operator="equal">
      <formula>0</formula>
    </cfRule>
    <cfRule type="cellIs" dxfId="0" priority="10393" operator="equal">
      <formula>0</formula>
    </cfRule>
    <cfRule type="cellIs" dxfId="0" priority="10394" operator="equal">
      <formula>0</formula>
    </cfRule>
    <cfRule type="cellIs" dxfId="0" priority="10395" operator="equal">
      <formula>0</formula>
    </cfRule>
    <cfRule type="cellIs" dxfId="0" priority="10396" operator="equal">
      <formula>0</formula>
    </cfRule>
    <cfRule type="cellIs" dxfId="0" priority="10397" operator="equal">
      <formula>0</formula>
    </cfRule>
    <cfRule type="cellIs" dxfId="0" priority="10398" operator="equal">
      <formula>0</formula>
    </cfRule>
    <cfRule type="cellIs" dxfId="0" priority="10399" operator="equal">
      <formula>0</formula>
    </cfRule>
    <cfRule type="cellIs" dxfId="0" priority="10400" operator="equal">
      <formula>0</formula>
    </cfRule>
    <cfRule type="cellIs" dxfId="0" priority="10401" operator="equal">
      <formula>0</formula>
    </cfRule>
    <cfRule type="cellIs" dxfId="0" priority="10402" operator="equal">
      <formula>0</formula>
    </cfRule>
    <cfRule type="cellIs" dxfId="0" priority="10403" operator="equal">
      <formula>0</formula>
    </cfRule>
    <cfRule type="cellIs" dxfId="0" priority="10404" operator="equal">
      <formula>0</formula>
    </cfRule>
    <cfRule type="cellIs" dxfId="0" priority="10405" operator="equal">
      <formula>0</formula>
    </cfRule>
    <cfRule type="cellIs" dxfId="0" priority="10406" operator="equal">
      <formula>0</formula>
    </cfRule>
    <cfRule type="cellIs" dxfId="0" priority="10407" operator="equal">
      <formula>0</formula>
    </cfRule>
    <cfRule type="cellIs" dxfId="0" priority="10408" operator="equal">
      <formula>0</formula>
    </cfRule>
    <cfRule type="cellIs" dxfId="0" priority="10409" operator="equal">
      <formula>0</formula>
    </cfRule>
    <cfRule type="cellIs" dxfId="0" priority="10410" operator="equal">
      <formula>0</formula>
    </cfRule>
    <cfRule type="cellIs" dxfId="0" priority="10411" operator="equal">
      <formula>0</formula>
    </cfRule>
    <cfRule type="cellIs" dxfId="0" priority="10412" operator="equal">
      <formula>0</formula>
    </cfRule>
    <cfRule type="cellIs" dxfId="0" priority="10413" operator="equal">
      <formula>0</formula>
    </cfRule>
    <cfRule type="cellIs" dxfId="0" priority="10414" operator="equal">
      <formula>0</formula>
    </cfRule>
    <cfRule type="cellIs" dxfId="0" priority="10415" operator="equal">
      <formula>0</formula>
    </cfRule>
    <cfRule type="cellIs" dxfId="0" priority="10416" operator="equal">
      <formula>0</formula>
    </cfRule>
    <cfRule type="cellIs" dxfId="0" priority="10417" operator="equal">
      <formula>0</formula>
    </cfRule>
    <cfRule type="cellIs" dxfId="0" priority="10418" operator="equal">
      <formula>0</formula>
    </cfRule>
    <cfRule type="cellIs" dxfId="0" priority="10419" operator="equal">
      <formula>0</formula>
    </cfRule>
    <cfRule type="cellIs" dxfId="0" priority="10420" operator="equal">
      <formula>0</formula>
    </cfRule>
    <cfRule type="cellIs" dxfId="0" priority="10421" operator="equal">
      <formula>0</formula>
    </cfRule>
    <cfRule type="cellIs" dxfId="0" priority="10422" operator="equal">
      <formula>0</formula>
    </cfRule>
    <cfRule type="cellIs" dxfId="0" priority="10423" operator="equal">
      <formula>0</formula>
    </cfRule>
    <cfRule type="cellIs" dxfId="0" priority="10424" operator="equal">
      <formula>0</formula>
    </cfRule>
    <cfRule type="cellIs" dxfId="0" priority="10425" operator="equal">
      <formula>0</formula>
    </cfRule>
    <cfRule type="cellIs" dxfId="0" priority="10426" operator="equal">
      <formula>0</formula>
    </cfRule>
    <cfRule type="cellIs" dxfId="0" priority="10427" operator="equal">
      <formula>0</formula>
    </cfRule>
    <cfRule type="cellIs" dxfId="0" priority="10428" operator="equal">
      <formula>0</formula>
    </cfRule>
    <cfRule type="cellIs" dxfId="0" priority="10429" operator="equal">
      <formula>0</formula>
    </cfRule>
    <cfRule type="cellIs" dxfId="0" priority="10430" operator="equal">
      <formula>0</formula>
    </cfRule>
    <cfRule type="cellIs" dxfId="0" priority="10431" operator="equal">
      <formula>0</formula>
    </cfRule>
    <cfRule type="cellIs" dxfId="0" priority="10432" operator="equal">
      <formula>0</formula>
    </cfRule>
    <cfRule type="cellIs" dxfId="0" priority="10433" operator="equal">
      <formula>0</formula>
    </cfRule>
    <cfRule type="cellIs" dxfId="0" priority="10434" operator="equal">
      <formula>0</formula>
    </cfRule>
    <cfRule type="cellIs" dxfId="0" priority="10435" operator="equal">
      <formula>0</formula>
    </cfRule>
    <cfRule type="cellIs" dxfId="0" priority="10436" operator="equal">
      <formula>0</formula>
    </cfRule>
    <cfRule type="cellIs" dxfId="0" priority="10437" operator="equal">
      <formula>0</formula>
    </cfRule>
    <cfRule type="cellIs" dxfId="0" priority="10438" operator="equal">
      <formula>0</formula>
    </cfRule>
    <cfRule type="cellIs" dxfId="0" priority="10439" operator="equal">
      <formula>0</formula>
    </cfRule>
    <cfRule type="cellIs" dxfId="0" priority="10440" operator="equal">
      <formula>0</formula>
    </cfRule>
    <cfRule type="cellIs" dxfId="0" priority="10441" operator="equal">
      <formula>0</formula>
    </cfRule>
    <cfRule type="cellIs" dxfId="0" priority="10442" operator="equal">
      <formula>0</formula>
    </cfRule>
    <cfRule type="cellIs" dxfId="0" priority="10443" operator="equal">
      <formula>0</formula>
    </cfRule>
    <cfRule type="cellIs" dxfId="0" priority="10444" operator="equal">
      <formula>0</formula>
    </cfRule>
    <cfRule type="cellIs" dxfId="0" priority="10445" operator="equal">
      <formula>0</formula>
    </cfRule>
    <cfRule type="cellIs" dxfId="0" priority="10446" operator="equal">
      <formula>0</formula>
    </cfRule>
    <cfRule type="cellIs" dxfId="0" priority="10447" operator="equal">
      <formula>0</formula>
    </cfRule>
    <cfRule type="cellIs" dxfId="0" priority="10448" operator="equal">
      <formula>0</formula>
    </cfRule>
    <cfRule type="cellIs" dxfId="0" priority="10449" operator="equal">
      <formula>0</formula>
    </cfRule>
    <cfRule type="cellIs" dxfId="0" priority="10450" operator="equal">
      <formula>0</formula>
    </cfRule>
    <cfRule type="cellIs" dxfId="0" priority="10451" operator="equal">
      <formula>0</formula>
    </cfRule>
    <cfRule type="cellIs" dxfId="0" priority="10452" operator="equal">
      <formula>0</formula>
    </cfRule>
    <cfRule type="cellIs" dxfId="0" priority="10453" operator="equal">
      <formula>0</formula>
    </cfRule>
    <cfRule type="cellIs" dxfId="0" priority="10454" operator="equal">
      <formula>0</formula>
    </cfRule>
    <cfRule type="cellIs" dxfId="0" priority="10455" operator="equal">
      <formula>0</formula>
    </cfRule>
    <cfRule type="cellIs" dxfId="0" priority="10456" operator="equal">
      <formula>0</formula>
    </cfRule>
    <cfRule type="cellIs" dxfId="0" priority="10457" operator="equal">
      <formula>0</formula>
    </cfRule>
    <cfRule type="cellIs" dxfId="0" priority="10458" operator="equal">
      <formula>0</formula>
    </cfRule>
    <cfRule type="cellIs" dxfId="0" priority="10459" operator="equal">
      <formula>0</formula>
    </cfRule>
    <cfRule type="cellIs" dxfId="0" priority="10460" operator="equal">
      <formula>0</formula>
    </cfRule>
    <cfRule type="cellIs" dxfId="0" priority="10461" operator="equal">
      <formula>0</formula>
    </cfRule>
    <cfRule type="cellIs" dxfId="0" priority="10462" operator="equal">
      <formula>0</formula>
    </cfRule>
    <cfRule type="cellIs" dxfId="0" priority="10463" operator="equal">
      <formula>0</formula>
    </cfRule>
    <cfRule type="cellIs" dxfId="0" priority="10464" operator="equal">
      <formula>0</formula>
    </cfRule>
    <cfRule type="cellIs" dxfId="0" priority="10465" operator="equal">
      <formula>0</formula>
    </cfRule>
    <cfRule type="cellIs" dxfId="0" priority="10466" operator="equal">
      <formula>0</formula>
    </cfRule>
    <cfRule type="cellIs" dxfId="0" priority="10467" operator="equal">
      <formula>0</formula>
    </cfRule>
    <cfRule type="cellIs" dxfId="0" priority="10468" operator="equal">
      <formula>0</formula>
    </cfRule>
    <cfRule type="cellIs" dxfId="0" priority="10469" operator="equal">
      <formula>0</formula>
    </cfRule>
    <cfRule type="cellIs" dxfId="0" priority="10470" operator="equal">
      <formula>0</formula>
    </cfRule>
    <cfRule type="cellIs" dxfId="0" priority="10471" operator="equal">
      <formula>0</formula>
    </cfRule>
    <cfRule type="cellIs" dxfId="0" priority="10472" operator="equal">
      <formula>0</formula>
    </cfRule>
    <cfRule type="cellIs" dxfId="0" priority="10473" operator="equal">
      <formula>0</formula>
    </cfRule>
    <cfRule type="cellIs" dxfId="0" priority="10474" operator="equal">
      <formula>0</formula>
    </cfRule>
    <cfRule type="cellIs" dxfId="0" priority="10475" operator="equal">
      <formula>0</formula>
    </cfRule>
    <cfRule type="cellIs" dxfId="0" priority="10476" operator="equal">
      <formula>0</formula>
    </cfRule>
  </conditionalFormatting>
  <conditionalFormatting sqref="E620">
    <cfRule type="cellIs" dxfId="0" priority="8941" operator="equal">
      <formula>0</formula>
    </cfRule>
    <cfRule type="cellIs" dxfId="0" priority="8942" operator="equal">
      <formula>0</formula>
    </cfRule>
    <cfRule type="cellIs" dxfId="0" priority="8943" operator="equal">
      <formula>0</formula>
    </cfRule>
    <cfRule type="cellIs" dxfId="0" priority="8944" operator="equal">
      <formula>0</formula>
    </cfRule>
    <cfRule type="cellIs" dxfId="0" priority="8945" operator="equal">
      <formula>0</formula>
    </cfRule>
    <cfRule type="cellIs" dxfId="0" priority="8946" operator="equal">
      <formula>0</formula>
    </cfRule>
    <cfRule type="cellIs" dxfId="0" priority="8947" operator="equal">
      <formula>0</formula>
    </cfRule>
    <cfRule type="cellIs" dxfId="0" priority="8948" operator="equal">
      <formula>0</formula>
    </cfRule>
    <cfRule type="cellIs" dxfId="0" priority="8949" operator="equal">
      <formula>0</formula>
    </cfRule>
    <cfRule type="cellIs" dxfId="0" priority="8950" operator="equal">
      <formula>0</formula>
    </cfRule>
    <cfRule type="cellIs" dxfId="0" priority="8951" operator="equal">
      <formula>0</formula>
    </cfRule>
    <cfRule type="cellIs" dxfId="0" priority="8952" operator="equal">
      <formula>0</formula>
    </cfRule>
    <cfRule type="cellIs" dxfId="0" priority="8953" operator="equal">
      <formula>0</formula>
    </cfRule>
    <cfRule type="cellIs" dxfId="0" priority="8954" operator="equal">
      <formula>0</formula>
    </cfRule>
    <cfRule type="cellIs" dxfId="0" priority="8955" operator="equal">
      <formula>0</formula>
    </cfRule>
    <cfRule type="cellIs" dxfId="0" priority="8956" operator="equal">
      <formula>0</formula>
    </cfRule>
    <cfRule type="cellIs" dxfId="0" priority="8957" operator="equal">
      <formula>0</formula>
    </cfRule>
    <cfRule type="cellIs" dxfId="0" priority="8958" operator="equal">
      <formula>0</formula>
    </cfRule>
    <cfRule type="cellIs" dxfId="0" priority="8959" operator="equal">
      <formula>0</formula>
    </cfRule>
    <cfRule type="cellIs" dxfId="0" priority="8960" operator="equal">
      <formula>0</formula>
    </cfRule>
    <cfRule type="cellIs" dxfId="0" priority="8961" operator="equal">
      <formula>0</formula>
    </cfRule>
    <cfRule type="cellIs" dxfId="0" priority="8962" operator="equal">
      <formula>0</formula>
    </cfRule>
    <cfRule type="cellIs" dxfId="0" priority="8963" operator="equal">
      <formula>0</formula>
    </cfRule>
    <cfRule type="cellIs" dxfId="0" priority="8964" operator="equal">
      <formula>0</formula>
    </cfRule>
    <cfRule type="cellIs" dxfId="0" priority="8965" operator="equal">
      <formula>0</formula>
    </cfRule>
    <cfRule type="cellIs" dxfId="0" priority="8966" operator="equal">
      <formula>0</formula>
    </cfRule>
    <cfRule type="cellIs" dxfId="0" priority="8967" operator="equal">
      <formula>0</formula>
    </cfRule>
    <cfRule type="cellIs" dxfId="0" priority="8968" operator="equal">
      <formula>0</formula>
    </cfRule>
    <cfRule type="cellIs" dxfId="0" priority="8969" operator="equal">
      <formula>0</formula>
    </cfRule>
    <cfRule type="cellIs" dxfId="0" priority="8970" operator="equal">
      <formula>0</formula>
    </cfRule>
    <cfRule type="cellIs" dxfId="0" priority="8971" operator="equal">
      <formula>0</formula>
    </cfRule>
    <cfRule type="cellIs" dxfId="0" priority="8972" operator="equal">
      <formula>0</formula>
    </cfRule>
    <cfRule type="cellIs" dxfId="0" priority="8973" operator="equal">
      <formula>0</formula>
    </cfRule>
    <cfRule type="cellIs" dxfId="0" priority="8974" operator="equal">
      <formula>0</formula>
    </cfRule>
    <cfRule type="cellIs" dxfId="0" priority="8975" operator="equal">
      <formula>0</formula>
    </cfRule>
    <cfRule type="cellIs" dxfId="0" priority="8976" operator="equal">
      <formula>0</formula>
    </cfRule>
    <cfRule type="cellIs" dxfId="0" priority="8977" operator="equal">
      <formula>0</formula>
    </cfRule>
    <cfRule type="cellIs" dxfId="0" priority="8978" operator="equal">
      <formula>0</formula>
    </cfRule>
    <cfRule type="cellIs" dxfId="0" priority="8979" operator="equal">
      <formula>0</formula>
    </cfRule>
    <cfRule type="cellIs" dxfId="0" priority="8980" operator="equal">
      <formula>0</formula>
    </cfRule>
    <cfRule type="cellIs" dxfId="0" priority="8981" operator="equal">
      <formula>0</formula>
    </cfRule>
    <cfRule type="cellIs" dxfId="0" priority="8982" operator="equal">
      <formula>0</formula>
    </cfRule>
    <cfRule type="cellIs" dxfId="0" priority="8983" operator="equal">
      <formula>0</formula>
    </cfRule>
    <cfRule type="cellIs" dxfId="0" priority="8984" operator="equal">
      <formula>0</formula>
    </cfRule>
    <cfRule type="cellIs" dxfId="0" priority="8985" operator="equal">
      <formula>0</formula>
    </cfRule>
    <cfRule type="cellIs" dxfId="0" priority="8986" operator="equal">
      <formula>0</formula>
    </cfRule>
    <cfRule type="cellIs" dxfId="0" priority="8987" operator="equal">
      <formula>0</formula>
    </cfRule>
    <cfRule type="cellIs" dxfId="0" priority="8988" operator="equal">
      <formula>0</formula>
    </cfRule>
    <cfRule type="cellIs" dxfId="0" priority="8989" operator="equal">
      <formula>0</formula>
    </cfRule>
    <cfRule type="cellIs" dxfId="0" priority="8990" operator="equal">
      <formula>0</formula>
    </cfRule>
    <cfRule type="cellIs" dxfId="0" priority="8991" operator="equal">
      <formula>0</formula>
    </cfRule>
    <cfRule type="cellIs" dxfId="0" priority="8992" operator="equal">
      <formula>0</formula>
    </cfRule>
    <cfRule type="cellIs" dxfId="0" priority="8993" operator="equal">
      <formula>0</formula>
    </cfRule>
    <cfRule type="cellIs" dxfId="0" priority="8994" operator="equal">
      <formula>0</formula>
    </cfRule>
    <cfRule type="cellIs" dxfId="0" priority="8995" operator="equal">
      <formula>0</formula>
    </cfRule>
    <cfRule type="cellIs" dxfId="0" priority="8996" operator="equal">
      <formula>0</formula>
    </cfRule>
    <cfRule type="cellIs" dxfId="0" priority="8997" operator="equal">
      <formula>0</formula>
    </cfRule>
    <cfRule type="cellIs" dxfId="0" priority="8998" operator="equal">
      <formula>0</formula>
    </cfRule>
    <cfRule type="cellIs" dxfId="0" priority="8999" operator="equal">
      <formula>0</formula>
    </cfRule>
    <cfRule type="cellIs" dxfId="0" priority="9000" operator="equal">
      <formula>0</formula>
    </cfRule>
    <cfRule type="cellIs" dxfId="0" priority="9001" operator="equal">
      <formula>0</formula>
    </cfRule>
    <cfRule type="cellIs" dxfId="0" priority="9002" operator="equal">
      <formula>0</formula>
    </cfRule>
    <cfRule type="cellIs" dxfId="0" priority="9003" operator="equal">
      <formula>0</formula>
    </cfRule>
    <cfRule type="cellIs" dxfId="0" priority="9004" operator="equal">
      <formula>0</formula>
    </cfRule>
    <cfRule type="cellIs" dxfId="0" priority="9005" operator="equal">
      <formula>0</formula>
    </cfRule>
    <cfRule type="cellIs" dxfId="0" priority="9006" operator="equal">
      <formula>0</formula>
    </cfRule>
    <cfRule type="cellIs" dxfId="0" priority="9007" operator="equal">
      <formula>0</formula>
    </cfRule>
    <cfRule type="cellIs" dxfId="0" priority="9008" operator="equal">
      <formula>0</formula>
    </cfRule>
    <cfRule type="cellIs" dxfId="0" priority="9009" operator="equal">
      <formula>0</formula>
    </cfRule>
    <cfRule type="cellIs" dxfId="0" priority="9010" operator="equal">
      <formula>0</formula>
    </cfRule>
    <cfRule type="cellIs" dxfId="0" priority="9011" operator="equal">
      <formula>0</formula>
    </cfRule>
    <cfRule type="cellIs" dxfId="0" priority="9012" operator="equal">
      <formula>0</formula>
    </cfRule>
    <cfRule type="cellIs" dxfId="0" priority="9013" operator="equal">
      <formula>0</formula>
    </cfRule>
    <cfRule type="cellIs" dxfId="0" priority="9014" operator="equal">
      <formula>0</formula>
    </cfRule>
    <cfRule type="cellIs" dxfId="0" priority="9015" operator="equal">
      <formula>0</formula>
    </cfRule>
    <cfRule type="cellIs" dxfId="0" priority="9016" operator="equal">
      <formula>0</formula>
    </cfRule>
    <cfRule type="cellIs" dxfId="0" priority="9017" operator="equal">
      <formula>0</formula>
    </cfRule>
    <cfRule type="cellIs" dxfId="0" priority="9018" operator="equal">
      <formula>0</formula>
    </cfRule>
    <cfRule type="cellIs" dxfId="0" priority="9019" operator="equal">
      <formula>0</formula>
    </cfRule>
    <cfRule type="cellIs" dxfId="0" priority="9020" operator="equal">
      <formula>0</formula>
    </cfRule>
    <cfRule type="cellIs" dxfId="0" priority="9021" operator="equal">
      <formula>0</formula>
    </cfRule>
    <cfRule type="cellIs" dxfId="0" priority="9022" operator="equal">
      <formula>0</formula>
    </cfRule>
    <cfRule type="cellIs" dxfId="0" priority="9023" operator="equal">
      <formula>0</formula>
    </cfRule>
    <cfRule type="cellIs" dxfId="0" priority="9024" operator="equal">
      <formula>0</formula>
    </cfRule>
    <cfRule type="cellIs" dxfId="0" priority="9025" operator="equal">
      <formula>0</formula>
    </cfRule>
    <cfRule type="cellIs" dxfId="0" priority="9026" operator="equal">
      <formula>0</formula>
    </cfRule>
    <cfRule type="cellIs" dxfId="0" priority="9027" operator="equal">
      <formula>0</formula>
    </cfRule>
    <cfRule type="cellIs" dxfId="0" priority="9028" operator="equal">
      <formula>0</formula>
    </cfRule>
    <cfRule type="cellIs" dxfId="0" priority="9029" operator="equal">
      <formula>0</formula>
    </cfRule>
    <cfRule type="cellIs" dxfId="0" priority="9030" operator="equal">
      <formula>0</formula>
    </cfRule>
    <cfRule type="cellIs" dxfId="0" priority="9031" operator="equal">
      <formula>0</formula>
    </cfRule>
    <cfRule type="cellIs" dxfId="0" priority="9032" operator="equal">
      <formula>0</formula>
    </cfRule>
    <cfRule type="cellIs" dxfId="0" priority="9033" operator="equal">
      <formula>0</formula>
    </cfRule>
    <cfRule type="cellIs" dxfId="0" priority="9034" operator="equal">
      <formula>0</formula>
    </cfRule>
    <cfRule type="cellIs" dxfId="0" priority="9035" operator="equal">
      <formula>0</formula>
    </cfRule>
    <cfRule type="cellIs" dxfId="0" priority="9036" operator="equal">
      <formula>0</formula>
    </cfRule>
    <cfRule type="cellIs" dxfId="0" priority="9037" operator="equal">
      <formula>0</formula>
    </cfRule>
    <cfRule type="cellIs" dxfId="0" priority="9038" operator="equal">
      <formula>0</formula>
    </cfRule>
    <cfRule type="cellIs" dxfId="0" priority="9039" operator="equal">
      <formula>0</formula>
    </cfRule>
    <cfRule type="cellIs" dxfId="0" priority="9040" operator="equal">
      <formula>0</formula>
    </cfRule>
    <cfRule type="cellIs" dxfId="0" priority="9041" operator="equal">
      <formula>0</formula>
    </cfRule>
    <cfRule type="cellIs" dxfId="0" priority="9042" operator="equal">
      <formula>0</formula>
    </cfRule>
    <cfRule type="cellIs" dxfId="0" priority="9043" operator="equal">
      <formula>0</formula>
    </cfRule>
    <cfRule type="cellIs" dxfId="0" priority="9044" operator="equal">
      <formula>0</formula>
    </cfRule>
    <cfRule type="cellIs" dxfId="0" priority="9045" operator="equal">
      <formula>0</formula>
    </cfRule>
    <cfRule type="cellIs" dxfId="0" priority="9046" operator="equal">
      <formula>0</formula>
    </cfRule>
    <cfRule type="cellIs" dxfId="0" priority="9047" operator="equal">
      <formula>0</formula>
    </cfRule>
    <cfRule type="cellIs" dxfId="0" priority="9048" operator="equal">
      <formula>0</formula>
    </cfRule>
    <cfRule type="cellIs" dxfId="0" priority="9049" operator="equal">
      <formula>0</formula>
    </cfRule>
    <cfRule type="cellIs" dxfId="0" priority="9050" operator="equal">
      <formula>0</formula>
    </cfRule>
    <cfRule type="cellIs" dxfId="0" priority="9051" operator="equal">
      <formula>0</formula>
    </cfRule>
    <cfRule type="cellIs" dxfId="0" priority="9052" operator="equal">
      <formula>0</formula>
    </cfRule>
    <cfRule type="cellIs" dxfId="0" priority="9053" operator="equal">
      <formula>0</formula>
    </cfRule>
    <cfRule type="cellIs" dxfId="0" priority="9054" operator="equal">
      <formula>0</formula>
    </cfRule>
    <cfRule type="cellIs" dxfId="0" priority="9055" operator="equal">
      <formula>0</formula>
    </cfRule>
    <cfRule type="cellIs" dxfId="0" priority="9056" operator="equal">
      <formula>0</formula>
    </cfRule>
    <cfRule type="cellIs" dxfId="0" priority="9057" operator="equal">
      <formula>0</formula>
    </cfRule>
    <cfRule type="cellIs" dxfId="0" priority="9058" operator="equal">
      <formula>0</formula>
    </cfRule>
    <cfRule type="cellIs" dxfId="0" priority="9059" operator="equal">
      <formula>0</formula>
    </cfRule>
    <cfRule type="cellIs" dxfId="0" priority="9060" operator="equal">
      <formula>0</formula>
    </cfRule>
    <cfRule type="cellIs" dxfId="0" priority="9061" operator="equal">
      <formula>0</formula>
    </cfRule>
    <cfRule type="cellIs" dxfId="0" priority="9062" operator="equal">
      <formula>0</formula>
    </cfRule>
    <cfRule type="cellIs" dxfId="0" priority="9063" operator="equal">
      <formula>0</formula>
    </cfRule>
    <cfRule type="cellIs" dxfId="0" priority="9064" operator="equal">
      <formula>0</formula>
    </cfRule>
    <cfRule type="cellIs" dxfId="0" priority="9065" operator="equal">
      <formula>0</formula>
    </cfRule>
    <cfRule type="cellIs" dxfId="0" priority="9066" operator="equal">
      <formula>0</formula>
    </cfRule>
    <cfRule type="cellIs" dxfId="0" priority="9067" operator="equal">
      <formula>0</formula>
    </cfRule>
    <cfRule type="cellIs" dxfId="0" priority="9068" operator="equal">
      <formula>0</formula>
    </cfRule>
    <cfRule type="cellIs" dxfId="0" priority="9069" operator="equal">
      <formula>0</formula>
    </cfRule>
    <cfRule type="cellIs" dxfId="0" priority="9070" operator="equal">
      <formula>0</formula>
    </cfRule>
    <cfRule type="cellIs" dxfId="0" priority="9071" operator="equal">
      <formula>0</formula>
    </cfRule>
    <cfRule type="cellIs" dxfId="0" priority="9072" operator="equal">
      <formula>0</formula>
    </cfRule>
    <cfRule type="cellIs" dxfId="0" priority="9073" operator="equal">
      <formula>0</formula>
    </cfRule>
    <cfRule type="cellIs" dxfId="0" priority="9074" operator="equal">
      <formula>0</formula>
    </cfRule>
    <cfRule type="cellIs" dxfId="0" priority="9075" operator="equal">
      <formula>0</formula>
    </cfRule>
    <cfRule type="cellIs" dxfId="0" priority="9076" operator="equal">
      <formula>0</formula>
    </cfRule>
    <cfRule type="cellIs" dxfId="0" priority="9077" operator="equal">
      <formula>0</formula>
    </cfRule>
    <cfRule type="cellIs" dxfId="0" priority="9078" operator="equal">
      <formula>0</formula>
    </cfRule>
    <cfRule type="cellIs" dxfId="0" priority="9079" operator="equal">
      <formula>0</formula>
    </cfRule>
    <cfRule type="cellIs" dxfId="0" priority="9080" operator="equal">
      <formula>0</formula>
    </cfRule>
    <cfRule type="cellIs" dxfId="0" priority="9081" operator="equal">
      <formula>0</formula>
    </cfRule>
    <cfRule type="cellIs" dxfId="0" priority="9082" operator="equal">
      <formula>0</formula>
    </cfRule>
    <cfRule type="cellIs" dxfId="0" priority="9083" operator="equal">
      <formula>0</formula>
    </cfRule>
    <cfRule type="cellIs" dxfId="0" priority="9084" operator="equal">
      <formula>0</formula>
    </cfRule>
    <cfRule type="cellIs" dxfId="0" priority="9085" operator="equal">
      <formula>0</formula>
    </cfRule>
    <cfRule type="cellIs" dxfId="0" priority="9086" operator="equal">
      <formula>0</formula>
    </cfRule>
    <cfRule type="cellIs" dxfId="0" priority="9087" operator="equal">
      <formula>0</formula>
    </cfRule>
    <cfRule type="cellIs" dxfId="0" priority="9088" operator="equal">
      <formula>0</formula>
    </cfRule>
    <cfRule type="cellIs" dxfId="0" priority="9089" operator="equal">
      <formula>0</formula>
    </cfRule>
    <cfRule type="cellIs" dxfId="0" priority="9090" operator="equal">
      <formula>0</formula>
    </cfRule>
    <cfRule type="cellIs" dxfId="0" priority="9091" operator="equal">
      <formula>0</formula>
    </cfRule>
    <cfRule type="cellIs" dxfId="0" priority="9092" operator="equal">
      <formula>0</formula>
    </cfRule>
    <cfRule type="cellIs" dxfId="0" priority="9093" operator="equal">
      <formula>0</formula>
    </cfRule>
    <cfRule type="cellIs" dxfId="0" priority="9094" operator="equal">
      <formula>0</formula>
    </cfRule>
    <cfRule type="cellIs" dxfId="0" priority="9095" operator="equal">
      <formula>0</formula>
    </cfRule>
    <cfRule type="cellIs" dxfId="0" priority="9096" operator="equal">
      <formula>0</formula>
    </cfRule>
    <cfRule type="cellIs" dxfId="0" priority="9097" operator="equal">
      <formula>0</formula>
    </cfRule>
    <cfRule type="cellIs" dxfId="0" priority="9098" operator="equal">
      <formula>0</formula>
    </cfRule>
    <cfRule type="cellIs" dxfId="0" priority="9099" operator="equal">
      <formula>0</formula>
    </cfRule>
    <cfRule type="cellIs" dxfId="0" priority="9100" operator="equal">
      <formula>0</formula>
    </cfRule>
    <cfRule type="cellIs" dxfId="0" priority="9101" operator="equal">
      <formula>0</formula>
    </cfRule>
    <cfRule type="cellIs" dxfId="0" priority="9102" operator="equal">
      <formula>0</formula>
    </cfRule>
    <cfRule type="cellIs" dxfId="0" priority="9103" operator="equal">
      <formula>0</formula>
    </cfRule>
    <cfRule type="cellIs" dxfId="0" priority="9104" operator="equal">
      <formula>0</formula>
    </cfRule>
    <cfRule type="cellIs" dxfId="0" priority="9105" operator="equal">
      <formula>0</formula>
    </cfRule>
    <cfRule type="cellIs" dxfId="0" priority="9106" operator="equal">
      <formula>0</formula>
    </cfRule>
    <cfRule type="cellIs" dxfId="0" priority="9107" operator="equal">
      <formula>0</formula>
    </cfRule>
    <cfRule type="cellIs" dxfId="0" priority="9108" operator="equal">
      <formula>0</formula>
    </cfRule>
    <cfRule type="cellIs" dxfId="0" priority="9109" operator="equal">
      <formula>0</formula>
    </cfRule>
    <cfRule type="cellIs" dxfId="0" priority="9110" operator="equal">
      <formula>0</formula>
    </cfRule>
    <cfRule type="cellIs" dxfId="0" priority="9111" operator="equal">
      <formula>0</formula>
    </cfRule>
    <cfRule type="cellIs" dxfId="0" priority="9112" operator="equal">
      <formula>0</formula>
    </cfRule>
    <cfRule type="cellIs" dxfId="0" priority="9113" operator="equal">
      <formula>0</formula>
    </cfRule>
    <cfRule type="cellIs" dxfId="0" priority="9114" operator="equal">
      <formula>0</formula>
    </cfRule>
    <cfRule type="cellIs" dxfId="0" priority="9115" operator="equal">
      <formula>0</formula>
    </cfRule>
    <cfRule type="cellIs" dxfId="0" priority="9116" operator="equal">
      <formula>0</formula>
    </cfRule>
    <cfRule type="cellIs" dxfId="0" priority="9117" operator="equal">
      <formula>0</formula>
    </cfRule>
    <cfRule type="cellIs" dxfId="0" priority="9118" operator="equal">
      <formula>0</formula>
    </cfRule>
    <cfRule type="cellIs" dxfId="0" priority="9119" operator="equal">
      <formula>0</formula>
    </cfRule>
    <cfRule type="cellIs" dxfId="0" priority="9120" operator="equal">
      <formula>0</formula>
    </cfRule>
    <cfRule type="cellIs" dxfId="0" priority="9121" operator="equal">
      <formula>0</formula>
    </cfRule>
    <cfRule type="cellIs" dxfId="0" priority="9122" operator="equal">
      <formula>0</formula>
    </cfRule>
    <cfRule type="cellIs" dxfId="0" priority="9123" operator="equal">
      <formula>0</formula>
    </cfRule>
    <cfRule type="cellIs" dxfId="0" priority="9124" operator="equal">
      <formula>0</formula>
    </cfRule>
    <cfRule type="cellIs" dxfId="0" priority="9125" operator="equal">
      <formula>0</formula>
    </cfRule>
    <cfRule type="cellIs" dxfId="0" priority="9126" operator="equal">
      <formula>0</formula>
    </cfRule>
    <cfRule type="cellIs" dxfId="0" priority="9127" operator="equal">
      <formula>0</formula>
    </cfRule>
    <cfRule type="cellIs" dxfId="0" priority="9128" operator="equal">
      <formula>0</formula>
    </cfRule>
    <cfRule type="cellIs" dxfId="0" priority="9129" operator="equal">
      <formula>0</formula>
    </cfRule>
    <cfRule type="cellIs" dxfId="0" priority="9130" operator="equal">
      <formula>0</formula>
    </cfRule>
    <cfRule type="cellIs" dxfId="0" priority="9131" operator="equal">
      <formula>0</formula>
    </cfRule>
    <cfRule type="cellIs" dxfId="0" priority="9132" operator="equal">
      <formula>0</formula>
    </cfRule>
    <cfRule type="cellIs" dxfId="0" priority="9133" operator="equal">
      <formula>0</formula>
    </cfRule>
    <cfRule type="cellIs" dxfId="0" priority="9134" operator="equal">
      <formula>0</formula>
    </cfRule>
    <cfRule type="cellIs" dxfId="0" priority="9135" operator="equal">
      <formula>0</formula>
    </cfRule>
    <cfRule type="cellIs" dxfId="0" priority="9136" operator="equal">
      <formula>0</formula>
    </cfRule>
    <cfRule type="cellIs" dxfId="0" priority="9137" operator="equal">
      <formula>0</formula>
    </cfRule>
    <cfRule type="cellIs" dxfId="0" priority="9138" operator="equal">
      <formula>0</formula>
    </cfRule>
    <cfRule type="cellIs" dxfId="0" priority="9139" operator="equal">
      <formula>0</formula>
    </cfRule>
    <cfRule type="cellIs" dxfId="0" priority="9140" operator="equal">
      <formula>0</formula>
    </cfRule>
    <cfRule type="cellIs" dxfId="0" priority="9141" operator="equal">
      <formula>0</formula>
    </cfRule>
    <cfRule type="cellIs" dxfId="0" priority="9142" operator="equal">
      <formula>0</formula>
    </cfRule>
    <cfRule type="cellIs" dxfId="0" priority="9143" operator="equal">
      <formula>0</formula>
    </cfRule>
    <cfRule type="cellIs" dxfId="0" priority="9144" operator="equal">
      <formula>0</formula>
    </cfRule>
    <cfRule type="cellIs" dxfId="0" priority="9145" operator="equal">
      <formula>0</formula>
    </cfRule>
    <cfRule type="cellIs" dxfId="0" priority="9146" operator="equal">
      <formula>0</formula>
    </cfRule>
    <cfRule type="cellIs" dxfId="0" priority="9147" operator="equal">
      <formula>0</formula>
    </cfRule>
    <cfRule type="cellIs" dxfId="0" priority="9148" operator="equal">
      <formula>0</formula>
    </cfRule>
    <cfRule type="cellIs" dxfId="0" priority="9149" operator="equal">
      <formula>0</formula>
    </cfRule>
    <cfRule type="cellIs" dxfId="0" priority="9150" operator="equal">
      <formula>0</formula>
    </cfRule>
    <cfRule type="cellIs" dxfId="0" priority="9151" operator="equal">
      <formula>0</formula>
    </cfRule>
    <cfRule type="cellIs" dxfId="0" priority="9152" operator="equal">
      <formula>0</formula>
    </cfRule>
    <cfRule type="cellIs" dxfId="0" priority="9153" operator="equal">
      <formula>0</formula>
    </cfRule>
    <cfRule type="cellIs" dxfId="0" priority="9154" operator="equal">
      <formula>0</formula>
    </cfRule>
    <cfRule type="cellIs" dxfId="0" priority="9155" operator="equal">
      <formula>0</formula>
    </cfRule>
    <cfRule type="cellIs" dxfId="0" priority="9156" operator="equal">
      <formula>0</formula>
    </cfRule>
    <cfRule type="cellIs" dxfId="0" priority="9157" operator="equal">
      <formula>0</formula>
    </cfRule>
    <cfRule type="cellIs" dxfId="0" priority="9158" operator="equal">
      <formula>0</formula>
    </cfRule>
    <cfRule type="cellIs" dxfId="0" priority="9159" operator="equal">
      <formula>0</formula>
    </cfRule>
    <cfRule type="cellIs" dxfId="0" priority="9160" operator="equal">
      <formula>0</formula>
    </cfRule>
    <cfRule type="cellIs" dxfId="0" priority="9161" operator="equal">
      <formula>0</formula>
    </cfRule>
    <cfRule type="cellIs" dxfId="0" priority="9162" operator="equal">
      <formula>0</formula>
    </cfRule>
    <cfRule type="cellIs" dxfId="0" priority="9163" operator="equal">
      <formula>0</formula>
    </cfRule>
    <cfRule type="cellIs" dxfId="0" priority="9164" operator="equal">
      <formula>0</formula>
    </cfRule>
    <cfRule type="cellIs" dxfId="0" priority="9165" operator="equal">
      <formula>0</formula>
    </cfRule>
    <cfRule type="cellIs" dxfId="0" priority="9166" operator="equal">
      <formula>0</formula>
    </cfRule>
    <cfRule type="cellIs" dxfId="0" priority="9167" operator="equal">
      <formula>0</formula>
    </cfRule>
    <cfRule type="cellIs" dxfId="0" priority="9168" operator="equal">
      <formula>0</formula>
    </cfRule>
    <cfRule type="cellIs" dxfId="0" priority="9169" operator="equal">
      <formula>0</formula>
    </cfRule>
    <cfRule type="cellIs" dxfId="0" priority="9170" operator="equal">
      <formula>0</formula>
    </cfRule>
    <cfRule type="cellIs" dxfId="0" priority="9171" operator="equal">
      <formula>0</formula>
    </cfRule>
    <cfRule type="cellIs" dxfId="0" priority="9172" operator="equal">
      <formula>0</formula>
    </cfRule>
    <cfRule type="cellIs" dxfId="0" priority="9173" operator="equal">
      <formula>0</formula>
    </cfRule>
    <cfRule type="cellIs" dxfId="0" priority="9174" operator="equal">
      <formula>0</formula>
    </cfRule>
    <cfRule type="cellIs" dxfId="0" priority="9175" operator="equal">
      <formula>0</formula>
    </cfRule>
    <cfRule type="cellIs" dxfId="0" priority="9176" operator="equal">
      <formula>0</formula>
    </cfRule>
    <cfRule type="cellIs" dxfId="0" priority="9177" operator="equal">
      <formula>0</formula>
    </cfRule>
    <cfRule type="cellIs" dxfId="0" priority="9178" operator="equal">
      <formula>0</formula>
    </cfRule>
    <cfRule type="cellIs" dxfId="0" priority="9179" operator="equal">
      <formula>0</formula>
    </cfRule>
    <cfRule type="cellIs" dxfId="0" priority="9180" operator="equal">
      <formula>0</formula>
    </cfRule>
    <cfRule type="cellIs" dxfId="0" priority="9181" operator="equal">
      <formula>0</formula>
    </cfRule>
    <cfRule type="cellIs" dxfId="0" priority="9182" operator="equal">
      <formula>0</formula>
    </cfRule>
    <cfRule type="cellIs" dxfId="0" priority="9183" operator="equal">
      <formula>0</formula>
    </cfRule>
    <cfRule type="cellIs" dxfId="0" priority="9184" operator="equal">
      <formula>0</formula>
    </cfRule>
    <cfRule type="cellIs" dxfId="0" priority="9185" operator="equal">
      <formula>0</formula>
    </cfRule>
    <cfRule type="cellIs" dxfId="0" priority="9186" operator="equal">
      <formula>0</formula>
    </cfRule>
    <cfRule type="cellIs" dxfId="0" priority="9187" operator="equal">
      <formula>0</formula>
    </cfRule>
    <cfRule type="cellIs" dxfId="0" priority="9188" operator="equal">
      <formula>0</formula>
    </cfRule>
    <cfRule type="cellIs" dxfId="0" priority="9189" operator="equal">
      <formula>0</formula>
    </cfRule>
    <cfRule type="cellIs" dxfId="0" priority="9190" operator="equal">
      <formula>0</formula>
    </cfRule>
    <cfRule type="cellIs" dxfId="0" priority="9191" operator="equal">
      <formula>0</formula>
    </cfRule>
    <cfRule type="cellIs" dxfId="0" priority="9192" operator="equal">
      <formula>0</formula>
    </cfRule>
    <cfRule type="cellIs" dxfId="0" priority="9193" operator="equal">
      <formula>0</formula>
    </cfRule>
    <cfRule type="cellIs" dxfId="0" priority="9194" operator="equal">
      <formula>0</formula>
    </cfRule>
    <cfRule type="cellIs" dxfId="0" priority="9195" operator="equal">
      <formula>0</formula>
    </cfRule>
    <cfRule type="cellIs" dxfId="0" priority="9196" operator="equal">
      <formula>0</formula>
    </cfRule>
    <cfRule type="cellIs" dxfId="0" priority="9197" operator="equal">
      <formula>0</formula>
    </cfRule>
    <cfRule type="cellIs" dxfId="0" priority="9198" operator="equal">
      <formula>0</formula>
    </cfRule>
    <cfRule type="cellIs" dxfId="0" priority="9199" operator="equal">
      <formula>0</formula>
    </cfRule>
    <cfRule type="cellIs" dxfId="0" priority="9200" operator="equal">
      <formula>0</formula>
    </cfRule>
    <cfRule type="cellIs" dxfId="0" priority="9201" operator="equal">
      <formula>0</formula>
    </cfRule>
    <cfRule type="cellIs" dxfId="0" priority="9202" operator="equal">
      <formula>0</formula>
    </cfRule>
    <cfRule type="cellIs" dxfId="0" priority="9203" operator="equal">
      <formula>0</formula>
    </cfRule>
    <cfRule type="cellIs" dxfId="0" priority="9204" operator="equal">
      <formula>0</formula>
    </cfRule>
    <cfRule type="cellIs" dxfId="0" priority="9205" operator="equal">
      <formula>0</formula>
    </cfRule>
    <cfRule type="cellIs" dxfId="0" priority="9206" operator="equal">
      <formula>0</formula>
    </cfRule>
    <cfRule type="cellIs" dxfId="0" priority="9207" operator="equal">
      <formula>0</formula>
    </cfRule>
    <cfRule type="cellIs" dxfId="0" priority="9208" operator="equal">
      <formula>0</formula>
    </cfRule>
    <cfRule type="cellIs" dxfId="0" priority="9209" operator="equal">
      <formula>0</formula>
    </cfRule>
    <cfRule type="cellIs" dxfId="0" priority="9210" operator="equal">
      <formula>0</formula>
    </cfRule>
    <cfRule type="cellIs" dxfId="0" priority="9211" operator="equal">
      <formula>0</formula>
    </cfRule>
    <cfRule type="cellIs" dxfId="0" priority="9212" operator="equal">
      <formula>0</formula>
    </cfRule>
    <cfRule type="cellIs" dxfId="0" priority="9213" operator="equal">
      <formula>0</formula>
    </cfRule>
    <cfRule type="cellIs" dxfId="0" priority="9214" operator="equal">
      <formula>0</formula>
    </cfRule>
    <cfRule type="cellIs" dxfId="0" priority="9215" operator="equal">
      <formula>0</formula>
    </cfRule>
    <cfRule type="cellIs" dxfId="0" priority="9216" operator="equal">
      <formula>0</formula>
    </cfRule>
    <cfRule type="cellIs" dxfId="0" priority="9217" operator="equal">
      <formula>0</formula>
    </cfRule>
    <cfRule type="cellIs" dxfId="0" priority="9218" operator="equal">
      <formula>0</formula>
    </cfRule>
    <cfRule type="cellIs" dxfId="0" priority="9219" operator="equal">
      <formula>0</formula>
    </cfRule>
    <cfRule type="cellIs" dxfId="0" priority="9220" operator="equal">
      <formula>0</formula>
    </cfRule>
    <cfRule type="cellIs" dxfId="0" priority="9221" operator="equal">
      <formula>0</formula>
    </cfRule>
    <cfRule type="cellIs" dxfId="0" priority="9222" operator="equal">
      <formula>0</formula>
    </cfRule>
    <cfRule type="cellIs" dxfId="0" priority="9223" operator="equal">
      <formula>0</formula>
    </cfRule>
    <cfRule type="cellIs" dxfId="0" priority="9224" operator="equal">
      <formula>0</formula>
    </cfRule>
    <cfRule type="cellIs" dxfId="0" priority="9225" operator="equal">
      <formula>0</formula>
    </cfRule>
    <cfRule type="cellIs" dxfId="0" priority="9226" operator="equal">
      <formula>0</formula>
    </cfRule>
    <cfRule type="cellIs" dxfId="0" priority="9227" operator="equal">
      <formula>0</formula>
    </cfRule>
    <cfRule type="cellIs" dxfId="0" priority="9228" operator="equal">
      <formula>0</formula>
    </cfRule>
    <cfRule type="cellIs" dxfId="0" priority="9229" operator="equal">
      <formula>0</formula>
    </cfRule>
    <cfRule type="cellIs" dxfId="0" priority="9230" operator="equal">
      <formula>0</formula>
    </cfRule>
    <cfRule type="cellIs" dxfId="0" priority="9231" operator="equal">
      <formula>0</formula>
    </cfRule>
    <cfRule type="cellIs" dxfId="0" priority="9232" operator="equal">
      <formula>0</formula>
    </cfRule>
    <cfRule type="cellIs" dxfId="0" priority="9233" operator="equal">
      <formula>0</formula>
    </cfRule>
    <cfRule type="cellIs" dxfId="0" priority="9234" operator="equal">
      <formula>0</formula>
    </cfRule>
    <cfRule type="cellIs" dxfId="0" priority="9235" operator="equal">
      <formula>0</formula>
    </cfRule>
    <cfRule type="cellIs" dxfId="0" priority="9236" operator="equal">
      <formula>0</formula>
    </cfRule>
    <cfRule type="cellIs" dxfId="0" priority="9237" operator="equal">
      <formula>0</formula>
    </cfRule>
    <cfRule type="cellIs" dxfId="0" priority="9238" operator="equal">
      <formula>0</formula>
    </cfRule>
    <cfRule type="cellIs" dxfId="0" priority="9239" operator="equal">
      <formula>0</formula>
    </cfRule>
    <cfRule type="cellIs" dxfId="0" priority="9240" operator="equal">
      <formula>0</formula>
    </cfRule>
    <cfRule type="cellIs" dxfId="0" priority="9241" operator="equal">
      <formula>0</formula>
    </cfRule>
    <cfRule type="cellIs" dxfId="0" priority="9242" operator="equal">
      <formula>0</formula>
    </cfRule>
    <cfRule type="cellIs" dxfId="0" priority="9243" operator="equal">
      <formula>0</formula>
    </cfRule>
    <cfRule type="cellIs" dxfId="0" priority="9244" operator="equal">
      <formula>0</formula>
    </cfRule>
    <cfRule type="cellIs" dxfId="0" priority="9245" operator="equal">
      <formula>0</formula>
    </cfRule>
    <cfRule type="cellIs" dxfId="0" priority="9246" operator="equal">
      <formula>0</formula>
    </cfRule>
    <cfRule type="cellIs" dxfId="0" priority="9247" operator="equal">
      <formula>0</formula>
    </cfRule>
    <cfRule type="cellIs" dxfId="0" priority="9248" operator="equal">
      <formula>0</formula>
    </cfRule>
    <cfRule type="cellIs" dxfId="0" priority="9249" operator="equal">
      <formula>0</formula>
    </cfRule>
    <cfRule type="cellIs" dxfId="0" priority="9250" operator="equal">
      <formula>0</formula>
    </cfRule>
    <cfRule type="cellIs" dxfId="0" priority="9251" operator="equal">
      <formula>0</formula>
    </cfRule>
    <cfRule type="cellIs" dxfId="0" priority="9252" operator="equal">
      <formula>0</formula>
    </cfRule>
    <cfRule type="cellIs" dxfId="0" priority="9253" operator="equal">
      <formula>0</formula>
    </cfRule>
    <cfRule type="cellIs" dxfId="0" priority="9254" operator="equal">
      <formula>0</formula>
    </cfRule>
    <cfRule type="cellIs" dxfId="0" priority="9255" operator="equal">
      <formula>0</formula>
    </cfRule>
    <cfRule type="cellIs" dxfId="0" priority="9256" operator="equal">
      <formula>0</formula>
    </cfRule>
    <cfRule type="cellIs" dxfId="0" priority="9257" operator="equal">
      <formula>0</formula>
    </cfRule>
    <cfRule type="cellIs" dxfId="0" priority="9258" operator="equal">
      <formula>0</formula>
    </cfRule>
    <cfRule type="cellIs" dxfId="0" priority="9259" operator="equal">
      <formula>0</formula>
    </cfRule>
    <cfRule type="cellIs" dxfId="0" priority="9260" operator="equal">
      <formula>0</formula>
    </cfRule>
    <cfRule type="cellIs" dxfId="0" priority="9261" operator="equal">
      <formula>0</formula>
    </cfRule>
    <cfRule type="cellIs" dxfId="0" priority="9262" operator="equal">
      <formula>0</formula>
    </cfRule>
    <cfRule type="cellIs" dxfId="0" priority="9263" operator="equal">
      <formula>0</formula>
    </cfRule>
    <cfRule type="cellIs" dxfId="0" priority="9264" operator="equal">
      <formula>0</formula>
    </cfRule>
    <cfRule type="cellIs" dxfId="0" priority="9265" operator="equal">
      <formula>0</formula>
    </cfRule>
    <cfRule type="cellIs" dxfId="0" priority="9266" operator="equal">
      <formula>0</formula>
    </cfRule>
    <cfRule type="cellIs" dxfId="0" priority="9267" operator="equal">
      <formula>0</formula>
    </cfRule>
    <cfRule type="cellIs" dxfId="0" priority="9268" operator="equal">
      <formula>0</formula>
    </cfRule>
    <cfRule type="cellIs" dxfId="0" priority="9269" operator="equal">
      <formula>0</formula>
    </cfRule>
    <cfRule type="cellIs" dxfId="0" priority="9270" operator="equal">
      <formula>0</formula>
    </cfRule>
    <cfRule type="cellIs" dxfId="0" priority="9271" operator="equal">
      <formula>0</formula>
    </cfRule>
    <cfRule type="cellIs" dxfId="0" priority="9272" operator="equal">
      <formula>0</formula>
    </cfRule>
    <cfRule type="cellIs" dxfId="0" priority="9273" operator="equal">
      <formula>0</formula>
    </cfRule>
    <cfRule type="cellIs" dxfId="0" priority="9274" operator="equal">
      <formula>0</formula>
    </cfRule>
    <cfRule type="cellIs" dxfId="0" priority="9275" operator="equal">
      <formula>0</formula>
    </cfRule>
    <cfRule type="cellIs" dxfId="0" priority="9276" operator="equal">
      <formula>0</formula>
    </cfRule>
    <cfRule type="cellIs" dxfId="0" priority="9277" operator="equal">
      <formula>0</formula>
    </cfRule>
    <cfRule type="cellIs" dxfId="0" priority="9278" operator="equal">
      <formula>0</formula>
    </cfRule>
    <cfRule type="cellIs" dxfId="0" priority="9279" operator="equal">
      <formula>0</formula>
    </cfRule>
    <cfRule type="cellIs" dxfId="0" priority="9280" operator="equal">
      <formula>0</formula>
    </cfRule>
    <cfRule type="cellIs" dxfId="0" priority="9281" operator="equal">
      <formula>0</formula>
    </cfRule>
    <cfRule type="cellIs" dxfId="0" priority="9282" operator="equal">
      <formula>0</formula>
    </cfRule>
    <cfRule type="cellIs" dxfId="0" priority="9283" operator="equal">
      <formula>0</formula>
    </cfRule>
    <cfRule type="cellIs" dxfId="0" priority="9284" operator="equal">
      <formula>0</formula>
    </cfRule>
    <cfRule type="cellIs" dxfId="0" priority="9285" operator="equal">
      <formula>0</formula>
    </cfRule>
    <cfRule type="cellIs" dxfId="0" priority="9286" operator="equal">
      <formula>0</formula>
    </cfRule>
    <cfRule type="cellIs" dxfId="0" priority="9287" operator="equal">
      <formula>0</formula>
    </cfRule>
    <cfRule type="cellIs" dxfId="0" priority="9288" operator="equal">
      <formula>0</formula>
    </cfRule>
    <cfRule type="cellIs" dxfId="0" priority="9289" operator="equal">
      <formula>0</formula>
    </cfRule>
    <cfRule type="cellIs" dxfId="0" priority="9290" operator="equal">
      <formula>0</formula>
    </cfRule>
    <cfRule type="cellIs" dxfId="0" priority="9291" operator="equal">
      <formula>0</formula>
    </cfRule>
    <cfRule type="cellIs" dxfId="0" priority="9292" operator="equal">
      <formula>0</formula>
    </cfRule>
    <cfRule type="cellIs" dxfId="0" priority="9293" operator="equal">
      <formula>0</formula>
    </cfRule>
    <cfRule type="cellIs" dxfId="0" priority="9294" operator="equal">
      <formula>0</formula>
    </cfRule>
    <cfRule type="cellIs" dxfId="0" priority="9295" operator="equal">
      <formula>0</formula>
    </cfRule>
    <cfRule type="cellIs" dxfId="0" priority="9296" operator="equal">
      <formula>0</formula>
    </cfRule>
    <cfRule type="cellIs" dxfId="0" priority="9297" operator="equal">
      <formula>0</formula>
    </cfRule>
    <cfRule type="cellIs" dxfId="0" priority="9298" operator="equal">
      <formula>0</formula>
    </cfRule>
    <cfRule type="cellIs" dxfId="0" priority="9299" operator="equal">
      <formula>0</formula>
    </cfRule>
    <cfRule type="cellIs" dxfId="0" priority="9300" operator="equal">
      <formula>0</formula>
    </cfRule>
    <cfRule type="cellIs" dxfId="0" priority="9301" operator="equal">
      <formula>0</formula>
    </cfRule>
    <cfRule type="cellIs" dxfId="0" priority="9302" operator="equal">
      <formula>0</formula>
    </cfRule>
    <cfRule type="cellIs" dxfId="0" priority="9303" operator="equal">
      <formula>0</formula>
    </cfRule>
    <cfRule type="cellIs" dxfId="0" priority="9304" operator="equal">
      <formula>0</formula>
    </cfRule>
    <cfRule type="cellIs" dxfId="0" priority="9305" operator="equal">
      <formula>0</formula>
    </cfRule>
    <cfRule type="cellIs" dxfId="0" priority="9306" operator="equal">
      <formula>0</formula>
    </cfRule>
    <cfRule type="cellIs" dxfId="0" priority="9307" operator="equal">
      <formula>0</formula>
    </cfRule>
    <cfRule type="cellIs" dxfId="0" priority="9308" operator="equal">
      <formula>0</formula>
    </cfRule>
    <cfRule type="cellIs" dxfId="0" priority="9309" operator="equal">
      <formula>0</formula>
    </cfRule>
    <cfRule type="cellIs" dxfId="0" priority="9310" operator="equal">
      <formula>0</formula>
    </cfRule>
    <cfRule type="cellIs" dxfId="0" priority="9311" operator="equal">
      <formula>0</formula>
    </cfRule>
    <cfRule type="cellIs" dxfId="0" priority="9312" operator="equal">
      <formula>0</formula>
    </cfRule>
    <cfRule type="cellIs" dxfId="0" priority="9313" operator="equal">
      <formula>0</formula>
    </cfRule>
    <cfRule type="cellIs" dxfId="0" priority="9314" operator="equal">
      <formula>0</formula>
    </cfRule>
    <cfRule type="cellIs" dxfId="0" priority="9315" operator="equal">
      <formula>0</formula>
    </cfRule>
    <cfRule type="cellIs" dxfId="0" priority="9316" operator="equal">
      <formula>0</formula>
    </cfRule>
    <cfRule type="cellIs" dxfId="0" priority="9317" operator="equal">
      <formula>0</formula>
    </cfRule>
    <cfRule type="cellIs" dxfId="0" priority="9318" operator="equal">
      <formula>0</formula>
    </cfRule>
    <cfRule type="cellIs" dxfId="0" priority="9319" operator="equal">
      <formula>0</formula>
    </cfRule>
    <cfRule type="cellIs" dxfId="0" priority="9320" operator="equal">
      <formula>0</formula>
    </cfRule>
    <cfRule type="cellIs" dxfId="0" priority="9321" operator="equal">
      <formula>0</formula>
    </cfRule>
    <cfRule type="cellIs" dxfId="0" priority="9322" operator="equal">
      <formula>0</formula>
    </cfRule>
    <cfRule type="cellIs" dxfId="0" priority="9323" operator="equal">
      <formula>0</formula>
    </cfRule>
    <cfRule type="cellIs" dxfId="0" priority="9324" operator="equal">
      <formula>0</formula>
    </cfRule>
  </conditionalFormatting>
  <conditionalFormatting sqref="E625">
    <cfRule type="cellIs" dxfId="0" priority="8173" operator="equal">
      <formula>0</formula>
    </cfRule>
    <cfRule type="cellIs" dxfId="0" priority="8174" operator="equal">
      <formula>0</formula>
    </cfRule>
    <cfRule type="cellIs" dxfId="0" priority="8175" operator="equal">
      <formula>0</formula>
    </cfRule>
    <cfRule type="cellIs" dxfId="0" priority="8176" operator="equal">
      <formula>0</formula>
    </cfRule>
    <cfRule type="cellIs" dxfId="0" priority="8177" operator="equal">
      <formula>0</formula>
    </cfRule>
    <cfRule type="cellIs" dxfId="0" priority="8178" operator="equal">
      <formula>0</formula>
    </cfRule>
    <cfRule type="cellIs" dxfId="0" priority="8179" operator="equal">
      <formula>0</formula>
    </cfRule>
    <cfRule type="cellIs" dxfId="0" priority="8180" operator="equal">
      <formula>0</formula>
    </cfRule>
    <cfRule type="cellIs" dxfId="0" priority="8181" operator="equal">
      <formula>0</formula>
    </cfRule>
    <cfRule type="cellIs" dxfId="0" priority="8182" operator="equal">
      <formula>0</formula>
    </cfRule>
    <cfRule type="cellIs" dxfId="0" priority="8183" operator="equal">
      <formula>0</formula>
    </cfRule>
    <cfRule type="cellIs" dxfId="0" priority="8184" operator="equal">
      <formula>0</formula>
    </cfRule>
    <cfRule type="cellIs" dxfId="0" priority="8185" operator="equal">
      <formula>0</formula>
    </cfRule>
    <cfRule type="cellIs" dxfId="0" priority="8186" operator="equal">
      <formula>0</formula>
    </cfRule>
    <cfRule type="cellIs" dxfId="0" priority="8187" operator="equal">
      <formula>0</formula>
    </cfRule>
    <cfRule type="cellIs" dxfId="0" priority="8188" operator="equal">
      <formula>0</formula>
    </cfRule>
    <cfRule type="cellIs" dxfId="0" priority="8189" operator="equal">
      <formula>0</formula>
    </cfRule>
    <cfRule type="cellIs" dxfId="0" priority="8190" operator="equal">
      <formula>0</formula>
    </cfRule>
    <cfRule type="cellIs" dxfId="0" priority="8191" operator="equal">
      <formula>0</formula>
    </cfRule>
    <cfRule type="cellIs" dxfId="0" priority="8192" operator="equal">
      <formula>0</formula>
    </cfRule>
    <cfRule type="cellIs" dxfId="0" priority="8193" operator="equal">
      <formula>0</formula>
    </cfRule>
    <cfRule type="cellIs" dxfId="0" priority="8194" operator="equal">
      <formula>0</formula>
    </cfRule>
    <cfRule type="cellIs" dxfId="0" priority="8195" operator="equal">
      <formula>0</formula>
    </cfRule>
    <cfRule type="cellIs" dxfId="0" priority="8196" operator="equal">
      <formula>0</formula>
    </cfRule>
    <cfRule type="cellIs" dxfId="0" priority="8197" operator="equal">
      <formula>0</formula>
    </cfRule>
    <cfRule type="cellIs" dxfId="0" priority="8198" operator="equal">
      <formula>0</formula>
    </cfRule>
    <cfRule type="cellIs" dxfId="0" priority="8199" operator="equal">
      <formula>0</formula>
    </cfRule>
    <cfRule type="cellIs" dxfId="0" priority="8200" operator="equal">
      <formula>0</formula>
    </cfRule>
    <cfRule type="cellIs" dxfId="0" priority="8201" operator="equal">
      <formula>0</formula>
    </cfRule>
    <cfRule type="cellIs" dxfId="0" priority="8202" operator="equal">
      <formula>0</formula>
    </cfRule>
    <cfRule type="cellIs" dxfId="0" priority="8203" operator="equal">
      <formula>0</formula>
    </cfRule>
    <cfRule type="cellIs" dxfId="0" priority="8204" operator="equal">
      <formula>0</formula>
    </cfRule>
    <cfRule type="cellIs" dxfId="0" priority="8205" operator="equal">
      <formula>0</formula>
    </cfRule>
    <cfRule type="cellIs" dxfId="0" priority="8206" operator="equal">
      <formula>0</formula>
    </cfRule>
    <cfRule type="cellIs" dxfId="0" priority="8207" operator="equal">
      <formula>0</formula>
    </cfRule>
    <cfRule type="cellIs" dxfId="0" priority="8208" operator="equal">
      <formula>0</formula>
    </cfRule>
    <cfRule type="cellIs" dxfId="0" priority="8209" operator="equal">
      <formula>0</formula>
    </cfRule>
    <cfRule type="cellIs" dxfId="0" priority="8210" operator="equal">
      <formula>0</formula>
    </cfRule>
    <cfRule type="cellIs" dxfId="0" priority="8211" operator="equal">
      <formula>0</formula>
    </cfRule>
    <cfRule type="cellIs" dxfId="0" priority="8212" operator="equal">
      <formula>0</formula>
    </cfRule>
    <cfRule type="cellIs" dxfId="0" priority="8213" operator="equal">
      <formula>0</formula>
    </cfRule>
    <cfRule type="cellIs" dxfId="0" priority="8214" operator="equal">
      <formula>0</formula>
    </cfRule>
    <cfRule type="cellIs" dxfId="0" priority="8215" operator="equal">
      <formula>0</formula>
    </cfRule>
    <cfRule type="cellIs" dxfId="0" priority="8216" operator="equal">
      <formula>0</formula>
    </cfRule>
    <cfRule type="cellIs" dxfId="0" priority="8217" operator="equal">
      <formula>0</formula>
    </cfRule>
    <cfRule type="cellIs" dxfId="0" priority="8218" operator="equal">
      <formula>0</formula>
    </cfRule>
    <cfRule type="cellIs" dxfId="0" priority="8219" operator="equal">
      <formula>0</formula>
    </cfRule>
    <cfRule type="cellIs" dxfId="0" priority="8220" operator="equal">
      <formula>0</formula>
    </cfRule>
    <cfRule type="cellIs" dxfId="0" priority="8221" operator="equal">
      <formula>0</formula>
    </cfRule>
    <cfRule type="cellIs" dxfId="0" priority="8222" operator="equal">
      <formula>0</formula>
    </cfRule>
    <cfRule type="cellIs" dxfId="0" priority="8223" operator="equal">
      <formula>0</formula>
    </cfRule>
    <cfRule type="cellIs" dxfId="0" priority="8224" operator="equal">
      <formula>0</formula>
    </cfRule>
    <cfRule type="cellIs" dxfId="0" priority="8225" operator="equal">
      <formula>0</formula>
    </cfRule>
    <cfRule type="cellIs" dxfId="0" priority="8226" operator="equal">
      <formula>0</formula>
    </cfRule>
    <cfRule type="cellIs" dxfId="0" priority="8227" operator="equal">
      <formula>0</formula>
    </cfRule>
    <cfRule type="cellIs" dxfId="0" priority="8228" operator="equal">
      <formula>0</formula>
    </cfRule>
    <cfRule type="cellIs" dxfId="0" priority="8229" operator="equal">
      <formula>0</formula>
    </cfRule>
    <cfRule type="cellIs" dxfId="0" priority="8230" operator="equal">
      <formula>0</formula>
    </cfRule>
    <cfRule type="cellIs" dxfId="0" priority="8231" operator="equal">
      <formula>0</formula>
    </cfRule>
    <cfRule type="cellIs" dxfId="0" priority="8232" operator="equal">
      <formula>0</formula>
    </cfRule>
    <cfRule type="cellIs" dxfId="0" priority="8233" operator="equal">
      <formula>0</formula>
    </cfRule>
    <cfRule type="cellIs" dxfId="0" priority="8234" operator="equal">
      <formula>0</formula>
    </cfRule>
    <cfRule type="cellIs" dxfId="0" priority="8235" operator="equal">
      <formula>0</formula>
    </cfRule>
    <cfRule type="cellIs" dxfId="0" priority="8236" operator="equal">
      <formula>0</formula>
    </cfRule>
    <cfRule type="cellIs" dxfId="0" priority="8237" operator="equal">
      <formula>0</formula>
    </cfRule>
    <cfRule type="cellIs" dxfId="0" priority="8238" operator="equal">
      <formula>0</formula>
    </cfRule>
    <cfRule type="cellIs" dxfId="0" priority="8239" operator="equal">
      <formula>0</formula>
    </cfRule>
    <cfRule type="cellIs" dxfId="0" priority="8240" operator="equal">
      <formula>0</formula>
    </cfRule>
    <cfRule type="cellIs" dxfId="0" priority="8241" operator="equal">
      <formula>0</formula>
    </cfRule>
    <cfRule type="cellIs" dxfId="0" priority="8242" operator="equal">
      <formula>0</formula>
    </cfRule>
    <cfRule type="cellIs" dxfId="0" priority="8243" operator="equal">
      <formula>0</formula>
    </cfRule>
    <cfRule type="cellIs" dxfId="0" priority="8244" operator="equal">
      <formula>0</formula>
    </cfRule>
    <cfRule type="cellIs" dxfId="0" priority="8245" operator="equal">
      <formula>0</formula>
    </cfRule>
    <cfRule type="cellIs" dxfId="0" priority="8246" operator="equal">
      <formula>0</formula>
    </cfRule>
    <cfRule type="cellIs" dxfId="0" priority="8247" operator="equal">
      <formula>0</formula>
    </cfRule>
    <cfRule type="cellIs" dxfId="0" priority="8248" operator="equal">
      <formula>0</formula>
    </cfRule>
    <cfRule type="cellIs" dxfId="0" priority="8249" operator="equal">
      <formula>0</formula>
    </cfRule>
    <cfRule type="cellIs" dxfId="0" priority="8250" operator="equal">
      <formula>0</formula>
    </cfRule>
    <cfRule type="cellIs" dxfId="0" priority="8251" operator="equal">
      <formula>0</formula>
    </cfRule>
    <cfRule type="cellIs" dxfId="0" priority="8252" operator="equal">
      <formula>0</formula>
    </cfRule>
    <cfRule type="cellIs" dxfId="0" priority="8253" operator="equal">
      <formula>0</formula>
    </cfRule>
    <cfRule type="cellIs" dxfId="0" priority="8254" operator="equal">
      <formula>0</formula>
    </cfRule>
    <cfRule type="cellIs" dxfId="0" priority="8255" operator="equal">
      <formula>0</formula>
    </cfRule>
    <cfRule type="cellIs" dxfId="0" priority="8256" operator="equal">
      <formula>0</formula>
    </cfRule>
    <cfRule type="cellIs" dxfId="0" priority="8257" operator="equal">
      <formula>0</formula>
    </cfRule>
    <cfRule type="cellIs" dxfId="0" priority="8258" operator="equal">
      <formula>0</formula>
    </cfRule>
    <cfRule type="cellIs" dxfId="0" priority="8259" operator="equal">
      <formula>0</formula>
    </cfRule>
    <cfRule type="cellIs" dxfId="0" priority="8260" operator="equal">
      <formula>0</formula>
    </cfRule>
    <cfRule type="cellIs" dxfId="0" priority="8261" operator="equal">
      <formula>0</formula>
    </cfRule>
    <cfRule type="cellIs" dxfId="0" priority="8262" operator="equal">
      <formula>0</formula>
    </cfRule>
    <cfRule type="cellIs" dxfId="0" priority="8263" operator="equal">
      <formula>0</formula>
    </cfRule>
    <cfRule type="cellIs" dxfId="0" priority="8264" operator="equal">
      <formula>0</formula>
    </cfRule>
    <cfRule type="cellIs" dxfId="0" priority="8265" operator="equal">
      <formula>0</formula>
    </cfRule>
    <cfRule type="cellIs" dxfId="0" priority="8266" operator="equal">
      <formula>0</formula>
    </cfRule>
    <cfRule type="cellIs" dxfId="0" priority="8267" operator="equal">
      <formula>0</formula>
    </cfRule>
    <cfRule type="cellIs" dxfId="0" priority="8268" operator="equal">
      <formula>0</formula>
    </cfRule>
    <cfRule type="cellIs" dxfId="0" priority="8269" operator="equal">
      <formula>0</formula>
    </cfRule>
    <cfRule type="cellIs" dxfId="0" priority="8270" operator="equal">
      <formula>0</formula>
    </cfRule>
    <cfRule type="cellIs" dxfId="0" priority="8271" operator="equal">
      <formula>0</formula>
    </cfRule>
    <cfRule type="cellIs" dxfId="0" priority="8272" operator="equal">
      <formula>0</formula>
    </cfRule>
    <cfRule type="cellIs" dxfId="0" priority="8273" operator="equal">
      <formula>0</formula>
    </cfRule>
    <cfRule type="cellIs" dxfId="0" priority="8274" operator="equal">
      <formula>0</formula>
    </cfRule>
    <cfRule type="cellIs" dxfId="0" priority="8275" operator="equal">
      <formula>0</formula>
    </cfRule>
    <cfRule type="cellIs" dxfId="0" priority="8276" operator="equal">
      <formula>0</formula>
    </cfRule>
    <cfRule type="cellIs" dxfId="0" priority="8277" operator="equal">
      <formula>0</formula>
    </cfRule>
    <cfRule type="cellIs" dxfId="0" priority="8278" operator="equal">
      <formula>0</formula>
    </cfRule>
    <cfRule type="cellIs" dxfId="0" priority="8279" operator="equal">
      <formula>0</formula>
    </cfRule>
    <cfRule type="cellIs" dxfId="0" priority="8280" operator="equal">
      <formula>0</formula>
    </cfRule>
    <cfRule type="cellIs" dxfId="0" priority="8281" operator="equal">
      <formula>0</formula>
    </cfRule>
    <cfRule type="cellIs" dxfId="0" priority="8282" operator="equal">
      <formula>0</formula>
    </cfRule>
    <cfRule type="cellIs" dxfId="0" priority="8283" operator="equal">
      <formula>0</formula>
    </cfRule>
    <cfRule type="cellIs" dxfId="0" priority="8284" operator="equal">
      <formula>0</formula>
    </cfRule>
    <cfRule type="cellIs" dxfId="0" priority="8285" operator="equal">
      <formula>0</formula>
    </cfRule>
    <cfRule type="cellIs" dxfId="0" priority="8286" operator="equal">
      <formula>0</formula>
    </cfRule>
    <cfRule type="cellIs" dxfId="0" priority="8287" operator="equal">
      <formula>0</formula>
    </cfRule>
    <cfRule type="cellIs" dxfId="0" priority="8288" operator="equal">
      <formula>0</formula>
    </cfRule>
    <cfRule type="cellIs" dxfId="0" priority="8289" operator="equal">
      <formula>0</formula>
    </cfRule>
    <cfRule type="cellIs" dxfId="0" priority="8290" operator="equal">
      <formula>0</formula>
    </cfRule>
    <cfRule type="cellIs" dxfId="0" priority="8291" operator="equal">
      <formula>0</formula>
    </cfRule>
    <cfRule type="cellIs" dxfId="0" priority="8292" operator="equal">
      <formula>0</formula>
    </cfRule>
    <cfRule type="cellIs" dxfId="0" priority="8293" operator="equal">
      <formula>0</formula>
    </cfRule>
    <cfRule type="cellIs" dxfId="0" priority="8294" operator="equal">
      <formula>0</formula>
    </cfRule>
    <cfRule type="cellIs" dxfId="0" priority="8295" operator="equal">
      <formula>0</formula>
    </cfRule>
    <cfRule type="cellIs" dxfId="0" priority="8296" operator="equal">
      <formula>0</formula>
    </cfRule>
    <cfRule type="cellIs" dxfId="0" priority="8297" operator="equal">
      <formula>0</formula>
    </cfRule>
    <cfRule type="cellIs" dxfId="0" priority="8298" operator="equal">
      <formula>0</formula>
    </cfRule>
    <cfRule type="cellIs" dxfId="0" priority="8299" operator="equal">
      <formula>0</formula>
    </cfRule>
    <cfRule type="cellIs" dxfId="0" priority="8300" operator="equal">
      <formula>0</formula>
    </cfRule>
    <cfRule type="cellIs" dxfId="0" priority="8301" operator="equal">
      <formula>0</formula>
    </cfRule>
    <cfRule type="cellIs" dxfId="0" priority="8302" operator="equal">
      <formula>0</formula>
    </cfRule>
    <cfRule type="cellIs" dxfId="0" priority="8303" operator="equal">
      <formula>0</formula>
    </cfRule>
    <cfRule type="cellIs" dxfId="0" priority="8304" operator="equal">
      <formula>0</formula>
    </cfRule>
    <cfRule type="cellIs" dxfId="0" priority="8305" operator="equal">
      <formula>0</formula>
    </cfRule>
    <cfRule type="cellIs" dxfId="0" priority="8306" operator="equal">
      <formula>0</formula>
    </cfRule>
    <cfRule type="cellIs" dxfId="0" priority="8307" operator="equal">
      <formula>0</formula>
    </cfRule>
    <cfRule type="cellIs" dxfId="0" priority="8308" operator="equal">
      <formula>0</formula>
    </cfRule>
    <cfRule type="cellIs" dxfId="0" priority="8309" operator="equal">
      <formula>0</formula>
    </cfRule>
    <cfRule type="cellIs" dxfId="0" priority="8310" operator="equal">
      <formula>0</formula>
    </cfRule>
    <cfRule type="cellIs" dxfId="0" priority="8311" operator="equal">
      <formula>0</formula>
    </cfRule>
    <cfRule type="cellIs" dxfId="0" priority="8312" operator="equal">
      <formula>0</formula>
    </cfRule>
    <cfRule type="cellIs" dxfId="0" priority="8313" operator="equal">
      <formula>0</formula>
    </cfRule>
    <cfRule type="cellIs" dxfId="0" priority="8314" operator="equal">
      <formula>0</formula>
    </cfRule>
    <cfRule type="cellIs" dxfId="0" priority="8315" operator="equal">
      <formula>0</formula>
    </cfRule>
    <cfRule type="cellIs" dxfId="0" priority="8316" operator="equal">
      <formula>0</formula>
    </cfRule>
    <cfRule type="cellIs" dxfId="0" priority="8317" operator="equal">
      <formula>0</formula>
    </cfRule>
    <cfRule type="cellIs" dxfId="0" priority="8318" operator="equal">
      <formula>0</formula>
    </cfRule>
    <cfRule type="cellIs" dxfId="0" priority="8319" operator="equal">
      <formula>0</formula>
    </cfRule>
    <cfRule type="cellIs" dxfId="0" priority="8320" operator="equal">
      <formula>0</formula>
    </cfRule>
    <cfRule type="cellIs" dxfId="0" priority="8321" operator="equal">
      <formula>0</formula>
    </cfRule>
    <cfRule type="cellIs" dxfId="0" priority="8322" operator="equal">
      <formula>0</formula>
    </cfRule>
    <cfRule type="cellIs" dxfId="0" priority="8323" operator="equal">
      <formula>0</formula>
    </cfRule>
    <cfRule type="cellIs" dxfId="0" priority="8324" operator="equal">
      <formula>0</formula>
    </cfRule>
    <cfRule type="cellIs" dxfId="0" priority="8325" operator="equal">
      <formula>0</formula>
    </cfRule>
    <cfRule type="cellIs" dxfId="0" priority="8326" operator="equal">
      <formula>0</formula>
    </cfRule>
    <cfRule type="cellIs" dxfId="0" priority="8327" operator="equal">
      <formula>0</formula>
    </cfRule>
    <cfRule type="cellIs" dxfId="0" priority="8328" operator="equal">
      <formula>0</formula>
    </cfRule>
    <cfRule type="cellIs" dxfId="0" priority="8329" operator="equal">
      <formula>0</formula>
    </cfRule>
    <cfRule type="cellIs" dxfId="0" priority="8330" operator="equal">
      <formula>0</formula>
    </cfRule>
    <cfRule type="cellIs" dxfId="0" priority="8331" operator="equal">
      <formula>0</formula>
    </cfRule>
    <cfRule type="cellIs" dxfId="0" priority="8332" operator="equal">
      <formula>0</formula>
    </cfRule>
    <cfRule type="cellIs" dxfId="0" priority="8333" operator="equal">
      <formula>0</formula>
    </cfRule>
    <cfRule type="cellIs" dxfId="0" priority="8334" operator="equal">
      <formula>0</formula>
    </cfRule>
    <cfRule type="cellIs" dxfId="0" priority="8335" operator="equal">
      <formula>0</formula>
    </cfRule>
    <cfRule type="cellIs" dxfId="0" priority="8336" operator="equal">
      <formula>0</formula>
    </cfRule>
    <cfRule type="cellIs" dxfId="0" priority="8337" operator="equal">
      <formula>0</formula>
    </cfRule>
    <cfRule type="cellIs" dxfId="0" priority="8338" operator="equal">
      <formula>0</formula>
    </cfRule>
    <cfRule type="cellIs" dxfId="0" priority="8339" operator="equal">
      <formula>0</formula>
    </cfRule>
    <cfRule type="cellIs" dxfId="0" priority="8340" operator="equal">
      <formula>0</formula>
    </cfRule>
    <cfRule type="cellIs" dxfId="0" priority="8341" operator="equal">
      <formula>0</formula>
    </cfRule>
    <cfRule type="cellIs" dxfId="0" priority="8342" operator="equal">
      <formula>0</formula>
    </cfRule>
    <cfRule type="cellIs" dxfId="0" priority="8343" operator="equal">
      <formula>0</formula>
    </cfRule>
    <cfRule type="cellIs" dxfId="0" priority="8344" operator="equal">
      <formula>0</formula>
    </cfRule>
    <cfRule type="cellIs" dxfId="0" priority="8345" operator="equal">
      <formula>0</formula>
    </cfRule>
    <cfRule type="cellIs" dxfId="0" priority="8346" operator="equal">
      <formula>0</formula>
    </cfRule>
    <cfRule type="cellIs" dxfId="0" priority="8347" operator="equal">
      <formula>0</formula>
    </cfRule>
    <cfRule type="cellIs" dxfId="0" priority="8348" operator="equal">
      <formula>0</formula>
    </cfRule>
    <cfRule type="cellIs" dxfId="0" priority="8349" operator="equal">
      <formula>0</formula>
    </cfRule>
    <cfRule type="cellIs" dxfId="0" priority="8350" operator="equal">
      <formula>0</formula>
    </cfRule>
    <cfRule type="cellIs" dxfId="0" priority="8351" operator="equal">
      <formula>0</formula>
    </cfRule>
    <cfRule type="cellIs" dxfId="0" priority="8352" operator="equal">
      <formula>0</formula>
    </cfRule>
    <cfRule type="cellIs" dxfId="0" priority="8353" operator="equal">
      <formula>0</formula>
    </cfRule>
    <cfRule type="cellIs" dxfId="0" priority="8354" operator="equal">
      <formula>0</formula>
    </cfRule>
    <cfRule type="cellIs" dxfId="0" priority="8355" operator="equal">
      <formula>0</formula>
    </cfRule>
    <cfRule type="cellIs" dxfId="0" priority="8356" operator="equal">
      <formula>0</formula>
    </cfRule>
    <cfRule type="cellIs" dxfId="0" priority="8357" operator="equal">
      <formula>0</formula>
    </cfRule>
    <cfRule type="cellIs" dxfId="0" priority="8358" operator="equal">
      <formula>0</formula>
    </cfRule>
    <cfRule type="cellIs" dxfId="0" priority="8359" operator="equal">
      <formula>0</formula>
    </cfRule>
    <cfRule type="cellIs" dxfId="0" priority="8360" operator="equal">
      <formula>0</formula>
    </cfRule>
    <cfRule type="cellIs" dxfId="0" priority="8361" operator="equal">
      <formula>0</formula>
    </cfRule>
    <cfRule type="cellIs" dxfId="0" priority="8362" operator="equal">
      <formula>0</formula>
    </cfRule>
    <cfRule type="cellIs" dxfId="0" priority="8363" operator="equal">
      <formula>0</formula>
    </cfRule>
    <cfRule type="cellIs" dxfId="0" priority="8364" operator="equal">
      <formula>0</formula>
    </cfRule>
    <cfRule type="cellIs" dxfId="0" priority="8365" operator="equal">
      <formula>0</formula>
    </cfRule>
    <cfRule type="cellIs" dxfId="0" priority="8366" operator="equal">
      <formula>0</formula>
    </cfRule>
    <cfRule type="cellIs" dxfId="0" priority="8367" operator="equal">
      <formula>0</formula>
    </cfRule>
    <cfRule type="cellIs" dxfId="0" priority="8368" operator="equal">
      <formula>0</formula>
    </cfRule>
    <cfRule type="cellIs" dxfId="0" priority="8369" operator="equal">
      <formula>0</formula>
    </cfRule>
    <cfRule type="cellIs" dxfId="0" priority="8370" operator="equal">
      <formula>0</formula>
    </cfRule>
    <cfRule type="cellIs" dxfId="0" priority="8371" operator="equal">
      <formula>0</formula>
    </cfRule>
    <cfRule type="cellIs" dxfId="0" priority="8372" operator="equal">
      <formula>0</formula>
    </cfRule>
    <cfRule type="cellIs" dxfId="0" priority="8373" operator="equal">
      <formula>0</formula>
    </cfRule>
    <cfRule type="cellIs" dxfId="0" priority="8374" operator="equal">
      <formula>0</formula>
    </cfRule>
    <cfRule type="cellIs" dxfId="0" priority="8375" operator="equal">
      <formula>0</formula>
    </cfRule>
    <cfRule type="cellIs" dxfId="0" priority="8376" operator="equal">
      <formula>0</formula>
    </cfRule>
    <cfRule type="cellIs" dxfId="0" priority="8377" operator="equal">
      <formula>0</formula>
    </cfRule>
    <cfRule type="cellIs" dxfId="0" priority="8378" operator="equal">
      <formula>0</formula>
    </cfRule>
    <cfRule type="cellIs" dxfId="0" priority="8379" operator="equal">
      <formula>0</formula>
    </cfRule>
    <cfRule type="cellIs" dxfId="0" priority="8380" operator="equal">
      <formula>0</formula>
    </cfRule>
    <cfRule type="cellIs" dxfId="0" priority="8381" operator="equal">
      <formula>0</formula>
    </cfRule>
    <cfRule type="cellIs" dxfId="0" priority="8382" operator="equal">
      <formula>0</formula>
    </cfRule>
    <cfRule type="cellIs" dxfId="0" priority="8383" operator="equal">
      <formula>0</formula>
    </cfRule>
    <cfRule type="cellIs" dxfId="0" priority="8384" operator="equal">
      <formula>0</formula>
    </cfRule>
    <cfRule type="cellIs" dxfId="0" priority="8385" operator="equal">
      <formula>0</formula>
    </cfRule>
    <cfRule type="cellIs" dxfId="0" priority="8386" operator="equal">
      <formula>0</formula>
    </cfRule>
    <cfRule type="cellIs" dxfId="0" priority="8387" operator="equal">
      <formula>0</formula>
    </cfRule>
    <cfRule type="cellIs" dxfId="0" priority="8388" operator="equal">
      <formula>0</formula>
    </cfRule>
    <cfRule type="cellIs" dxfId="0" priority="8389" operator="equal">
      <formula>0</formula>
    </cfRule>
    <cfRule type="cellIs" dxfId="0" priority="8390" operator="equal">
      <formula>0</formula>
    </cfRule>
    <cfRule type="cellIs" dxfId="0" priority="8391" operator="equal">
      <formula>0</formula>
    </cfRule>
    <cfRule type="cellIs" dxfId="0" priority="8392" operator="equal">
      <formula>0</formula>
    </cfRule>
    <cfRule type="cellIs" dxfId="0" priority="8393" operator="equal">
      <formula>0</formula>
    </cfRule>
    <cfRule type="cellIs" dxfId="0" priority="8394" operator="equal">
      <formula>0</formula>
    </cfRule>
    <cfRule type="cellIs" dxfId="0" priority="8395" operator="equal">
      <formula>0</formula>
    </cfRule>
    <cfRule type="cellIs" dxfId="0" priority="8396" operator="equal">
      <formula>0</formula>
    </cfRule>
    <cfRule type="cellIs" dxfId="0" priority="8397" operator="equal">
      <formula>0</formula>
    </cfRule>
    <cfRule type="cellIs" dxfId="0" priority="8398" operator="equal">
      <formula>0</formula>
    </cfRule>
    <cfRule type="cellIs" dxfId="0" priority="8399" operator="equal">
      <formula>0</formula>
    </cfRule>
    <cfRule type="cellIs" dxfId="0" priority="8400" operator="equal">
      <formula>0</formula>
    </cfRule>
    <cfRule type="cellIs" dxfId="0" priority="8401" operator="equal">
      <formula>0</formula>
    </cfRule>
    <cfRule type="cellIs" dxfId="0" priority="8402" operator="equal">
      <formula>0</formula>
    </cfRule>
    <cfRule type="cellIs" dxfId="0" priority="8403" operator="equal">
      <formula>0</formula>
    </cfRule>
    <cfRule type="cellIs" dxfId="0" priority="8404" operator="equal">
      <formula>0</formula>
    </cfRule>
    <cfRule type="cellIs" dxfId="0" priority="8405" operator="equal">
      <formula>0</formula>
    </cfRule>
    <cfRule type="cellIs" dxfId="0" priority="8406" operator="equal">
      <formula>0</formula>
    </cfRule>
    <cfRule type="cellIs" dxfId="0" priority="8407" operator="equal">
      <formula>0</formula>
    </cfRule>
    <cfRule type="cellIs" dxfId="0" priority="8408" operator="equal">
      <formula>0</formula>
    </cfRule>
    <cfRule type="cellIs" dxfId="0" priority="8409" operator="equal">
      <formula>0</formula>
    </cfRule>
    <cfRule type="cellIs" dxfId="0" priority="8410" operator="equal">
      <formula>0</formula>
    </cfRule>
    <cfRule type="cellIs" dxfId="0" priority="8411" operator="equal">
      <formula>0</formula>
    </cfRule>
    <cfRule type="cellIs" dxfId="0" priority="8412" operator="equal">
      <formula>0</formula>
    </cfRule>
    <cfRule type="cellIs" dxfId="0" priority="8413" operator="equal">
      <formula>0</formula>
    </cfRule>
    <cfRule type="cellIs" dxfId="0" priority="8414" operator="equal">
      <formula>0</formula>
    </cfRule>
    <cfRule type="cellIs" dxfId="0" priority="8415" operator="equal">
      <formula>0</formula>
    </cfRule>
    <cfRule type="cellIs" dxfId="0" priority="8416" operator="equal">
      <formula>0</formula>
    </cfRule>
    <cfRule type="cellIs" dxfId="0" priority="8417" operator="equal">
      <formula>0</formula>
    </cfRule>
    <cfRule type="cellIs" dxfId="0" priority="8418" operator="equal">
      <formula>0</formula>
    </cfRule>
    <cfRule type="cellIs" dxfId="0" priority="8419" operator="equal">
      <formula>0</formula>
    </cfRule>
    <cfRule type="cellIs" dxfId="0" priority="8420" operator="equal">
      <formula>0</formula>
    </cfRule>
    <cfRule type="cellIs" dxfId="0" priority="8421" operator="equal">
      <formula>0</formula>
    </cfRule>
    <cfRule type="cellIs" dxfId="0" priority="8422" operator="equal">
      <formula>0</formula>
    </cfRule>
    <cfRule type="cellIs" dxfId="0" priority="8423" operator="equal">
      <formula>0</formula>
    </cfRule>
    <cfRule type="cellIs" dxfId="0" priority="8424" operator="equal">
      <formula>0</formula>
    </cfRule>
    <cfRule type="cellIs" dxfId="0" priority="8425" operator="equal">
      <formula>0</formula>
    </cfRule>
    <cfRule type="cellIs" dxfId="0" priority="8426" operator="equal">
      <formula>0</formula>
    </cfRule>
    <cfRule type="cellIs" dxfId="0" priority="8427" operator="equal">
      <formula>0</formula>
    </cfRule>
    <cfRule type="cellIs" dxfId="0" priority="8428" operator="equal">
      <formula>0</formula>
    </cfRule>
    <cfRule type="cellIs" dxfId="0" priority="8429" operator="equal">
      <formula>0</formula>
    </cfRule>
    <cfRule type="cellIs" dxfId="0" priority="8430" operator="equal">
      <formula>0</formula>
    </cfRule>
    <cfRule type="cellIs" dxfId="0" priority="8431" operator="equal">
      <formula>0</formula>
    </cfRule>
    <cfRule type="cellIs" dxfId="0" priority="8432" operator="equal">
      <formula>0</formula>
    </cfRule>
    <cfRule type="cellIs" dxfId="0" priority="8433" operator="equal">
      <formula>0</formula>
    </cfRule>
    <cfRule type="cellIs" dxfId="0" priority="8434" operator="equal">
      <formula>0</formula>
    </cfRule>
    <cfRule type="cellIs" dxfId="0" priority="8435" operator="equal">
      <formula>0</formula>
    </cfRule>
    <cfRule type="cellIs" dxfId="0" priority="8436" operator="equal">
      <formula>0</formula>
    </cfRule>
    <cfRule type="cellIs" dxfId="0" priority="8437" operator="equal">
      <formula>0</formula>
    </cfRule>
    <cfRule type="cellIs" dxfId="0" priority="8438" operator="equal">
      <formula>0</formula>
    </cfRule>
    <cfRule type="cellIs" dxfId="0" priority="8439" operator="equal">
      <formula>0</formula>
    </cfRule>
    <cfRule type="cellIs" dxfId="0" priority="8440" operator="equal">
      <formula>0</formula>
    </cfRule>
    <cfRule type="cellIs" dxfId="0" priority="8441" operator="equal">
      <formula>0</formula>
    </cfRule>
    <cfRule type="cellIs" dxfId="0" priority="8442" operator="equal">
      <formula>0</formula>
    </cfRule>
    <cfRule type="cellIs" dxfId="0" priority="8443" operator="equal">
      <formula>0</formula>
    </cfRule>
    <cfRule type="cellIs" dxfId="0" priority="8444" operator="equal">
      <formula>0</formula>
    </cfRule>
    <cfRule type="cellIs" dxfId="0" priority="8445" operator="equal">
      <formula>0</formula>
    </cfRule>
    <cfRule type="cellIs" dxfId="0" priority="8446" operator="equal">
      <formula>0</formula>
    </cfRule>
    <cfRule type="cellIs" dxfId="0" priority="8447" operator="equal">
      <formula>0</formula>
    </cfRule>
    <cfRule type="cellIs" dxfId="0" priority="8448" operator="equal">
      <formula>0</formula>
    </cfRule>
    <cfRule type="cellIs" dxfId="0" priority="8449" operator="equal">
      <formula>0</formula>
    </cfRule>
    <cfRule type="cellIs" dxfId="0" priority="8450" operator="equal">
      <formula>0</formula>
    </cfRule>
    <cfRule type="cellIs" dxfId="0" priority="8451" operator="equal">
      <formula>0</formula>
    </cfRule>
    <cfRule type="cellIs" dxfId="0" priority="8452" operator="equal">
      <formula>0</formula>
    </cfRule>
    <cfRule type="cellIs" dxfId="0" priority="8453" operator="equal">
      <formula>0</formula>
    </cfRule>
    <cfRule type="cellIs" dxfId="0" priority="8454" operator="equal">
      <formula>0</formula>
    </cfRule>
    <cfRule type="cellIs" dxfId="0" priority="8455" operator="equal">
      <formula>0</formula>
    </cfRule>
    <cfRule type="cellIs" dxfId="0" priority="8456" operator="equal">
      <formula>0</formula>
    </cfRule>
    <cfRule type="cellIs" dxfId="0" priority="8457" operator="equal">
      <formula>0</formula>
    </cfRule>
    <cfRule type="cellIs" dxfId="0" priority="8458" operator="equal">
      <formula>0</formula>
    </cfRule>
    <cfRule type="cellIs" dxfId="0" priority="8459" operator="equal">
      <formula>0</formula>
    </cfRule>
    <cfRule type="cellIs" dxfId="0" priority="8460" operator="equal">
      <formula>0</formula>
    </cfRule>
    <cfRule type="cellIs" dxfId="0" priority="8461" operator="equal">
      <formula>0</formula>
    </cfRule>
    <cfRule type="cellIs" dxfId="0" priority="8462" operator="equal">
      <formula>0</formula>
    </cfRule>
    <cfRule type="cellIs" dxfId="0" priority="8463" operator="equal">
      <formula>0</formula>
    </cfRule>
    <cfRule type="cellIs" dxfId="0" priority="8464" operator="equal">
      <formula>0</formula>
    </cfRule>
    <cfRule type="cellIs" dxfId="0" priority="8465" operator="equal">
      <formula>0</formula>
    </cfRule>
    <cfRule type="cellIs" dxfId="0" priority="8466" operator="equal">
      <formula>0</formula>
    </cfRule>
    <cfRule type="cellIs" dxfId="0" priority="8467" operator="equal">
      <formula>0</formula>
    </cfRule>
    <cfRule type="cellIs" dxfId="0" priority="8468" operator="equal">
      <formula>0</formula>
    </cfRule>
    <cfRule type="cellIs" dxfId="0" priority="8469" operator="equal">
      <formula>0</formula>
    </cfRule>
    <cfRule type="cellIs" dxfId="0" priority="8470" operator="equal">
      <formula>0</formula>
    </cfRule>
    <cfRule type="cellIs" dxfId="0" priority="8471" operator="equal">
      <formula>0</formula>
    </cfRule>
    <cfRule type="cellIs" dxfId="0" priority="8472" operator="equal">
      <formula>0</formula>
    </cfRule>
    <cfRule type="cellIs" dxfId="0" priority="8473" operator="equal">
      <formula>0</formula>
    </cfRule>
    <cfRule type="cellIs" dxfId="0" priority="8474" operator="equal">
      <formula>0</formula>
    </cfRule>
    <cfRule type="cellIs" dxfId="0" priority="8475" operator="equal">
      <formula>0</formula>
    </cfRule>
    <cfRule type="cellIs" dxfId="0" priority="8476" operator="equal">
      <formula>0</formula>
    </cfRule>
    <cfRule type="cellIs" dxfId="0" priority="8477" operator="equal">
      <formula>0</formula>
    </cfRule>
    <cfRule type="cellIs" dxfId="0" priority="8478" operator="equal">
      <formula>0</formula>
    </cfRule>
    <cfRule type="cellIs" dxfId="0" priority="8479" operator="equal">
      <formula>0</formula>
    </cfRule>
    <cfRule type="cellIs" dxfId="0" priority="8480" operator="equal">
      <formula>0</formula>
    </cfRule>
    <cfRule type="cellIs" dxfId="0" priority="8481" operator="equal">
      <formula>0</formula>
    </cfRule>
    <cfRule type="cellIs" dxfId="0" priority="8482" operator="equal">
      <formula>0</formula>
    </cfRule>
    <cfRule type="cellIs" dxfId="0" priority="8483" operator="equal">
      <formula>0</formula>
    </cfRule>
    <cfRule type="cellIs" dxfId="0" priority="8484" operator="equal">
      <formula>0</formula>
    </cfRule>
    <cfRule type="cellIs" dxfId="0" priority="8485" operator="equal">
      <formula>0</formula>
    </cfRule>
    <cfRule type="cellIs" dxfId="0" priority="8486" operator="equal">
      <formula>0</formula>
    </cfRule>
    <cfRule type="cellIs" dxfId="0" priority="8487" operator="equal">
      <formula>0</formula>
    </cfRule>
    <cfRule type="cellIs" dxfId="0" priority="8488" operator="equal">
      <formula>0</formula>
    </cfRule>
    <cfRule type="cellIs" dxfId="0" priority="8489" operator="equal">
      <formula>0</formula>
    </cfRule>
    <cfRule type="cellIs" dxfId="0" priority="8490" operator="equal">
      <formula>0</formula>
    </cfRule>
    <cfRule type="cellIs" dxfId="0" priority="8491" operator="equal">
      <formula>0</formula>
    </cfRule>
    <cfRule type="cellIs" dxfId="0" priority="8492" operator="equal">
      <formula>0</formula>
    </cfRule>
    <cfRule type="cellIs" dxfId="0" priority="8493" operator="equal">
      <formula>0</formula>
    </cfRule>
    <cfRule type="cellIs" dxfId="0" priority="8494" operator="equal">
      <formula>0</formula>
    </cfRule>
    <cfRule type="cellIs" dxfId="0" priority="8495" operator="equal">
      <formula>0</formula>
    </cfRule>
    <cfRule type="cellIs" dxfId="0" priority="8496" operator="equal">
      <formula>0</formula>
    </cfRule>
    <cfRule type="cellIs" dxfId="0" priority="8497" operator="equal">
      <formula>0</formula>
    </cfRule>
    <cfRule type="cellIs" dxfId="0" priority="8498" operator="equal">
      <formula>0</formula>
    </cfRule>
    <cfRule type="cellIs" dxfId="0" priority="8499" operator="equal">
      <formula>0</formula>
    </cfRule>
    <cfRule type="cellIs" dxfId="0" priority="8500" operator="equal">
      <formula>0</formula>
    </cfRule>
    <cfRule type="cellIs" dxfId="0" priority="8501" operator="equal">
      <formula>0</formula>
    </cfRule>
    <cfRule type="cellIs" dxfId="0" priority="8502" operator="equal">
      <formula>0</formula>
    </cfRule>
    <cfRule type="cellIs" dxfId="0" priority="8503" operator="equal">
      <formula>0</formula>
    </cfRule>
    <cfRule type="cellIs" dxfId="0" priority="8504" operator="equal">
      <formula>0</formula>
    </cfRule>
    <cfRule type="cellIs" dxfId="0" priority="8505" operator="equal">
      <formula>0</formula>
    </cfRule>
    <cfRule type="cellIs" dxfId="0" priority="8506" operator="equal">
      <formula>0</formula>
    </cfRule>
    <cfRule type="cellIs" dxfId="0" priority="8507" operator="equal">
      <formula>0</formula>
    </cfRule>
    <cfRule type="cellIs" dxfId="0" priority="8508" operator="equal">
      <formula>0</formula>
    </cfRule>
    <cfRule type="cellIs" dxfId="0" priority="8509" operator="equal">
      <formula>0</formula>
    </cfRule>
    <cfRule type="cellIs" dxfId="0" priority="8510" operator="equal">
      <formula>0</formula>
    </cfRule>
    <cfRule type="cellIs" dxfId="0" priority="8511" operator="equal">
      <formula>0</formula>
    </cfRule>
    <cfRule type="cellIs" dxfId="0" priority="8512" operator="equal">
      <formula>0</formula>
    </cfRule>
    <cfRule type="cellIs" dxfId="0" priority="8513" operator="equal">
      <formula>0</formula>
    </cfRule>
    <cfRule type="cellIs" dxfId="0" priority="8514" operator="equal">
      <formula>0</formula>
    </cfRule>
    <cfRule type="cellIs" dxfId="0" priority="8515" operator="equal">
      <formula>0</formula>
    </cfRule>
    <cfRule type="cellIs" dxfId="0" priority="8516" operator="equal">
      <formula>0</formula>
    </cfRule>
    <cfRule type="cellIs" dxfId="0" priority="8517" operator="equal">
      <formula>0</formula>
    </cfRule>
    <cfRule type="cellIs" dxfId="0" priority="8518" operator="equal">
      <formula>0</formula>
    </cfRule>
    <cfRule type="cellIs" dxfId="0" priority="8519" operator="equal">
      <formula>0</formula>
    </cfRule>
    <cfRule type="cellIs" dxfId="0" priority="8520" operator="equal">
      <formula>0</formula>
    </cfRule>
    <cfRule type="cellIs" dxfId="0" priority="8521" operator="equal">
      <formula>0</formula>
    </cfRule>
    <cfRule type="cellIs" dxfId="0" priority="8522" operator="equal">
      <formula>0</formula>
    </cfRule>
    <cfRule type="cellIs" dxfId="0" priority="8523" operator="equal">
      <formula>0</formula>
    </cfRule>
    <cfRule type="cellIs" dxfId="0" priority="8524" operator="equal">
      <formula>0</formula>
    </cfRule>
    <cfRule type="cellIs" dxfId="0" priority="8525" operator="equal">
      <formula>0</formula>
    </cfRule>
    <cfRule type="cellIs" dxfId="0" priority="8526" operator="equal">
      <formula>0</formula>
    </cfRule>
    <cfRule type="cellIs" dxfId="0" priority="8527" operator="equal">
      <formula>0</formula>
    </cfRule>
    <cfRule type="cellIs" dxfId="0" priority="8528" operator="equal">
      <formula>0</formula>
    </cfRule>
    <cfRule type="cellIs" dxfId="0" priority="8529" operator="equal">
      <formula>0</formula>
    </cfRule>
    <cfRule type="cellIs" dxfId="0" priority="8530" operator="equal">
      <formula>0</formula>
    </cfRule>
    <cfRule type="cellIs" dxfId="0" priority="8531" operator="equal">
      <formula>0</formula>
    </cfRule>
    <cfRule type="cellIs" dxfId="0" priority="8532" operator="equal">
      <formula>0</formula>
    </cfRule>
    <cfRule type="cellIs" dxfId="0" priority="8533" operator="equal">
      <formula>0</formula>
    </cfRule>
    <cfRule type="cellIs" dxfId="0" priority="8534" operator="equal">
      <formula>0</formula>
    </cfRule>
    <cfRule type="cellIs" dxfId="0" priority="8535" operator="equal">
      <formula>0</formula>
    </cfRule>
    <cfRule type="cellIs" dxfId="0" priority="8536" operator="equal">
      <formula>0</formula>
    </cfRule>
    <cfRule type="cellIs" dxfId="0" priority="8537" operator="equal">
      <formula>0</formula>
    </cfRule>
    <cfRule type="cellIs" dxfId="0" priority="8538" operator="equal">
      <formula>0</formula>
    </cfRule>
    <cfRule type="cellIs" dxfId="0" priority="8539" operator="equal">
      <formula>0</formula>
    </cfRule>
    <cfRule type="cellIs" dxfId="0" priority="8540" operator="equal">
      <formula>0</formula>
    </cfRule>
    <cfRule type="cellIs" dxfId="0" priority="8541" operator="equal">
      <formula>0</formula>
    </cfRule>
    <cfRule type="cellIs" dxfId="0" priority="8542" operator="equal">
      <formula>0</formula>
    </cfRule>
    <cfRule type="cellIs" dxfId="0" priority="8543" operator="equal">
      <formula>0</formula>
    </cfRule>
    <cfRule type="cellIs" dxfId="0" priority="8544" operator="equal">
      <formula>0</formula>
    </cfRule>
    <cfRule type="cellIs" dxfId="0" priority="8545" operator="equal">
      <formula>0</formula>
    </cfRule>
    <cfRule type="cellIs" dxfId="0" priority="8546" operator="equal">
      <formula>0</formula>
    </cfRule>
    <cfRule type="cellIs" dxfId="0" priority="8547" operator="equal">
      <formula>0</formula>
    </cfRule>
    <cfRule type="cellIs" dxfId="0" priority="8548" operator="equal">
      <formula>0</formula>
    </cfRule>
    <cfRule type="cellIs" dxfId="0" priority="8549" operator="equal">
      <formula>0</formula>
    </cfRule>
    <cfRule type="cellIs" dxfId="0" priority="8550" operator="equal">
      <formula>0</formula>
    </cfRule>
    <cfRule type="cellIs" dxfId="0" priority="8551" operator="equal">
      <formula>0</formula>
    </cfRule>
    <cfRule type="cellIs" dxfId="0" priority="8552" operator="equal">
      <formula>0</formula>
    </cfRule>
    <cfRule type="cellIs" dxfId="0" priority="8553" operator="equal">
      <formula>0</formula>
    </cfRule>
    <cfRule type="cellIs" dxfId="0" priority="8554" operator="equal">
      <formula>0</formula>
    </cfRule>
    <cfRule type="cellIs" dxfId="0" priority="8555" operator="equal">
      <formula>0</formula>
    </cfRule>
    <cfRule type="cellIs" dxfId="0" priority="8556" operator="equal">
      <formula>0</formula>
    </cfRule>
  </conditionalFormatting>
  <conditionalFormatting sqref="E626">
    <cfRule type="cellIs" dxfId="0" priority="7781" operator="equal">
      <formula>0</formula>
    </cfRule>
    <cfRule type="cellIs" dxfId="0" priority="7782" operator="equal">
      <formula>0</formula>
    </cfRule>
    <cfRule type="cellIs" dxfId="0" priority="7783" operator="equal">
      <formula>0</formula>
    </cfRule>
    <cfRule type="cellIs" dxfId="0" priority="7784" operator="equal">
      <formula>0</formula>
    </cfRule>
    <cfRule type="cellIs" dxfId="0" priority="7785" operator="equal">
      <formula>0</formula>
    </cfRule>
    <cfRule type="cellIs" dxfId="0" priority="7786" operator="equal">
      <formula>0</formula>
    </cfRule>
    <cfRule type="cellIs" dxfId="0" priority="7787" operator="equal">
      <formula>0</formula>
    </cfRule>
    <cfRule type="cellIs" dxfId="0" priority="7788" operator="equal">
      <formula>0</formula>
    </cfRule>
  </conditionalFormatting>
  <conditionalFormatting sqref="E627">
    <cfRule type="cellIs" dxfId="0" priority="7397" operator="equal">
      <formula>0</formula>
    </cfRule>
    <cfRule type="cellIs" dxfId="0" priority="7398" operator="equal">
      <formula>0</formula>
    </cfRule>
    <cfRule type="cellIs" dxfId="0" priority="7399" operator="equal">
      <formula>0</formula>
    </cfRule>
    <cfRule type="cellIs" dxfId="0" priority="7400" operator="equal">
      <formula>0</formula>
    </cfRule>
    <cfRule type="cellIs" dxfId="0" priority="7401" operator="equal">
      <formula>0</formula>
    </cfRule>
    <cfRule type="cellIs" dxfId="0" priority="7402" operator="equal">
      <formula>0</formula>
    </cfRule>
    <cfRule type="cellIs" dxfId="0" priority="7403" operator="equal">
      <formula>0</formula>
    </cfRule>
    <cfRule type="cellIs" dxfId="0" priority="7404" operator="equal">
      <formula>0</formula>
    </cfRule>
    <cfRule type="cellIs" dxfId="0" priority="7405" operator="equal">
      <formula>0</formula>
    </cfRule>
    <cfRule type="cellIs" dxfId="0" priority="7406" operator="equal">
      <formula>0</formula>
    </cfRule>
    <cfRule type="cellIs" dxfId="0" priority="7407" operator="equal">
      <formula>0</formula>
    </cfRule>
    <cfRule type="cellIs" dxfId="0" priority="7408" operator="equal">
      <formula>0</formula>
    </cfRule>
    <cfRule type="cellIs" dxfId="0" priority="7409" operator="equal">
      <formula>0</formula>
    </cfRule>
    <cfRule type="cellIs" dxfId="0" priority="7410" operator="equal">
      <formula>0</formula>
    </cfRule>
    <cfRule type="cellIs" dxfId="0" priority="7411" operator="equal">
      <formula>0</formula>
    </cfRule>
    <cfRule type="cellIs" dxfId="0" priority="7412" operator="equal">
      <formula>0</formula>
    </cfRule>
    <cfRule type="cellIs" dxfId="0" priority="7413" operator="equal">
      <formula>0</formula>
    </cfRule>
    <cfRule type="cellIs" dxfId="0" priority="7414" operator="equal">
      <formula>0</formula>
    </cfRule>
    <cfRule type="cellIs" dxfId="0" priority="7415" operator="equal">
      <formula>0</formula>
    </cfRule>
    <cfRule type="cellIs" dxfId="0" priority="7416" operator="equal">
      <formula>0</formula>
    </cfRule>
    <cfRule type="cellIs" dxfId="0" priority="7417" operator="equal">
      <formula>0</formula>
    </cfRule>
    <cfRule type="cellIs" dxfId="0" priority="7418" operator="equal">
      <formula>0</formula>
    </cfRule>
    <cfRule type="cellIs" dxfId="0" priority="7419" operator="equal">
      <formula>0</formula>
    </cfRule>
    <cfRule type="cellIs" dxfId="0" priority="7420" operator="equal">
      <formula>0</formula>
    </cfRule>
    <cfRule type="cellIs" dxfId="0" priority="7421" operator="equal">
      <formula>0</formula>
    </cfRule>
    <cfRule type="cellIs" dxfId="0" priority="7422" operator="equal">
      <formula>0</formula>
    </cfRule>
    <cfRule type="cellIs" dxfId="0" priority="7423" operator="equal">
      <formula>0</formula>
    </cfRule>
    <cfRule type="cellIs" dxfId="0" priority="7424" operator="equal">
      <formula>0</formula>
    </cfRule>
    <cfRule type="cellIs" dxfId="0" priority="7425" operator="equal">
      <formula>0</formula>
    </cfRule>
    <cfRule type="cellIs" dxfId="0" priority="7426" operator="equal">
      <formula>0</formula>
    </cfRule>
    <cfRule type="cellIs" dxfId="0" priority="7427" operator="equal">
      <formula>0</formula>
    </cfRule>
    <cfRule type="cellIs" dxfId="0" priority="7428" operator="equal">
      <formula>0</formula>
    </cfRule>
    <cfRule type="cellIs" dxfId="0" priority="7429" operator="equal">
      <formula>0</formula>
    </cfRule>
    <cfRule type="cellIs" dxfId="0" priority="7430" operator="equal">
      <formula>0</formula>
    </cfRule>
    <cfRule type="cellIs" dxfId="0" priority="7431" operator="equal">
      <formula>0</formula>
    </cfRule>
    <cfRule type="cellIs" dxfId="0" priority="7432" operator="equal">
      <formula>0</formula>
    </cfRule>
    <cfRule type="cellIs" dxfId="0" priority="7433" operator="equal">
      <formula>0</formula>
    </cfRule>
    <cfRule type="cellIs" dxfId="0" priority="7434" operator="equal">
      <formula>0</formula>
    </cfRule>
    <cfRule type="cellIs" dxfId="0" priority="7435" operator="equal">
      <formula>0</formula>
    </cfRule>
    <cfRule type="cellIs" dxfId="0" priority="7436" operator="equal">
      <formula>0</formula>
    </cfRule>
    <cfRule type="cellIs" dxfId="0" priority="7437" operator="equal">
      <formula>0</formula>
    </cfRule>
    <cfRule type="cellIs" dxfId="0" priority="7438" operator="equal">
      <formula>0</formula>
    </cfRule>
    <cfRule type="cellIs" dxfId="0" priority="7439" operator="equal">
      <formula>0</formula>
    </cfRule>
    <cfRule type="cellIs" dxfId="0" priority="7440" operator="equal">
      <formula>0</formula>
    </cfRule>
    <cfRule type="cellIs" dxfId="0" priority="7441" operator="equal">
      <formula>0</formula>
    </cfRule>
    <cfRule type="cellIs" dxfId="0" priority="7442" operator="equal">
      <formula>0</formula>
    </cfRule>
    <cfRule type="cellIs" dxfId="0" priority="7443" operator="equal">
      <formula>0</formula>
    </cfRule>
    <cfRule type="cellIs" dxfId="0" priority="7444" operator="equal">
      <formula>0</formula>
    </cfRule>
    <cfRule type="cellIs" dxfId="0" priority="7445" operator="equal">
      <formula>0</formula>
    </cfRule>
    <cfRule type="cellIs" dxfId="0" priority="7446" operator="equal">
      <formula>0</formula>
    </cfRule>
    <cfRule type="cellIs" dxfId="0" priority="7447" operator="equal">
      <formula>0</formula>
    </cfRule>
    <cfRule type="cellIs" dxfId="0" priority="7448" operator="equal">
      <formula>0</formula>
    </cfRule>
    <cfRule type="cellIs" dxfId="0" priority="7449" operator="equal">
      <formula>0</formula>
    </cfRule>
    <cfRule type="cellIs" dxfId="0" priority="7450" operator="equal">
      <formula>0</formula>
    </cfRule>
    <cfRule type="cellIs" dxfId="0" priority="7451" operator="equal">
      <formula>0</formula>
    </cfRule>
    <cfRule type="cellIs" dxfId="0" priority="7452" operator="equal">
      <formula>0</formula>
    </cfRule>
    <cfRule type="cellIs" dxfId="0" priority="7453" operator="equal">
      <formula>0</formula>
    </cfRule>
    <cfRule type="cellIs" dxfId="0" priority="7454" operator="equal">
      <formula>0</formula>
    </cfRule>
    <cfRule type="cellIs" dxfId="0" priority="7455" operator="equal">
      <formula>0</formula>
    </cfRule>
    <cfRule type="cellIs" dxfId="0" priority="7456" operator="equal">
      <formula>0</formula>
    </cfRule>
    <cfRule type="cellIs" dxfId="0" priority="7457" operator="equal">
      <formula>0</formula>
    </cfRule>
    <cfRule type="cellIs" dxfId="0" priority="7458" operator="equal">
      <formula>0</formula>
    </cfRule>
    <cfRule type="cellIs" dxfId="0" priority="7459" operator="equal">
      <formula>0</formula>
    </cfRule>
    <cfRule type="cellIs" dxfId="0" priority="7460" operator="equal">
      <formula>0</formula>
    </cfRule>
    <cfRule type="cellIs" dxfId="0" priority="7461" operator="equal">
      <formula>0</formula>
    </cfRule>
    <cfRule type="cellIs" dxfId="0" priority="7462" operator="equal">
      <formula>0</formula>
    </cfRule>
    <cfRule type="cellIs" dxfId="0" priority="7463" operator="equal">
      <formula>0</formula>
    </cfRule>
    <cfRule type="cellIs" dxfId="0" priority="7464" operator="equal">
      <formula>0</formula>
    </cfRule>
    <cfRule type="cellIs" dxfId="0" priority="7465" operator="equal">
      <formula>0</formula>
    </cfRule>
    <cfRule type="cellIs" dxfId="0" priority="7466" operator="equal">
      <formula>0</formula>
    </cfRule>
    <cfRule type="cellIs" dxfId="0" priority="7467" operator="equal">
      <formula>0</formula>
    </cfRule>
    <cfRule type="cellIs" dxfId="0" priority="7468" operator="equal">
      <formula>0</formula>
    </cfRule>
    <cfRule type="cellIs" dxfId="0" priority="7469" operator="equal">
      <formula>0</formula>
    </cfRule>
    <cfRule type="cellIs" dxfId="0" priority="7470" operator="equal">
      <formula>0</formula>
    </cfRule>
    <cfRule type="cellIs" dxfId="0" priority="7471" operator="equal">
      <formula>0</formula>
    </cfRule>
    <cfRule type="cellIs" dxfId="0" priority="7472" operator="equal">
      <formula>0</formula>
    </cfRule>
    <cfRule type="cellIs" dxfId="0" priority="7473" operator="equal">
      <formula>0</formula>
    </cfRule>
    <cfRule type="cellIs" dxfId="0" priority="7474" operator="equal">
      <formula>0</formula>
    </cfRule>
    <cfRule type="cellIs" dxfId="0" priority="7475" operator="equal">
      <formula>0</formula>
    </cfRule>
    <cfRule type="cellIs" dxfId="0" priority="7476" operator="equal">
      <formula>0</formula>
    </cfRule>
    <cfRule type="cellIs" dxfId="0" priority="7477" operator="equal">
      <formula>0</formula>
    </cfRule>
    <cfRule type="cellIs" dxfId="0" priority="7478" operator="equal">
      <formula>0</formula>
    </cfRule>
    <cfRule type="cellIs" dxfId="0" priority="7479" operator="equal">
      <formula>0</formula>
    </cfRule>
    <cfRule type="cellIs" dxfId="0" priority="7480" operator="equal">
      <formula>0</formula>
    </cfRule>
    <cfRule type="cellIs" dxfId="0" priority="7481" operator="equal">
      <formula>0</formula>
    </cfRule>
    <cfRule type="cellIs" dxfId="0" priority="7482" operator="equal">
      <formula>0</formula>
    </cfRule>
    <cfRule type="cellIs" dxfId="0" priority="7483" operator="equal">
      <formula>0</formula>
    </cfRule>
    <cfRule type="cellIs" dxfId="0" priority="7484" operator="equal">
      <formula>0</formula>
    </cfRule>
    <cfRule type="cellIs" dxfId="0" priority="7485" operator="equal">
      <formula>0</formula>
    </cfRule>
    <cfRule type="cellIs" dxfId="0" priority="7486" operator="equal">
      <formula>0</formula>
    </cfRule>
    <cfRule type="cellIs" dxfId="0" priority="7487" operator="equal">
      <formula>0</formula>
    </cfRule>
    <cfRule type="cellIs" dxfId="0" priority="7488" operator="equal">
      <formula>0</formula>
    </cfRule>
    <cfRule type="cellIs" dxfId="0" priority="7489" operator="equal">
      <formula>0</formula>
    </cfRule>
    <cfRule type="cellIs" dxfId="0" priority="7490" operator="equal">
      <formula>0</formula>
    </cfRule>
    <cfRule type="cellIs" dxfId="0" priority="7491" operator="equal">
      <formula>0</formula>
    </cfRule>
    <cfRule type="cellIs" dxfId="0" priority="7492" operator="equal">
      <formula>0</formula>
    </cfRule>
    <cfRule type="cellIs" dxfId="0" priority="7493" operator="equal">
      <formula>0</formula>
    </cfRule>
    <cfRule type="cellIs" dxfId="0" priority="7494" operator="equal">
      <formula>0</formula>
    </cfRule>
    <cfRule type="cellIs" dxfId="0" priority="7495" operator="equal">
      <formula>0</formula>
    </cfRule>
    <cfRule type="cellIs" dxfId="0" priority="7496" operator="equal">
      <formula>0</formula>
    </cfRule>
    <cfRule type="cellIs" dxfId="0" priority="7497" operator="equal">
      <formula>0</formula>
    </cfRule>
    <cfRule type="cellIs" dxfId="0" priority="7498" operator="equal">
      <formula>0</formula>
    </cfRule>
    <cfRule type="cellIs" dxfId="0" priority="7499" operator="equal">
      <formula>0</formula>
    </cfRule>
    <cfRule type="cellIs" dxfId="0" priority="7500" operator="equal">
      <formula>0</formula>
    </cfRule>
    <cfRule type="cellIs" dxfId="0" priority="7501" operator="equal">
      <formula>0</formula>
    </cfRule>
    <cfRule type="cellIs" dxfId="0" priority="7502" operator="equal">
      <formula>0</formula>
    </cfRule>
    <cfRule type="cellIs" dxfId="0" priority="7503" operator="equal">
      <formula>0</formula>
    </cfRule>
    <cfRule type="cellIs" dxfId="0" priority="7504" operator="equal">
      <formula>0</formula>
    </cfRule>
    <cfRule type="cellIs" dxfId="0" priority="7505" operator="equal">
      <formula>0</formula>
    </cfRule>
    <cfRule type="cellIs" dxfId="0" priority="7506" operator="equal">
      <formula>0</formula>
    </cfRule>
    <cfRule type="cellIs" dxfId="0" priority="7507" operator="equal">
      <formula>0</formula>
    </cfRule>
    <cfRule type="cellIs" dxfId="0" priority="7508" operator="equal">
      <formula>0</formula>
    </cfRule>
    <cfRule type="cellIs" dxfId="0" priority="7509" operator="equal">
      <formula>0</formula>
    </cfRule>
    <cfRule type="cellIs" dxfId="0" priority="7510" operator="equal">
      <formula>0</formula>
    </cfRule>
    <cfRule type="cellIs" dxfId="0" priority="7511" operator="equal">
      <formula>0</formula>
    </cfRule>
    <cfRule type="cellIs" dxfId="0" priority="7512" operator="equal">
      <formula>0</formula>
    </cfRule>
    <cfRule type="cellIs" dxfId="0" priority="7513" operator="equal">
      <formula>0</formula>
    </cfRule>
    <cfRule type="cellIs" dxfId="0" priority="7514" operator="equal">
      <formula>0</formula>
    </cfRule>
    <cfRule type="cellIs" dxfId="0" priority="7515" operator="equal">
      <formula>0</formula>
    </cfRule>
    <cfRule type="cellIs" dxfId="0" priority="7516" operator="equal">
      <formula>0</formula>
    </cfRule>
    <cfRule type="cellIs" dxfId="0" priority="7517" operator="equal">
      <formula>0</formula>
    </cfRule>
    <cfRule type="cellIs" dxfId="0" priority="7518" operator="equal">
      <formula>0</formula>
    </cfRule>
    <cfRule type="cellIs" dxfId="0" priority="7519" operator="equal">
      <formula>0</formula>
    </cfRule>
    <cfRule type="cellIs" dxfId="0" priority="7520" operator="equal">
      <formula>0</formula>
    </cfRule>
    <cfRule type="cellIs" dxfId="0" priority="7521" operator="equal">
      <formula>0</formula>
    </cfRule>
    <cfRule type="cellIs" dxfId="0" priority="7522" operator="equal">
      <formula>0</formula>
    </cfRule>
    <cfRule type="cellIs" dxfId="0" priority="7523" operator="equal">
      <formula>0</formula>
    </cfRule>
    <cfRule type="cellIs" dxfId="0" priority="7524" operator="equal">
      <formula>0</formula>
    </cfRule>
    <cfRule type="cellIs" dxfId="0" priority="7525" operator="equal">
      <formula>0</formula>
    </cfRule>
    <cfRule type="cellIs" dxfId="0" priority="7526" operator="equal">
      <formula>0</formula>
    </cfRule>
    <cfRule type="cellIs" dxfId="0" priority="7527" operator="equal">
      <formula>0</formula>
    </cfRule>
    <cfRule type="cellIs" dxfId="0" priority="7528" operator="equal">
      <formula>0</formula>
    </cfRule>
    <cfRule type="cellIs" dxfId="0" priority="7529" operator="equal">
      <formula>0</formula>
    </cfRule>
    <cfRule type="cellIs" dxfId="0" priority="7530" operator="equal">
      <formula>0</formula>
    </cfRule>
    <cfRule type="cellIs" dxfId="0" priority="7531" operator="equal">
      <formula>0</formula>
    </cfRule>
    <cfRule type="cellIs" dxfId="0" priority="7532" operator="equal">
      <formula>0</formula>
    </cfRule>
    <cfRule type="cellIs" dxfId="0" priority="7533" operator="equal">
      <formula>0</formula>
    </cfRule>
    <cfRule type="cellIs" dxfId="0" priority="7534" operator="equal">
      <formula>0</formula>
    </cfRule>
    <cfRule type="cellIs" dxfId="0" priority="7535" operator="equal">
      <formula>0</formula>
    </cfRule>
    <cfRule type="cellIs" dxfId="0" priority="7536" operator="equal">
      <formula>0</formula>
    </cfRule>
    <cfRule type="cellIs" dxfId="0" priority="7537" operator="equal">
      <formula>0</formula>
    </cfRule>
    <cfRule type="cellIs" dxfId="0" priority="7538" operator="equal">
      <formula>0</formula>
    </cfRule>
    <cfRule type="cellIs" dxfId="0" priority="7539" operator="equal">
      <formula>0</formula>
    </cfRule>
    <cfRule type="cellIs" dxfId="0" priority="7540" operator="equal">
      <formula>0</formula>
    </cfRule>
    <cfRule type="cellIs" dxfId="0" priority="7541" operator="equal">
      <formula>0</formula>
    </cfRule>
    <cfRule type="cellIs" dxfId="0" priority="7542" operator="equal">
      <formula>0</formula>
    </cfRule>
    <cfRule type="cellIs" dxfId="0" priority="7543" operator="equal">
      <formula>0</formula>
    </cfRule>
    <cfRule type="cellIs" dxfId="0" priority="7544" operator="equal">
      <formula>0</formula>
    </cfRule>
    <cfRule type="cellIs" dxfId="0" priority="7545" operator="equal">
      <formula>0</formula>
    </cfRule>
    <cfRule type="cellIs" dxfId="0" priority="7546" operator="equal">
      <formula>0</formula>
    </cfRule>
    <cfRule type="cellIs" dxfId="0" priority="7547" operator="equal">
      <formula>0</formula>
    </cfRule>
    <cfRule type="cellIs" dxfId="0" priority="7548" operator="equal">
      <formula>0</formula>
    </cfRule>
    <cfRule type="cellIs" dxfId="0" priority="7549" operator="equal">
      <formula>0</formula>
    </cfRule>
    <cfRule type="cellIs" dxfId="0" priority="7550" operator="equal">
      <formula>0</formula>
    </cfRule>
    <cfRule type="cellIs" dxfId="0" priority="7551" operator="equal">
      <formula>0</formula>
    </cfRule>
    <cfRule type="cellIs" dxfId="0" priority="7552" operator="equal">
      <formula>0</formula>
    </cfRule>
    <cfRule type="cellIs" dxfId="0" priority="7553" operator="equal">
      <formula>0</formula>
    </cfRule>
    <cfRule type="cellIs" dxfId="0" priority="7554" operator="equal">
      <formula>0</formula>
    </cfRule>
    <cfRule type="cellIs" dxfId="0" priority="7555" operator="equal">
      <formula>0</formula>
    </cfRule>
    <cfRule type="cellIs" dxfId="0" priority="7556" operator="equal">
      <formula>0</formula>
    </cfRule>
    <cfRule type="cellIs" dxfId="0" priority="7557" operator="equal">
      <formula>0</formula>
    </cfRule>
    <cfRule type="cellIs" dxfId="0" priority="7558" operator="equal">
      <formula>0</formula>
    </cfRule>
    <cfRule type="cellIs" dxfId="0" priority="7559" operator="equal">
      <formula>0</formula>
    </cfRule>
    <cfRule type="cellIs" dxfId="0" priority="7560" operator="equal">
      <formula>0</formula>
    </cfRule>
    <cfRule type="cellIs" dxfId="0" priority="7561" operator="equal">
      <formula>0</formula>
    </cfRule>
    <cfRule type="cellIs" dxfId="0" priority="7562" operator="equal">
      <formula>0</formula>
    </cfRule>
    <cfRule type="cellIs" dxfId="0" priority="7563" operator="equal">
      <formula>0</formula>
    </cfRule>
    <cfRule type="cellIs" dxfId="0" priority="7564" operator="equal">
      <formula>0</formula>
    </cfRule>
    <cfRule type="cellIs" dxfId="0" priority="7565" operator="equal">
      <formula>0</formula>
    </cfRule>
    <cfRule type="cellIs" dxfId="0" priority="7566" operator="equal">
      <formula>0</formula>
    </cfRule>
    <cfRule type="cellIs" dxfId="0" priority="7567" operator="equal">
      <formula>0</formula>
    </cfRule>
    <cfRule type="cellIs" dxfId="0" priority="7568" operator="equal">
      <formula>0</formula>
    </cfRule>
    <cfRule type="cellIs" dxfId="0" priority="7569" operator="equal">
      <formula>0</formula>
    </cfRule>
    <cfRule type="cellIs" dxfId="0" priority="7570" operator="equal">
      <formula>0</formula>
    </cfRule>
    <cfRule type="cellIs" dxfId="0" priority="7571" operator="equal">
      <formula>0</formula>
    </cfRule>
    <cfRule type="cellIs" dxfId="0" priority="7572" operator="equal">
      <formula>0</formula>
    </cfRule>
    <cfRule type="cellIs" dxfId="0" priority="7573" operator="equal">
      <formula>0</formula>
    </cfRule>
    <cfRule type="cellIs" dxfId="0" priority="7574" operator="equal">
      <formula>0</formula>
    </cfRule>
    <cfRule type="cellIs" dxfId="0" priority="7575" operator="equal">
      <formula>0</formula>
    </cfRule>
    <cfRule type="cellIs" dxfId="0" priority="7576" operator="equal">
      <formula>0</formula>
    </cfRule>
    <cfRule type="cellIs" dxfId="0" priority="7577" operator="equal">
      <formula>0</formula>
    </cfRule>
    <cfRule type="cellIs" dxfId="0" priority="7578" operator="equal">
      <formula>0</formula>
    </cfRule>
    <cfRule type="cellIs" dxfId="0" priority="7579" operator="equal">
      <formula>0</formula>
    </cfRule>
    <cfRule type="cellIs" dxfId="0" priority="7580" operator="equal">
      <formula>0</formula>
    </cfRule>
    <cfRule type="cellIs" dxfId="0" priority="7581" operator="equal">
      <formula>0</formula>
    </cfRule>
    <cfRule type="cellIs" dxfId="0" priority="7582" operator="equal">
      <formula>0</formula>
    </cfRule>
    <cfRule type="cellIs" dxfId="0" priority="7583" operator="equal">
      <formula>0</formula>
    </cfRule>
    <cfRule type="cellIs" dxfId="0" priority="7584" operator="equal">
      <formula>0</formula>
    </cfRule>
    <cfRule type="cellIs" dxfId="0" priority="7585" operator="equal">
      <formula>0</formula>
    </cfRule>
    <cfRule type="cellIs" dxfId="0" priority="7586" operator="equal">
      <formula>0</formula>
    </cfRule>
    <cfRule type="cellIs" dxfId="0" priority="7587" operator="equal">
      <formula>0</formula>
    </cfRule>
    <cfRule type="cellIs" dxfId="0" priority="7588" operator="equal">
      <formula>0</formula>
    </cfRule>
    <cfRule type="cellIs" dxfId="0" priority="7589" operator="equal">
      <formula>0</formula>
    </cfRule>
    <cfRule type="cellIs" dxfId="0" priority="7590" operator="equal">
      <formula>0</formula>
    </cfRule>
    <cfRule type="cellIs" dxfId="0" priority="7591" operator="equal">
      <formula>0</formula>
    </cfRule>
    <cfRule type="cellIs" dxfId="0" priority="7592" operator="equal">
      <formula>0</formula>
    </cfRule>
    <cfRule type="cellIs" dxfId="0" priority="7593" operator="equal">
      <formula>0</formula>
    </cfRule>
    <cfRule type="cellIs" dxfId="0" priority="7594" operator="equal">
      <formula>0</formula>
    </cfRule>
    <cfRule type="cellIs" dxfId="0" priority="7595" operator="equal">
      <formula>0</formula>
    </cfRule>
    <cfRule type="cellIs" dxfId="0" priority="7596" operator="equal">
      <formula>0</formula>
    </cfRule>
    <cfRule type="cellIs" dxfId="0" priority="7597" operator="equal">
      <formula>0</formula>
    </cfRule>
    <cfRule type="cellIs" dxfId="0" priority="7598" operator="equal">
      <formula>0</formula>
    </cfRule>
    <cfRule type="cellIs" dxfId="0" priority="7599" operator="equal">
      <formula>0</formula>
    </cfRule>
    <cfRule type="cellIs" dxfId="0" priority="7600" operator="equal">
      <formula>0</formula>
    </cfRule>
    <cfRule type="cellIs" dxfId="0" priority="7601" operator="equal">
      <formula>0</formula>
    </cfRule>
    <cfRule type="cellIs" dxfId="0" priority="7602" operator="equal">
      <formula>0</formula>
    </cfRule>
    <cfRule type="cellIs" dxfId="0" priority="7603" operator="equal">
      <formula>0</formula>
    </cfRule>
    <cfRule type="cellIs" dxfId="0" priority="7604" operator="equal">
      <formula>0</formula>
    </cfRule>
    <cfRule type="cellIs" dxfId="0" priority="7605" operator="equal">
      <formula>0</formula>
    </cfRule>
    <cfRule type="cellIs" dxfId="0" priority="7606" operator="equal">
      <formula>0</formula>
    </cfRule>
    <cfRule type="cellIs" dxfId="0" priority="7607" operator="equal">
      <formula>0</formula>
    </cfRule>
    <cfRule type="cellIs" dxfId="0" priority="7608" operator="equal">
      <formula>0</formula>
    </cfRule>
    <cfRule type="cellIs" dxfId="0" priority="7609" operator="equal">
      <formula>0</formula>
    </cfRule>
    <cfRule type="cellIs" dxfId="0" priority="7610" operator="equal">
      <formula>0</formula>
    </cfRule>
    <cfRule type="cellIs" dxfId="0" priority="7611" operator="equal">
      <formula>0</formula>
    </cfRule>
    <cfRule type="cellIs" dxfId="0" priority="7612" operator="equal">
      <formula>0</formula>
    </cfRule>
    <cfRule type="cellIs" dxfId="0" priority="7613" operator="equal">
      <formula>0</formula>
    </cfRule>
    <cfRule type="cellIs" dxfId="0" priority="7614" operator="equal">
      <formula>0</formula>
    </cfRule>
    <cfRule type="cellIs" dxfId="0" priority="7615" operator="equal">
      <formula>0</formula>
    </cfRule>
    <cfRule type="cellIs" dxfId="0" priority="7616" operator="equal">
      <formula>0</formula>
    </cfRule>
    <cfRule type="cellIs" dxfId="0" priority="7617" operator="equal">
      <formula>0</formula>
    </cfRule>
    <cfRule type="cellIs" dxfId="0" priority="7618" operator="equal">
      <formula>0</formula>
    </cfRule>
    <cfRule type="cellIs" dxfId="0" priority="7619" operator="equal">
      <formula>0</formula>
    </cfRule>
    <cfRule type="cellIs" dxfId="0" priority="7620" operator="equal">
      <formula>0</formula>
    </cfRule>
    <cfRule type="cellIs" dxfId="0" priority="7621" operator="equal">
      <formula>0</formula>
    </cfRule>
    <cfRule type="cellIs" dxfId="0" priority="7622" operator="equal">
      <formula>0</formula>
    </cfRule>
    <cfRule type="cellIs" dxfId="0" priority="7623" operator="equal">
      <formula>0</formula>
    </cfRule>
    <cfRule type="cellIs" dxfId="0" priority="7624" operator="equal">
      <formula>0</formula>
    </cfRule>
    <cfRule type="cellIs" dxfId="0" priority="7625" operator="equal">
      <formula>0</formula>
    </cfRule>
    <cfRule type="cellIs" dxfId="0" priority="7626" operator="equal">
      <formula>0</formula>
    </cfRule>
    <cfRule type="cellIs" dxfId="0" priority="7627" operator="equal">
      <formula>0</formula>
    </cfRule>
    <cfRule type="cellIs" dxfId="0" priority="7628" operator="equal">
      <formula>0</formula>
    </cfRule>
    <cfRule type="cellIs" dxfId="0" priority="7629" operator="equal">
      <formula>0</formula>
    </cfRule>
    <cfRule type="cellIs" dxfId="0" priority="7630" operator="equal">
      <formula>0</formula>
    </cfRule>
    <cfRule type="cellIs" dxfId="0" priority="7631" operator="equal">
      <formula>0</formula>
    </cfRule>
    <cfRule type="cellIs" dxfId="0" priority="7632" operator="equal">
      <formula>0</formula>
    </cfRule>
    <cfRule type="cellIs" dxfId="0" priority="7633" operator="equal">
      <formula>0</formula>
    </cfRule>
    <cfRule type="cellIs" dxfId="0" priority="7634" operator="equal">
      <formula>0</formula>
    </cfRule>
    <cfRule type="cellIs" dxfId="0" priority="7635" operator="equal">
      <formula>0</formula>
    </cfRule>
    <cfRule type="cellIs" dxfId="0" priority="7636" operator="equal">
      <formula>0</formula>
    </cfRule>
    <cfRule type="cellIs" dxfId="0" priority="7637" operator="equal">
      <formula>0</formula>
    </cfRule>
    <cfRule type="cellIs" dxfId="0" priority="7638" operator="equal">
      <formula>0</formula>
    </cfRule>
    <cfRule type="cellIs" dxfId="0" priority="7639" operator="equal">
      <formula>0</formula>
    </cfRule>
    <cfRule type="cellIs" dxfId="0" priority="7640" operator="equal">
      <formula>0</formula>
    </cfRule>
    <cfRule type="cellIs" dxfId="0" priority="7641" operator="equal">
      <formula>0</formula>
    </cfRule>
    <cfRule type="cellIs" dxfId="0" priority="7642" operator="equal">
      <formula>0</formula>
    </cfRule>
    <cfRule type="cellIs" dxfId="0" priority="7643" operator="equal">
      <formula>0</formula>
    </cfRule>
    <cfRule type="cellIs" dxfId="0" priority="7644" operator="equal">
      <formula>0</formula>
    </cfRule>
    <cfRule type="cellIs" dxfId="0" priority="7645" operator="equal">
      <formula>0</formula>
    </cfRule>
    <cfRule type="cellIs" dxfId="0" priority="7646" operator="equal">
      <formula>0</formula>
    </cfRule>
    <cfRule type="cellIs" dxfId="0" priority="7647" operator="equal">
      <formula>0</formula>
    </cfRule>
    <cfRule type="cellIs" dxfId="0" priority="7648" operator="equal">
      <formula>0</formula>
    </cfRule>
    <cfRule type="cellIs" dxfId="0" priority="7649" operator="equal">
      <formula>0</formula>
    </cfRule>
    <cfRule type="cellIs" dxfId="0" priority="7650" operator="equal">
      <formula>0</formula>
    </cfRule>
    <cfRule type="cellIs" dxfId="0" priority="7651" operator="equal">
      <formula>0</formula>
    </cfRule>
    <cfRule type="cellIs" dxfId="0" priority="7652" operator="equal">
      <formula>0</formula>
    </cfRule>
    <cfRule type="cellIs" dxfId="0" priority="7653" operator="equal">
      <formula>0</formula>
    </cfRule>
    <cfRule type="cellIs" dxfId="0" priority="7654" operator="equal">
      <formula>0</formula>
    </cfRule>
    <cfRule type="cellIs" dxfId="0" priority="7655" operator="equal">
      <formula>0</formula>
    </cfRule>
    <cfRule type="cellIs" dxfId="0" priority="7656" operator="equal">
      <formula>0</formula>
    </cfRule>
    <cfRule type="cellIs" dxfId="0" priority="7657" operator="equal">
      <formula>0</formula>
    </cfRule>
    <cfRule type="cellIs" dxfId="0" priority="7658" operator="equal">
      <formula>0</formula>
    </cfRule>
    <cfRule type="cellIs" dxfId="0" priority="7659" operator="equal">
      <formula>0</formula>
    </cfRule>
    <cfRule type="cellIs" dxfId="0" priority="7660" operator="equal">
      <formula>0</formula>
    </cfRule>
    <cfRule type="cellIs" dxfId="0" priority="7661" operator="equal">
      <formula>0</formula>
    </cfRule>
    <cfRule type="cellIs" dxfId="0" priority="7662" operator="equal">
      <formula>0</formula>
    </cfRule>
    <cfRule type="cellIs" dxfId="0" priority="7663" operator="equal">
      <formula>0</formula>
    </cfRule>
    <cfRule type="cellIs" dxfId="0" priority="7664" operator="equal">
      <formula>0</formula>
    </cfRule>
    <cfRule type="cellIs" dxfId="0" priority="7665" operator="equal">
      <formula>0</formula>
    </cfRule>
    <cfRule type="cellIs" dxfId="0" priority="7666" operator="equal">
      <formula>0</formula>
    </cfRule>
    <cfRule type="cellIs" dxfId="0" priority="7667" operator="equal">
      <formula>0</formula>
    </cfRule>
    <cfRule type="cellIs" dxfId="0" priority="7668" operator="equal">
      <formula>0</formula>
    </cfRule>
    <cfRule type="cellIs" dxfId="0" priority="7669" operator="equal">
      <formula>0</formula>
    </cfRule>
    <cfRule type="cellIs" dxfId="0" priority="7670" operator="equal">
      <formula>0</formula>
    </cfRule>
    <cfRule type="cellIs" dxfId="0" priority="7671" operator="equal">
      <formula>0</formula>
    </cfRule>
    <cfRule type="cellIs" dxfId="0" priority="7672" operator="equal">
      <formula>0</formula>
    </cfRule>
    <cfRule type="cellIs" dxfId="0" priority="7673" operator="equal">
      <formula>0</formula>
    </cfRule>
    <cfRule type="cellIs" dxfId="0" priority="7674" operator="equal">
      <formula>0</formula>
    </cfRule>
    <cfRule type="cellIs" dxfId="0" priority="7675" operator="equal">
      <formula>0</formula>
    </cfRule>
    <cfRule type="cellIs" dxfId="0" priority="7676" operator="equal">
      <formula>0</formula>
    </cfRule>
    <cfRule type="cellIs" dxfId="0" priority="7677" operator="equal">
      <formula>0</formula>
    </cfRule>
    <cfRule type="cellIs" dxfId="0" priority="7678" operator="equal">
      <formula>0</formula>
    </cfRule>
    <cfRule type="cellIs" dxfId="0" priority="7679" operator="equal">
      <formula>0</formula>
    </cfRule>
    <cfRule type="cellIs" dxfId="0" priority="7680" operator="equal">
      <formula>0</formula>
    </cfRule>
    <cfRule type="cellIs" dxfId="0" priority="7681" operator="equal">
      <formula>0</formula>
    </cfRule>
    <cfRule type="cellIs" dxfId="0" priority="7682" operator="equal">
      <formula>0</formula>
    </cfRule>
    <cfRule type="cellIs" dxfId="0" priority="7683" operator="equal">
      <formula>0</formula>
    </cfRule>
    <cfRule type="cellIs" dxfId="0" priority="7684" operator="equal">
      <formula>0</formula>
    </cfRule>
    <cfRule type="cellIs" dxfId="0" priority="7685" operator="equal">
      <formula>0</formula>
    </cfRule>
    <cfRule type="cellIs" dxfId="0" priority="7686" operator="equal">
      <formula>0</formula>
    </cfRule>
    <cfRule type="cellIs" dxfId="0" priority="7687" operator="equal">
      <formula>0</formula>
    </cfRule>
    <cfRule type="cellIs" dxfId="0" priority="7688" operator="equal">
      <formula>0</formula>
    </cfRule>
    <cfRule type="cellIs" dxfId="0" priority="7689" operator="equal">
      <formula>0</formula>
    </cfRule>
    <cfRule type="cellIs" dxfId="0" priority="7690" operator="equal">
      <formula>0</formula>
    </cfRule>
    <cfRule type="cellIs" dxfId="0" priority="7691" operator="equal">
      <formula>0</formula>
    </cfRule>
    <cfRule type="cellIs" dxfId="0" priority="7692" operator="equal">
      <formula>0</formula>
    </cfRule>
    <cfRule type="cellIs" dxfId="0" priority="7693" operator="equal">
      <formula>0</formula>
    </cfRule>
    <cfRule type="cellIs" dxfId="0" priority="7694" operator="equal">
      <formula>0</formula>
    </cfRule>
    <cfRule type="cellIs" dxfId="0" priority="7695" operator="equal">
      <formula>0</formula>
    </cfRule>
    <cfRule type="cellIs" dxfId="0" priority="7696" operator="equal">
      <formula>0</formula>
    </cfRule>
    <cfRule type="cellIs" dxfId="0" priority="7697" operator="equal">
      <formula>0</formula>
    </cfRule>
    <cfRule type="cellIs" dxfId="0" priority="7698" operator="equal">
      <formula>0</formula>
    </cfRule>
    <cfRule type="cellIs" dxfId="0" priority="7699" operator="equal">
      <formula>0</formula>
    </cfRule>
    <cfRule type="cellIs" dxfId="0" priority="7700" operator="equal">
      <formula>0</formula>
    </cfRule>
    <cfRule type="cellIs" dxfId="0" priority="7701" operator="equal">
      <formula>0</formula>
    </cfRule>
    <cfRule type="cellIs" dxfId="0" priority="7702" operator="equal">
      <formula>0</formula>
    </cfRule>
    <cfRule type="cellIs" dxfId="0" priority="7703" operator="equal">
      <formula>0</formula>
    </cfRule>
    <cfRule type="cellIs" dxfId="0" priority="7704" operator="equal">
      <formula>0</formula>
    </cfRule>
    <cfRule type="cellIs" dxfId="0" priority="7705" operator="equal">
      <formula>0</formula>
    </cfRule>
    <cfRule type="cellIs" dxfId="0" priority="7706" operator="equal">
      <formula>0</formula>
    </cfRule>
    <cfRule type="cellIs" dxfId="0" priority="7707" operator="equal">
      <formula>0</formula>
    </cfRule>
    <cfRule type="cellIs" dxfId="0" priority="7708" operator="equal">
      <formula>0</formula>
    </cfRule>
    <cfRule type="cellIs" dxfId="0" priority="7709" operator="equal">
      <formula>0</formula>
    </cfRule>
    <cfRule type="cellIs" dxfId="0" priority="7710" operator="equal">
      <formula>0</formula>
    </cfRule>
    <cfRule type="cellIs" dxfId="0" priority="7711" operator="equal">
      <formula>0</formula>
    </cfRule>
    <cfRule type="cellIs" dxfId="0" priority="7712" operator="equal">
      <formula>0</formula>
    </cfRule>
    <cfRule type="cellIs" dxfId="0" priority="7713" operator="equal">
      <formula>0</formula>
    </cfRule>
    <cfRule type="cellIs" dxfId="0" priority="7714" operator="equal">
      <formula>0</formula>
    </cfRule>
    <cfRule type="cellIs" dxfId="0" priority="7715" operator="equal">
      <formula>0</formula>
    </cfRule>
    <cfRule type="cellIs" dxfId="0" priority="7716" operator="equal">
      <formula>0</formula>
    </cfRule>
    <cfRule type="cellIs" dxfId="0" priority="7717" operator="equal">
      <formula>0</formula>
    </cfRule>
    <cfRule type="cellIs" dxfId="0" priority="7718" operator="equal">
      <formula>0</formula>
    </cfRule>
    <cfRule type="cellIs" dxfId="0" priority="7719" operator="equal">
      <formula>0</formula>
    </cfRule>
    <cfRule type="cellIs" dxfId="0" priority="7720" operator="equal">
      <formula>0</formula>
    </cfRule>
    <cfRule type="cellIs" dxfId="0" priority="7721" operator="equal">
      <formula>0</formula>
    </cfRule>
    <cfRule type="cellIs" dxfId="0" priority="7722" operator="equal">
      <formula>0</formula>
    </cfRule>
    <cfRule type="cellIs" dxfId="0" priority="7723" operator="equal">
      <formula>0</formula>
    </cfRule>
    <cfRule type="cellIs" dxfId="0" priority="7724" operator="equal">
      <formula>0</formula>
    </cfRule>
    <cfRule type="cellIs" dxfId="0" priority="7725" operator="equal">
      <formula>0</formula>
    </cfRule>
    <cfRule type="cellIs" dxfId="0" priority="7726" operator="equal">
      <formula>0</formula>
    </cfRule>
    <cfRule type="cellIs" dxfId="0" priority="7727" operator="equal">
      <formula>0</formula>
    </cfRule>
    <cfRule type="cellIs" dxfId="0" priority="7728" operator="equal">
      <formula>0</formula>
    </cfRule>
    <cfRule type="cellIs" dxfId="0" priority="7729" operator="equal">
      <formula>0</formula>
    </cfRule>
    <cfRule type="cellIs" dxfId="0" priority="7730" operator="equal">
      <formula>0</formula>
    </cfRule>
    <cfRule type="cellIs" dxfId="0" priority="7731" operator="equal">
      <formula>0</formula>
    </cfRule>
    <cfRule type="cellIs" dxfId="0" priority="7732" operator="equal">
      <formula>0</formula>
    </cfRule>
    <cfRule type="cellIs" dxfId="0" priority="7733" operator="equal">
      <formula>0</formula>
    </cfRule>
    <cfRule type="cellIs" dxfId="0" priority="7734" operator="equal">
      <formula>0</formula>
    </cfRule>
    <cfRule type="cellIs" dxfId="0" priority="7735" operator="equal">
      <formula>0</formula>
    </cfRule>
    <cfRule type="cellIs" dxfId="0" priority="7736" operator="equal">
      <formula>0</formula>
    </cfRule>
    <cfRule type="cellIs" dxfId="0" priority="7737" operator="equal">
      <formula>0</formula>
    </cfRule>
    <cfRule type="cellIs" dxfId="0" priority="7738" operator="equal">
      <formula>0</formula>
    </cfRule>
    <cfRule type="cellIs" dxfId="0" priority="7739" operator="equal">
      <formula>0</formula>
    </cfRule>
    <cfRule type="cellIs" dxfId="0" priority="7740" operator="equal">
      <formula>0</formula>
    </cfRule>
    <cfRule type="cellIs" dxfId="0" priority="7741" operator="equal">
      <formula>0</formula>
    </cfRule>
    <cfRule type="cellIs" dxfId="0" priority="7742" operator="equal">
      <formula>0</formula>
    </cfRule>
    <cfRule type="cellIs" dxfId="0" priority="7743" operator="equal">
      <formula>0</formula>
    </cfRule>
    <cfRule type="cellIs" dxfId="0" priority="7744" operator="equal">
      <formula>0</formula>
    </cfRule>
    <cfRule type="cellIs" dxfId="0" priority="7745" operator="equal">
      <formula>0</formula>
    </cfRule>
    <cfRule type="cellIs" dxfId="0" priority="7746" operator="equal">
      <formula>0</formula>
    </cfRule>
    <cfRule type="cellIs" dxfId="0" priority="7747" operator="equal">
      <formula>0</formula>
    </cfRule>
    <cfRule type="cellIs" dxfId="0" priority="7748" operator="equal">
      <formula>0</formula>
    </cfRule>
    <cfRule type="cellIs" dxfId="0" priority="7749" operator="equal">
      <formula>0</formula>
    </cfRule>
    <cfRule type="cellIs" dxfId="0" priority="7750" operator="equal">
      <formula>0</formula>
    </cfRule>
    <cfRule type="cellIs" dxfId="0" priority="7751" operator="equal">
      <formula>0</formula>
    </cfRule>
    <cfRule type="cellIs" dxfId="0" priority="7752" operator="equal">
      <formula>0</formula>
    </cfRule>
    <cfRule type="cellIs" dxfId="0" priority="7753" operator="equal">
      <formula>0</formula>
    </cfRule>
    <cfRule type="cellIs" dxfId="0" priority="7754" operator="equal">
      <formula>0</formula>
    </cfRule>
    <cfRule type="cellIs" dxfId="0" priority="7755" operator="equal">
      <formula>0</formula>
    </cfRule>
    <cfRule type="cellIs" dxfId="0" priority="7756" operator="equal">
      <formula>0</formula>
    </cfRule>
    <cfRule type="cellIs" dxfId="0" priority="7757" operator="equal">
      <formula>0</formula>
    </cfRule>
    <cfRule type="cellIs" dxfId="0" priority="7758" operator="equal">
      <formula>0</formula>
    </cfRule>
    <cfRule type="cellIs" dxfId="0" priority="7759" operator="equal">
      <formula>0</formula>
    </cfRule>
    <cfRule type="cellIs" dxfId="0" priority="7760" operator="equal">
      <formula>0</formula>
    </cfRule>
    <cfRule type="cellIs" dxfId="0" priority="7761" operator="equal">
      <formula>0</formula>
    </cfRule>
    <cfRule type="cellIs" dxfId="0" priority="7762" operator="equal">
      <formula>0</formula>
    </cfRule>
    <cfRule type="cellIs" dxfId="0" priority="7763" operator="equal">
      <formula>0</formula>
    </cfRule>
    <cfRule type="cellIs" dxfId="0" priority="7764" operator="equal">
      <formula>0</formula>
    </cfRule>
    <cfRule type="cellIs" dxfId="0" priority="7765" operator="equal">
      <formula>0</formula>
    </cfRule>
    <cfRule type="cellIs" dxfId="0" priority="7766" operator="equal">
      <formula>0</formula>
    </cfRule>
    <cfRule type="cellIs" dxfId="0" priority="7767" operator="equal">
      <formula>0</formula>
    </cfRule>
    <cfRule type="cellIs" dxfId="0" priority="7768" operator="equal">
      <formula>0</formula>
    </cfRule>
    <cfRule type="cellIs" dxfId="0" priority="7769" operator="equal">
      <formula>0</formula>
    </cfRule>
    <cfRule type="cellIs" dxfId="0" priority="7770" operator="equal">
      <formula>0</formula>
    </cfRule>
    <cfRule type="cellIs" dxfId="0" priority="7771" operator="equal">
      <formula>0</formula>
    </cfRule>
    <cfRule type="cellIs" dxfId="0" priority="7772" operator="equal">
      <formula>0</formula>
    </cfRule>
    <cfRule type="cellIs" dxfId="0" priority="7773" operator="equal">
      <formula>0</formula>
    </cfRule>
    <cfRule type="cellIs" dxfId="0" priority="7774" operator="equal">
      <formula>0</formula>
    </cfRule>
    <cfRule type="cellIs" dxfId="0" priority="7775" operator="equal">
      <formula>0</formula>
    </cfRule>
    <cfRule type="cellIs" dxfId="0" priority="7776" operator="equal">
      <formula>0</formula>
    </cfRule>
    <cfRule type="cellIs" dxfId="0" priority="7777" operator="equal">
      <formula>0</formula>
    </cfRule>
    <cfRule type="cellIs" dxfId="0" priority="7778" operator="equal">
      <formula>0</formula>
    </cfRule>
    <cfRule type="cellIs" dxfId="0" priority="7779" operator="equal">
      <formula>0</formula>
    </cfRule>
    <cfRule type="cellIs" dxfId="0" priority="7780" operator="equal">
      <formula>0</formula>
    </cfRule>
  </conditionalFormatting>
  <conditionalFormatting sqref="E629">
    <cfRule type="cellIs" dxfId="0" priority="7389" operator="equal">
      <formula>0</formula>
    </cfRule>
    <cfRule type="cellIs" dxfId="0" priority="7390" operator="equal">
      <formula>0</formula>
    </cfRule>
    <cfRule type="cellIs" dxfId="0" priority="7391" operator="equal">
      <formula>0</formula>
    </cfRule>
    <cfRule type="cellIs" dxfId="0" priority="7392" operator="equal">
      <formula>0</formula>
    </cfRule>
    <cfRule type="cellIs" dxfId="0" priority="7393" operator="equal">
      <formula>0</formula>
    </cfRule>
    <cfRule type="cellIs" dxfId="0" priority="7394" operator="equal">
      <formula>0</formula>
    </cfRule>
    <cfRule type="cellIs" dxfId="0" priority="7395" operator="equal">
      <formula>0</formula>
    </cfRule>
    <cfRule type="cellIs" dxfId="0" priority="7396" operator="equal">
      <formula>0</formula>
    </cfRule>
  </conditionalFormatting>
  <conditionalFormatting sqref="E630">
    <cfRule type="cellIs" dxfId="0" priority="7005" operator="equal">
      <formula>0</formula>
    </cfRule>
    <cfRule type="cellIs" dxfId="0" priority="7006" operator="equal">
      <formula>0</formula>
    </cfRule>
    <cfRule type="cellIs" dxfId="0" priority="7007" operator="equal">
      <formula>0</formula>
    </cfRule>
    <cfRule type="cellIs" dxfId="0" priority="7008" operator="equal">
      <formula>0</formula>
    </cfRule>
    <cfRule type="cellIs" dxfId="0" priority="7009" operator="equal">
      <formula>0</formula>
    </cfRule>
    <cfRule type="cellIs" dxfId="0" priority="7010" operator="equal">
      <formula>0</formula>
    </cfRule>
    <cfRule type="cellIs" dxfId="0" priority="7011" operator="equal">
      <formula>0</formula>
    </cfRule>
    <cfRule type="cellIs" dxfId="0" priority="7012" operator="equal">
      <formula>0</formula>
    </cfRule>
    <cfRule type="cellIs" dxfId="0" priority="7013" operator="equal">
      <formula>0</formula>
    </cfRule>
    <cfRule type="cellIs" dxfId="0" priority="7014" operator="equal">
      <formula>0</formula>
    </cfRule>
    <cfRule type="cellIs" dxfId="0" priority="7015" operator="equal">
      <formula>0</formula>
    </cfRule>
    <cfRule type="cellIs" dxfId="0" priority="7016" operator="equal">
      <formula>0</formula>
    </cfRule>
    <cfRule type="cellIs" dxfId="0" priority="7017" operator="equal">
      <formula>0</formula>
    </cfRule>
    <cfRule type="cellIs" dxfId="0" priority="7018" operator="equal">
      <formula>0</formula>
    </cfRule>
    <cfRule type="cellIs" dxfId="0" priority="7019" operator="equal">
      <formula>0</formula>
    </cfRule>
    <cfRule type="cellIs" dxfId="0" priority="7020" operator="equal">
      <formula>0</formula>
    </cfRule>
    <cfRule type="cellIs" dxfId="0" priority="7021" operator="equal">
      <formula>0</formula>
    </cfRule>
    <cfRule type="cellIs" dxfId="0" priority="7022" operator="equal">
      <formula>0</formula>
    </cfRule>
    <cfRule type="cellIs" dxfId="0" priority="7023" operator="equal">
      <formula>0</formula>
    </cfRule>
    <cfRule type="cellIs" dxfId="0" priority="7024" operator="equal">
      <formula>0</formula>
    </cfRule>
    <cfRule type="cellIs" dxfId="0" priority="7025" operator="equal">
      <formula>0</formula>
    </cfRule>
    <cfRule type="cellIs" dxfId="0" priority="7026" operator="equal">
      <formula>0</formula>
    </cfRule>
    <cfRule type="cellIs" dxfId="0" priority="7027" operator="equal">
      <formula>0</formula>
    </cfRule>
    <cfRule type="cellIs" dxfId="0" priority="7028" operator="equal">
      <formula>0</formula>
    </cfRule>
    <cfRule type="cellIs" dxfId="0" priority="7029" operator="equal">
      <formula>0</formula>
    </cfRule>
    <cfRule type="cellIs" dxfId="0" priority="7030" operator="equal">
      <formula>0</formula>
    </cfRule>
    <cfRule type="cellIs" dxfId="0" priority="7031" operator="equal">
      <formula>0</formula>
    </cfRule>
    <cfRule type="cellIs" dxfId="0" priority="7032" operator="equal">
      <formula>0</formula>
    </cfRule>
    <cfRule type="cellIs" dxfId="0" priority="7033" operator="equal">
      <formula>0</formula>
    </cfRule>
    <cfRule type="cellIs" dxfId="0" priority="7034" operator="equal">
      <formula>0</formula>
    </cfRule>
    <cfRule type="cellIs" dxfId="0" priority="7035" operator="equal">
      <formula>0</formula>
    </cfRule>
    <cfRule type="cellIs" dxfId="0" priority="7036" operator="equal">
      <formula>0</formula>
    </cfRule>
    <cfRule type="cellIs" dxfId="0" priority="7037" operator="equal">
      <formula>0</formula>
    </cfRule>
    <cfRule type="cellIs" dxfId="0" priority="7038" operator="equal">
      <formula>0</formula>
    </cfRule>
    <cfRule type="cellIs" dxfId="0" priority="7039" operator="equal">
      <formula>0</formula>
    </cfRule>
    <cfRule type="cellIs" dxfId="0" priority="7040" operator="equal">
      <formula>0</formula>
    </cfRule>
    <cfRule type="cellIs" dxfId="0" priority="7041" operator="equal">
      <formula>0</formula>
    </cfRule>
    <cfRule type="cellIs" dxfId="0" priority="7042" operator="equal">
      <formula>0</formula>
    </cfRule>
    <cfRule type="cellIs" dxfId="0" priority="7043" operator="equal">
      <formula>0</formula>
    </cfRule>
    <cfRule type="cellIs" dxfId="0" priority="7044" operator="equal">
      <formula>0</formula>
    </cfRule>
    <cfRule type="cellIs" dxfId="0" priority="7045" operator="equal">
      <formula>0</formula>
    </cfRule>
    <cfRule type="cellIs" dxfId="0" priority="7046" operator="equal">
      <formula>0</formula>
    </cfRule>
    <cfRule type="cellIs" dxfId="0" priority="7047" operator="equal">
      <formula>0</formula>
    </cfRule>
    <cfRule type="cellIs" dxfId="0" priority="7048" operator="equal">
      <formula>0</formula>
    </cfRule>
    <cfRule type="cellIs" dxfId="0" priority="7049" operator="equal">
      <formula>0</formula>
    </cfRule>
    <cfRule type="cellIs" dxfId="0" priority="7050" operator="equal">
      <formula>0</formula>
    </cfRule>
    <cfRule type="cellIs" dxfId="0" priority="7051" operator="equal">
      <formula>0</formula>
    </cfRule>
    <cfRule type="cellIs" dxfId="0" priority="7052" operator="equal">
      <formula>0</formula>
    </cfRule>
    <cfRule type="cellIs" dxfId="0" priority="7053" operator="equal">
      <formula>0</formula>
    </cfRule>
    <cfRule type="cellIs" dxfId="0" priority="7054" operator="equal">
      <formula>0</formula>
    </cfRule>
    <cfRule type="cellIs" dxfId="0" priority="7055" operator="equal">
      <formula>0</formula>
    </cfRule>
    <cfRule type="cellIs" dxfId="0" priority="7056" operator="equal">
      <formula>0</formula>
    </cfRule>
    <cfRule type="cellIs" dxfId="0" priority="7057" operator="equal">
      <formula>0</formula>
    </cfRule>
    <cfRule type="cellIs" dxfId="0" priority="7058" operator="equal">
      <formula>0</formula>
    </cfRule>
    <cfRule type="cellIs" dxfId="0" priority="7059" operator="equal">
      <formula>0</formula>
    </cfRule>
    <cfRule type="cellIs" dxfId="0" priority="7060" operator="equal">
      <formula>0</formula>
    </cfRule>
    <cfRule type="cellIs" dxfId="0" priority="7061" operator="equal">
      <formula>0</formula>
    </cfRule>
    <cfRule type="cellIs" dxfId="0" priority="7062" operator="equal">
      <formula>0</formula>
    </cfRule>
    <cfRule type="cellIs" dxfId="0" priority="7063" operator="equal">
      <formula>0</formula>
    </cfRule>
    <cfRule type="cellIs" dxfId="0" priority="7064" operator="equal">
      <formula>0</formula>
    </cfRule>
    <cfRule type="cellIs" dxfId="0" priority="7065" operator="equal">
      <formula>0</formula>
    </cfRule>
    <cfRule type="cellIs" dxfId="0" priority="7066" operator="equal">
      <formula>0</formula>
    </cfRule>
    <cfRule type="cellIs" dxfId="0" priority="7067" operator="equal">
      <formula>0</formula>
    </cfRule>
    <cfRule type="cellIs" dxfId="0" priority="7068" operator="equal">
      <formula>0</formula>
    </cfRule>
    <cfRule type="cellIs" dxfId="0" priority="7069" operator="equal">
      <formula>0</formula>
    </cfRule>
    <cfRule type="cellIs" dxfId="0" priority="7070" operator="equal">
      <formula>0</formula>
    </cfRule>
    <cfRule type="cellIs" dxfId="0" priority="7071" operator="equal">
      <formula>0</formula>
    </cfRule>
    <cfRule type="cellIs" dxfId="0" priority="7072" operator="equal">
      <formula>0</formula>
    </cfRule>
    <cfRule type="cellIs" dxfId="0" priority="7073" operator="equal">
      <formula>0</formula>
    </cfRule>
    <cfRule type="cellIs" dxfId="0" priority="7074" operator="equal">
      <formula>0</formula>
    </cfRule>
    <cfRule type="cellIs" dxfId="0" priority="7075" operator="equal">
      <formula>0</formula>
    </cfRule>
    <cfRule type="cellIs" dxfId="0" priority="7076" operator="equal">
      <formula>0</formula>
    </cfRule>
    <cfRule type="cellIs" dxfId="0" priority="7077" operator="equal">
      <formula>0</formula>
    </cfRule>
    <cfRule type="cellIs" dxfId="0" priority="7078" operator="equal">
      <formula>0</formula>
    </cfRule>
    <cfRule type="cellIs" dxfId="0" priority="7079" operator="equal">
      <formula>0</formula>
    </cfRule>
    <cfRule type="cellIs" dxfId="0" priority="7080" operator="equal">
      <formula>0</formula>
    </cfRule>
    <cfRule type="cellIs" dxfId="0" priority="7081" operator="equal">
      <formula>0</formula>
    </cfRule>
    <cfRule type="cellIs" dxfId="0" priority="7082" operator="equal">
      <formula>0</formula>
    </cfRule>
    <cfRule type="cellIs" dxfId="0" priority="7083" operator="equal">
      <formula>0</formula>
    </cfRule>
    <cfRule type="cellIs" dxfId="0" priority="7084" operator="equal">
      <formula>0</formula>
    </cfRule>
    <cfRule type="cellIs" dxfId="0" priority="7085" operator="equal">
      <formula>0</formula>
    </cfRule>
    <cfRule type="cellIs" dxfId="0" priority="7086" operator="equal">
      <formula>0</formula>
    </cfRule>
    <cfRule type="cellIs" dxfId="0" priority="7087" operator="equal">
      <formula>0</formula>
    </cfRule>
    <cfRule type="cellIs" dxfId="0" priority="7088" operator="equal">
      <formula>0</formula>
    </cfRule>
    <cfRule type="cellIs" dxfId="0" priority="7089" operator="equal">
      <formula>0</formula>
    </cfRule>
    <cfRule type="cellIs" dxfId="0" priority="7090" operator="equal">
      <formula>0</formula>
    </cfRule>
    <cfRule type="cellIs" dxfId="0" priority="7091" operator="equal">
      <formula>0</formula>
    </cfRule>
    <cfRule type="cellIs" dxfId="0" priority="7092" operator="equal">
      <formula>0</formula>
    </cfRule>
    <cfRule type="cellIs" dxfId="0" priority="7093" operator="equal">
      <formula>0</formula>
    </cfRule>
    <cfRule type="cellIs" dxfId="0" priority="7094" operator="equal">
      <formula>0</formula>
    </cfRule>
    <cfRule type="cellIs" dxfId="0" priority="7095" operator="equal">
      <formula>0</formula>
    </cfRule>
    <cfRule type="cellIs" dxfId="0" priority="7096" operator="equal">
      <formula>0</formula>
    </cfRule>
    <cfRule type="cellIs" dxfId="0" priority="7097" operator="equal">
      <formula>0</formula>
    </cfRule>
    <cfRule type="cellIs" dxfId="0" priority="7098" operator="equal">
      <formula>0</formula>
    </cfRule>
    <cfRule type="cellIs" dxfId="0" priority="7099" operator="equal">
      <formula>0</formula>
    </cfRule>
    <cfRule type="cellIs" dxfId="0" priority="7100" operator="equal">
      <formula>0</formula>
    </cfRule>
    <cfRule type="cellIs" dxfId="0" priority="7101" operator="equal">
      <formula>0</formula>
    </cfRule>
    <cfRule type="cellIs" dxfId="0" priority="7102" operator="equal">
      <formula>0</formula>
    </cfRule>
    <cfRule type="cellIs" dxfId="0" priority="7103" operator="equal">
      <formula>0</formula>
    </cfRule>
    <cfRule type="cellIs" dxfId="0" priority="7104" operator="equal">
      <formula>0</formula>
    </cfRule>
    <cfRule type="cellIs" dxfId="0" priority="7105" operator="equal">
      <formula>0</formula>
    </cfRule>
    <cfRule type="cellIs" dxfId="0" priority="7106" operator="equal">
      <formula>0</formula>
    </cfRule>
    <cfRule type="cellIs" dxfId="0" priority="7107" operator="equal">
      <formula>0</formula>
    </cfRule>
    <cfRule type="cellIs" dxfId="0" priority="7108" operator="equal">
      <formula>0</formula>
    </cfRule>
    <cfRule type="cellIs" dxfId="0" priority="7109" operator="equal">
      <formula>0</formula>
    </cfRule>
    <cfRule type="cellIs" dxfId="0" priority="7110" operator="equal">
      <formula>0</formula>
    </cfRule>
    <cfRule type="cellIs" dxfId="0" priority="7111" operator="equal">
      <formula>0</formula>
    </cfRule>
    <cfRule type="cellIs" dxfId="0" priority="7112" operator="equal">
      <formula>0</formula>
    </cfRule>
    <cfRule type="cellIs" dxfId="0" priority="7113" operator="equal">
      <formula>0</formula>
    </cfRule>
    <cfRule type="cellIs" dxfId="0" priority="7114" operator="equal">
      <formula>0</formula>
    </cfRule>
    <cfRule type="cellIs" dxfId="0" priority="7115" operator="equal">
      <formula>0</formula>
    </cfRule>
    <cfRule type="cellIs" dxfId="0" priority="7116" operator="equal">
      <formula>0</formula>
    </cfRule>
    <cfRule type="cellIs" dxfId="0" priority="7117" operator="equal">
      <formula>0</formula>
    </cfRule>
    <cfRule type="cellIs" dxfId="0" priority="7118" operator="equal">
      <formula>0</formula>
    </cfRule>
    <cfRule type="cellIs" dxfId="0" priority="7119" operator="equal">
      <formula>0</formula>
    </cfRule>
    <cfRule type="cellIs" dxfId="0" priority="7120" operator="equal">
      <formula>0</formula>
    </cfRule>
    <cfRule type="cellIs" dxfId="0" priority="7121" operator="equal">
      <formula>0</formula>
    </cfRule>
    <cfRule type="cellIs" dxfId="0" priority="7122" operator="equal">
      <formula>0</formula>
    </cfRule>
    <cfRule type="cellIs" dxfId="0" priority="7123" operator="equal">
      <formula>0</formula>
    </cfRule>
    <cfRule type="cellIs" dxfId="0" priority="7124" operator="equal">
      <formula>0</formula>
    </cfRule>
    <cfRule type="cellIs" dxfId="0" priority="7125" operator="equal">
      <formula>0</formula>
    </cfRule>
    <cfRule type="cellIs" dxfId="0" priority="7126" operator="equal">
      <formula>0</formula>
    </cfRule>
    <cfRule type="cellIs" dxfId="0" priority="7127" operator="equal">
      <formula>0</formula>
    </cfRule>
    <cfRule type="cellIs" dxfId="0" priority="7128" operator="equal">
      <formula>0</formula>
    </cfRule>
    <cfRule type="cellIs" dxfId="0" priority="7129" operator="equal">
      <formula>0</formula>
    </cfRule>
    <cfRule type="cellIs" dxfId="0" priority="7130" operator="equal">
      <formula>0</formula>
    </cfRule>
    <cfRule type="cellIs" dxfId="0" priority="7131" operator="equal">
      <formula>0</formula>
    </cfRule>
    <cfRule type="cellIs" dxfId="0" priority="7132" operator="equal">
      <formula>0</formula>
    </cfRule>
    <cfRule type="cellIs" dxfId="0" priority="7133" operator="equal">
      <formula>0</formula>
    </cfRule>
    <cfRule type="cellIs" dxfId="0" priority="7134" operator="equal">
      <formula>0</formula>
    </cfRule>
    <cfRule type="cellIs" dxfId="0" priority="7135" operator="equal">
      <formula>0</formula>
    </cfRule>
    <cfRule type="cellIs" dxfId="0" priority="7136" operator="equal">
      <formula>0</formula>
    </cfRule>
    <cfRule type="cellIs" dxfId="0" priority="7137" operator="equal">
      <formula>0</formula>
    </cfRule>
    <cfRule type="cellIs" dxfId="0" priority="7138" operator="equal">
      <formula>0</formula>
    </cfRule>
    <cfRule type="cellIs" dxfId="0" priority="7139" operator="equal">
      <formula>0</formula>
    </cfRule>
    <cfRule type="cellIs" dxfId="0" priority="7140" operator="equal">
      <formula>0</formula>
    </cfRule>
    <cfRule type="cellIs" dxfId="0" priority="7141" operator="equal">
      <formula>0</formula>
    </cfRule>
    <cfRule type="cellIs" dxfId="0" priority="7142" operator="equal">
      <formula>0</formula>
    </cfRule>
    <cfRule type="cellIs" dxfId="0" priority="7143" operator="equal">
      <formula>0</formula>
    </cfRule>
    <cfRule type="cellIs" dxfId="0" priority="7144" operator="equal">
      <formula>0</formula>
    </cfRule>
    <cfRule type="cellIs" dxfId="0" priority="7145" operator="equal">
      <formula>0</formula>
    </cfRule>
    <cfRule type="cellIs" dxfId="0" priority="7146" operator="equal">
      <formula>0</formula>
    </cfRule>
    <cfRule type="cellIs" dxfId="0" priority="7147" operator="equal">
      <formula>0</formula>
    </cfRule>
    <cfRule type="cellIs" dxfId="0" priority="7148" operator="equal">
      <formula>0</formula>
    </cfRule>
    <cfRule type="cellIs" dxfId="0" priority="7149" operator="equal">
      <formula>0</formula>
    </cfRule>
    <cfRule type="cellIs" dxfId="0" priority="7150" operator="equal">
      <formula>0</formula>
    </cfRule>
    <cfRule type="cellIs" dxfId="0" priority="7151" operator="equal">
      <formula>0</formula>
    </cfRule>
    <cfRule type="cellIs" dxfId="0" priority="7152" operator="equal">
      <formula>0</formula>
    </cfRule>
    <cfRule type="cellIs" dxfId="0" priority="7153" operator="equal">
      <formula>0</formula>
    </cfRule>
    <cfRule type="cellIs" dxfId="0" priority="7154" operator="equal">
      <formula>0</formula>
    </cfRule>
    <cfRule type="cellIs" dxfId="0" priority="7155" operator="equal">
      <formula>0</formula>
    </cfRule>
    <cfRule type="cellIs" dxfId="0" priority="7156" operator="equal">
      <formula>0</formula>
    </cfRule>
    <cfRule type="cellIs" dxfId="0" priority="7157" operator="equal">
      <formula>0</formula>
    </cfRule>
    <cfRule type="cellIs" dxfId="0" priority="7158" operator="equal">
      <formula>0</formula>
    </cfRule>
    <cfRule type="cellIs" dxfId="0" priority="7159" operator="equal">
      <formula>0</formula>
    </cfRule>
    <cfRule type="cellIs" dxfId="0" priority="7160" operator="equal">
      <formula>0</formula>
    </cfRule>
    <cfRule type="cellIs" dxfId="0" priority="7161" operator="equal">
      <formula>0</formula>
    </cfRule>
    <cfRule type="cellIs" dxfId="0" priority="7162" operator="equal">
      <formula>0</formula>
    </cfRule>
    <cfRule type="cellIs" dxfId="0" priority="7163" operator="equal">
      <formula>0</formula>
    </cfRule>
    <cfRule type="cellIs" dxfId="0" priority="7164" operator="equal">
      <formula>0</formula>
    </cfRule>
    <cfRule type="cellIs" dxfId="0" priority="7165" operator="equal">
      <formula>0</formula>
    </cfRule>
    <cfRule type="cellIs" dxfId="0" priority="7166" operator="equal">
      <formula>0</formula>
    </cfRule>
    <cfRule type="cellIs" dxfId="0" priority="7167" operator="equal">
      <formula>0</formula>
    </cfRule>
    <cfRule type="cellIs" dxfId="0" priority="7168" operator="equal">
      <formula>0</formula>
    </cfRule>
    <cfRule type="cellIs" dxfId="0" priority="7169" operator="equal">
      <formula>0</formula>
    </cfRule>
    <cfRule type="cellIs" dxfId="0" priority="7170" operator="equal">
      <formula>0</formula>
    </cfRule>
    <cfRule type="cellIs" dxfId="0" priority="7171" operator="equal">
      <formula>0</formula>
    </cfRule>
    <cfRule type="cellIs" dxfId="0" priority="7172" operator="equal">
      <formula>0</formula>
    </cfRule>
    <cfRule type="cellIs" dxfId="0" priority="7173" operator="equal">
      <formula>0</formula>
    </cfRule>
    <cfRule type="cellIs" dxfId="0" priority="7174" operator="equal">
      <formula>0</formula>
    </cfRule>
    <cfRule type="cellIs" dxfId="0" priority="7175" operator="equal">
      <formula>0</formula>
    </cfRule>
    <cfRule type="cellIs" dxfId="0" priority="7176" operator="equal">
      <formula>0</formula>
    </cfRule>
    <cfRule type="cellIs" dxfId="0" priority="7177" operator="equal">
      <formula>0</formula>
    </cfRule>
    <cfRule type="cellIs" dxfId="0" priority="7178" operator="equal">
      <formula>0</formula>
    </cfRule>
    <cfRule type="cellIs" dxfId="0" priority="7179" operator="equal">
      <formula>0</formula>
    </cfRule>
    <cfRule type="cellIs" dxfId="0" priority="7180" operator="equal">
      <formula>0</formula>
    </cfRule>
    <cfRule type="cellIs" dxfId="0" priority="7181" operator="equal">
      <formula>0</formula>
    </cfRule>
    <cfRule type="cellIs" dxfId="0" priority="7182" operator="equal">
      <formula>0</formula>
    </cfRule>
    <cfRule type="cellIs" dxfId="0" priority="7183" operator="equal">
      <formula>0</formula>
    </cfRule>
    <cfRule type="cellIs" dxfId="0" priority="7184" operator="equal">
      <formula>0</formula>
    </cfRule>
    <cfRule type="cellIs" dxfId="0" priority="7185" operator="equal">
      <formula>0</formula>
    </cfRule>
    <cfRule type="cellIs" dxfId="0" priority="7186" operator="equal">
      <formula>0</formula>
    </cfRule>
    <cfRule type="cellIs" dxfId="0" priority="7187" operator="equal">
      <formula>0</formula>
    </cfRule>
    <cfRule type="cellIs" dxfId="0" priority="7188" operator="equal">
      <formula>0</formula>
    </cfRule>
    <cfRule type="cellIs" dxfId="0" priority="7189" operator="equal">
      <formula>0</formula>
    </cfRule>
    <cfRule type="cellIs" dxfId="0" priority="7190" operator="equal">
      <formula>0</formula>
    </cfRule>
    <cfRule type="cellIs" dxfId="0" priority="7191" operator="equal">
      <formula>0</formula>
    </cfRule>
    <cfRule type="cellIs" dxfId="0" priority="7192" operator="equal">
      <formula>0</formula>
    </cfRule>
    <cfRule type="cellIs" dxfId="0" priority="7193" operator="equal">
      <formula>0</formula>
    </cfRule>
    <cfRule type="cellIs" dxfId="0" priority="7194" operator="equal">
      <formula>0</formula>
    </cfRule>
    <cfRule type="cellIs" dxfId="0" priority="7195" operator="equal">
      <formula>0</formula>
    </cfRule>
    <cfRule type="cellIs" dxfId="0" priority="7196" operator="equal">
      <formula>0</formula>
    </cfRule>
    <cfRule type="cellIs" dxfId="0" priority="7197" operator="equal">
      <formula>0</formula>
    </cfRule>
    <cfRule type="cellIs" dxfId="0" priority="7198" operator="equal">
      <formula>0</formula>
    </cfRule>
    <cfRule type="cellIs" dxfId="0" priority="7199" operator="equal">
      <formula>0</formula>
    </cfRule>
    <cfRule type="cellIs" dxfId="0" priority="7200" operator="equal">
      <formula>0</formula>
    </cfRule>
    <cfRule type="cellIs" dxfId="0" priority="7201" operator="equal">
      <formula>0</formula>
    </cfRule>
    <cfRule type="cellIs" dxfId="0" priority="7202" operator="equal">
      <formula>0</formula>
    </cfRule>
    <cfRule type="cellIs" dxfId="0" priority="7203" operator="equal">
      <formula>0</formula>
    </cfRule>
    <cfRule type="cellIs" dxfId="0" priority="7204" operator="equal">
      <formula>0</formula>
    </cfRule>
    <cfRule type="cellIs" dxfId="0" priority="7205" operator="equal">
      <formula>0</formula>
    </cfRule>
    <cfRule type="cellIs" dxfId="0" priority="7206" operator="equal">
      <formula>0</formula>
    </cfRule>
    <cfRule type="cellIs" dxfId="0" priority="7207" operator="equal">
      <formula>0</formula>
    </cfRule>
    <cfRule type="cellIs" dxfId="0" priority="7208" operator="equal">
      <formula>0</formula>
    </cfRule>
    <cfRule type="cellIs" dxfId="0" priority="7209" operator="equal">
      <formula>0</formula>
    </cfRule>
    <cfRule type="cellIs" dxfId="0" priority="7210" operator="equal">
      <formula>0</formula>
    </cfRule>
    <cfRule type="cellIs" dxfId="0" priority="7211" operator="equal">
      <formula>0</formula>
    </cfRule>
    <cfRule type="cellIs" dxfId="0" priority="7212" operator="equal">
      <formula>0</formula>
    </cfRule>
    <cfRule type="cellIs" dxfId="0" priority="7213" operator="equal">
      <formula>0</formula>
    </cfRule>
    <cfRule type="cellIs" dxfId="0" priority="7214" operator="equal">
      <formula>0</formula>
    </cfRule>
    <cfRule type="cellIs" dxfId="0" priority="7215" operator="equal">
      <formula>0</formula>
    </cfRule>
    <cfRule type="cellIs" dxfId="0" priority="7216" operator="equal">
      <formula>0</formula>
    </cfRule>
    <cfRule type="cellIs" dxfId="0" priority="7217" operator="equal">
      <formula>0</formula>
    </cfRule>
    <cfRule type="cellIs" dxfId="0" priority="7218" operator="equal">
      <formula>0</formula>
    </cfRule>
    <cfRule type="cellIs" dxfId="0" priority="7219" operator="equal">
      <formula>0</formula>
    </cfRule>
    <cfRule type="cellIs" dxfId="0" priority="7220" operator="equal">
      <formula>0</formula>
    </cfRule>
    <cfRule type="cellIs" dxfId="0" priority="7221" operator="equal">
      <formula>0</formula>
    </cfRule>
    <cfRule type="cellIs" dxfId="0" priority="7222" operator="equal">
      <formula>0</formula>
    </cfRule>
    <cfRule type="cellIs" dxfId="0" priority="7223" operator="equal">
      <formula>0</formula>
    </cfRule>
    <cfRule type="cellIs" dxfId="0" priority="7224" operator="equal">
      <formula>0</formula>
    </cfRule>
    <cfRule type="cellIs" dxfId="0" priority="7225" operator="equal">
      <formula>0</formula>
    </cfRule>
    <cfRule type="cellIs" dxfId="0" priority="7226" operator="equal">
      <formula>0</formula>
    </cfRule>
    <cfRule type="cellIs" dxfId="0" priority="7227" operator="equal">
      <formula>0</formula>
    </cfRule>
    <cfRule type="cellIs" dxfId="0" priority="7228" operator="equal">
      <formula>0</formula>
    </cfRule>
    <cfRule type="cellIs" dxfId="0" priority="7229" operator="equal">
      <formula>0</formula>
    </cfRule>
    <cfRule type="cellIs" dxfId="0" priority="7230" operator="equal">
      <formula>0</formula>
    </cfRule>
    <cfRule type="cellIs" dxfId="0" priority="7231" operator="equal">
      <formula>0</formula>
    </cfRule>
    <cfRule type="cellIs" dxfId="0" priority="7232" operator="equal">
      <formula>0</formula>
    </cfRule>
    <cfRule type="cellIs" dxfId="0" priority="7233" operator="equal">
      <formula>0</formula>
    </cfRule>
    <cfRule type="cellIs" dxfId="0" priority="7234" operator="equal">
      <formula>0</formula>
    </cfRule>
    <cfRule type="cellIs" dxfId="0" priority="7235" operator="equal">
      <formula>0</formula>
    </cfRule>
    <cfRule type="cellIs" dxfId="0" priority="7236" operator="equal">
      <formula>0</formula>
    </cfRule>
    <cfRule type="cellIs" dxfId="0" priority="7237" operator="equal">
      <formula>0</formula>
    </cfRule>
    <cfRule type="cellIs" dxfId="0" priority="7238" operator="equal">
      <formula>0</formula>
    </cfRule>
    <cfRule type="cellIs" dxfId="0" priority="7239" operator="equal">
      <formula>0</formula>
    </cfRule>
    <cfRule type="cellIs" dxfId="0" priority="7240" operator="equal">
      <formula>0</formula>
    </cfRule>
    <cfRule type="cellIs" dxfId="0" priority="7241" operator="equal">
      <formula>0</formula>
    </cfRule>
    <cfRule type="cellIs" dxfId="0" priority="7242" operator="equal">
      <formula>0</formula>
    </cfRule>
    <cfRule type="cellIs" dxfId="0" priority="7243" operator="equal">
      <formula>0</formula>
    </cfRule>
    <cfRule type="cellIs" dxfId="0" priority="7244" operator="equal">
      <formula>0</formula>
    </cfRule>
    <cfRule type="cellIs" dxfId="0" priority="7245" operator="equal">
      <formula>0</formula>
    </cfRule>
    <cfRule type="cellIs" dxfId="0" priority="7246" operator="equal">
      <formula>0</formula>
    </cfRule>
    <cfRule type="cellIs" dxfId="0" priority="7247" operator="equal">
      <formula>0</formula>
    </cfRule>
    <cfRule type="cellIs" dxfId="0" priority="7248" operator="equal">
      <formula>0</formula>
    </cfRule>
    <cfRule type="cellIs" dxfId="0" priority="7249" operator="equal">
      <formula>0</formula>
    </cfRule>
    <cfRule type="cellIs" dxfId="0" priority="7250" operator="equal">
      <formula>0</formula>
    </cfRule>
    <cfRule type="cellIs" dxfId="0" priority="7251" operator="equal">
      <formula>0</formula>
    </cfRule>
    <cfRule type="cellIs" dxfId="0" priority="7252" operator="equal">
      <formula>0</formula>
    </cfRule>
    <cfRule type="cellIs" dxfId="0" priority="7253" operator="equal">
      <formula>0</formula>
    </cfRule>
    <cfRule type="cellIs" dxfId="0" priority="7254" operator="equal">
      <formula>0</formula>
    </cfRule>
    <cfRule type="cellIs" dxfId="0" priority="7255" operator="equal">
      <formula>0</formula>
    </cfRule>
    <cfRule type="cellIs" dxfId="0" priority="7256" operator="equal">
      <formula>0</formula>
    </cfRule>
    <cfRule type="cellIs" dxfId="0" priority="7257" operator="equal">
      <formula>0</formula>
    </cfRule>
    <cfRule type="cellIs" dxfId="0" priority="7258" operator="equal">
      <formula>0</formula>
    </cfRule>
    <cfRule type="cellIs" dxfId="0" priority="7259" operator="equal">
      <formula>0</formula>
    </cfRule>
    <cfRule type="cellIs" dxfId="0" priority="7260" operator="equal">
      <formula>0</formula>
    </cfRule>
    <cfRule type="cellIs" dxfId="0" priority="7261" operator="equal">
      <formula>0</formula>
    </cfRule>
    <cfRule type="cellIs" dxfId="0" priority="7262" operator="equal">
      <formula>0</formula>
    </cfRule>
    <cfRule type="cellIs" dxfId="0" priority="7263" operator="equal">
      <formula>0</formula>
    </cfRule>
    <cfRule type="cellIs" dxfId="0" priority="7264" operator="equal">
      <formula>0</formula>
    </cfRule>
    <cfRule type="cellIs" dxfId="0" priority="7265" operator="equal">
      <formula>0</formula>
    </cfRule>
    <cfRule type="cellIs" dxfId="0" priority="7266" operator="equal">
      <formula>0</formula>
    </cfRule>
    <cfRule type="cellIs" dxfId="0" priority="7267" operator="equal">
      <formula>0</formula>
    </cfRule>
    <cfRule type="cellIs" dxfId="0" priority="7268" operator="equal">
      <formula>0</formula>
    </cfRule>
    <cfRule type="cellIs" dxfId="0" priority="7269" operator="equal">
      <formula>0</formula>
    </cfRule>
    <cfRule type="cellIs" dxfId="0" priority="7270" operator="equal">
      <formula>0</formula>
    </cfRule>
    <cfRule type="cellIs" dxfId="0" priority="7271" operator="equal">
      <formula>0</formula>
    </cfRule>
    <cfRule type="cellIs" dxfId="0" priority="7272" operator="equal">
      <formula>0</formula>
    </cfRule>
    <cfRule type="cellIs" dxfId="0" priority="7273" operator="equal">
      <formula>0</formula>
    </cfRule>
    <cfRule type="cellIs" dxfId="0" priority="7274" operator="equal">
      <formula>0</formula>
    </cfRule>
    <cfRule type="cellIs" dxfId="0" priority="7275" operator="equal">
      <formula>0</formula>
    </cfRule>
    <cfRule type="cellIs" dxfId="0" priority="7276" operator="equal">
      <formula>0</formula>
    </cfRule>
    <cfRule type="cellIs" dxfId="0" priority="7277" operator="equal">
      <formula>0</formula>
    </cfRule>
    <cfRule type="cellIs" dxfId="0" priority="7278" operator="equal">
      <formula>0</formula>
    </cfRule>
    <cfRule type="cellIs" dxfId="0" priority="7279" operator="equal">
      <formula>0</formula>
    </cfRule>
    <cfRule type="cellIs" dxfId="0" priority="7280" operator="equal">
      <formula>0</formula>
    </cfRule>
    <cfRule type="cellIs" dxfId="0" priority="7281" operator="equal">
      <formula>0</formula>
    </cfRule>
    <cfRule type="cellIs" dxfId="0" priority="7282" operator="equal">
      <formula>0</formula>
    </cfRule>
    <cfRule type="cellIs" dxfId="0" priority="7283" operator="equal">
      <formula>0</formula>
    </cfRule>
    <cfRule type="cellIs" dxfId="0" priority="7284" operator="equal">
      <formula>0</formula>
    </cfRule>
    <cfRule type="cellIs" dxfId="0" priority="7285" operator="equal">
      <formula>0</formula>
    </cfRule>
    <cfRule type="cellIs" dxfId="0" priority="7286" operator="equal">
      <formula>0</formula>
    </cfRule>
    <cfRule type="cellIs" dxfId="0" priority="7287" operator="equal">
      <formula>0</formula>
    </cfRule>
    <cfRule type="cellIs" dxfId="0" priority="7288" operator="equal">
      <formula>0</formula>
    </cfRule>
    <cfRule type="cellIs" dxfId="0" priority="7289" operator="equal">
      <formula>0</formula>
    </cfRule>
    <cfRule type="cellIs" dxfId="0" priority="7290" operator="equal">
      <formula>0</formula>
    </cfRule>
    <cfRule type="cellIs" dxfId="0" priority="7291" operator="equal">
      <formula>0</formula>
    </cfRule>
    <cfRule type="cellIs" dxfId="0" priority="7292" operator="equal">
      <formula>0</formula>
    </cfRule>
    <cfRule type="cellIs" dxfId="0" priority="7293" operator="equal">
      <formula>0</formula>
    </cfRule>
    <cfRule type="cellIs" dxfId="0" priority="7294" operator="equal">
      <formula>0</formula>
    </cfRule>
    <cfRule type="cellIs" dxfId="0" priority="7295" operator="equal">
      <formula>0</formula>
    </cfRule>
    <cfRule type="cellIs" dxfId="0" priority="7296" operator="equal">
      <formula>0</formula>
    </cfRule>
    <cfRule type="cellIs" dxfId="0" priority="7297" operator="equal">
      <formula>0</formula>
    </cfRule>
    <cfRule type="cellIs" dxfId="0" priority="7298" operator="equal">
      <formula>0</formula>
    </cfRule>
    <cfRule type="cellIs" dxfId="0" priority="7299" operator="equal">
      <formula>0</formula>
    </cfRule>
    <cfRule type="cellIs" dxfId="0" priority="7300" operator="equal">
      <formula>0</formula>
    </cfRule>
    <cfRule type="cellIs" dxfId="0" priority="7301" operator="equal">
      <formula>0</formula>
    </cfRule>
    <cfRule type="cellIs" dxfId="0" priority="7302" operator="equal">
      <formula>0</formula>
    </cfRule>
    <cfRule type="cellIs" dxfId="0" priority="7303" operator="equal">
      <formula>0</formula>
    </cfRule>
    <cfRule type="cellIs" dxfId="0" priority="7304" operator="equal">
      <formula>0</formula>
    </cfRule>
    <cfRule type="cellIs" dxfId="0" priority="7305" operator="equal">
      <formula>0</formula>
    </cfRule>
    <cfRule type="cellIs" dxfId="0" priority="7306" operator="equal">
      <formula>0</formula>
    </cfRule>
    <cfRule type="cellIs" dxfId="0" priority="7307" operator="equal">
      <formula>0</formula>
    </cfRule>
    <cfRule type="cellIs" dxfId="0" priority="7308" operator="equal">
      <formula>0</formula>
    </cfRule>
    <cfRule type="cellIs" dxfId="0" priority="7309" operator="equal">
      <formula>0</formula>
    </cfRule>
    <cfRule type="cellIs" dxfId="0" priority="7310" operator="equal">
      <formula>0</formula>
    </cfRule>
    <cfRule type="cellIs" dxfId="0" priority="7311" operator="equal">
      <formula>0</formula>
    </cfRule>
    <cfRule type="cellIs" dxfId="0" priority="7312" operator="equal">
      <formula>0</formula>
    </cfRule>
    <cfRule type="cellIs" dxfId="0" priority="7313" operator="equal">
      <formula>0</formula>
    </cfRule>
    <cfRule type="cellIs" dxfId="0" priority="7314" operator="equal">
      <formula>0</formula>
    </cfRule>
    <cfRule type="cellIs" dxfId="0" priority="7315" operator="equal">
      <formula>0</formula>
    </cfRule>
    <cfRule type="cellIs" dxfId="0" priority="7316" operator="equal">
      <formula>0</formula>
    </cfRule>
    <cfRule type="cellIs" dxfId="0" priority="7317" operator="equal">
      <formula>0</formula>
    </cfRule>
    <cfRule type="cellIs" dxfId="0" priority="7318" operator="equal">
      <formula>0</formula>
    </cfRule>
    <cfRule type="cellIs" dxfId="0" priority="7319" operator="equal">
      <formula>0</formula>
    </cfRule>
    <cfRule type="cellIs" dxfId="0" priority="7320" operator="equal">
      <formula>0</formula>
    </cfRule>
    <cfRule type="cellIs" dxfId="0" priority="7321" operator="equal">
      <formula>0</formula>
    </cfRule>
    <cfRule type="cellIs" dxfId="0" priority="7322" operator="equal">
      <formula>0</formula>
    </cfRule>
    <cfRule type="cellIs" dxfId="0" priority="7323" operator="equal">
      <formula>0</formula>
    </cfRule>
    <cfRule type="cellIs" dxfId="0" priority="7324" operator="equal">
      <formula>0</formula>
    </cfRule>
    <cfRule type="cellIs" dxfId="0" priority="7325" operator="equal">
      <formula>0</formula>
    </cfRule>
    <cfRule type="cellIs" dxfId="0" priority="7326" operator="equal">
      <formula>0</formula>
    </cfRule>
    <cfRule type="cellIs" dxfId="0" priority="7327" operator="equal">
      <formula>0</formula>
    </cfRule>
    <cfRule type="cellIs" dxfId="0" priority="7328" operator="equal">
      <formula>0</formula>
    </cfRule>
    <cfRule type="cellIs" dxfId="0" priority="7329" operator="equal">
      <formula>0</formula>
    </cfRule>
    <cfRule type="cellIs" dxfId="0" priority="7330" operator="equal">
      <formula>0</formula>
    </cfRule>
    <cfRule type="cellIs" dxfId="0" priority="7331" operator="equal">
      <formula>0</formula>
    </cfRule>
    <cfRule type="cellIs" dxfId="0" priority="7332" operator="equal">
      <formula>0</formula>
    </cfRule>
    <cfRule type="cellIs" dxfId="0" priority="7333" operator="equal">
      <formula>0</formula>
    </cfRule>
    <cfRule type="cellIs" dxfId="0" priority="7334" operator="equal">
      <formula>0</formula>
    </cfRule>
    <cfRule type="cellIs" dxfId="0" priority="7335" operator="equal">
      <formula>0</formula>
    </cfRule>
    <cfRule type="cellIs" dxfId="0" priority="7336" operator="equal">
      <formula>0</formula>
    </cfRule>
    <cfRule type="cellIs" dxfId="0" priority="7337" operator="equal">
      <formula>0</formula>
    </cfRule>
    <cfRule type="cellIs" dxfId="0" priority="7338" operator="equal">
      <formula>0</formula>
    </cfRule>
    <cfRule type="cellIs" dxfId="0" priority="7339" operator="equal">
      <formula>0</formula>
    </cfRule>
    <cfRule type="cellIs" dxfId="0" priority="7340" operator="equal">
      <formula>0</formula>
    </cfRule>
    <cfRule type="cellIs" dxfId="0" priority="7341" operator="equal">
      <formula>0</formula>
    </cfRule>
    <cfRule type="cellIs" dxfId="0" priority="7342" operator="equal">
      <formula>0</formula>
    </cfRule>
    <cfRule type="cellIs" dxfId="0" priority="7343" operator="equal">
      <formula>0</formula>
    </cfRule>
    <cfRule type="cellIs" dxfId="0" priority="7344" operator="equal">
      <formula>0</formula>
    </cfRule>
    <cfRule type="cellIs" dxfId="0" priority="7345" operator="equal">
      <formula>0</formula>
    </cfRule>
    <cfRule type="cellIs" dxfId="0" priority="7346" operator="equal">
      <formula>0</formula>
    </cfRule>
    <cfRule type="cellIs" dxfId="0" priority="7347" operator="equal">
      <formula>0</formula>
    </cfRule>
    <cfRule type="cellIs" dxfId="0" priority="7348" operator="equal">
      <formula>0</formula>
    </cfRule>
    <cfRule type="cellIs" dxfId="0" priority="7349" operator="equal">
      <formula>0</formula>
    </cfRule>
    <cfRule type="cellIs" dxfId="0" priority="7350" operator="equal">
      <formula>0</formula>
    </cfRule>
    <cfRule type="cellIs" dxfId="0" priority="7351" operator="equal">
      <formula>0</formula>
    </cfRule>
    <cfRule type="cellIs" dxfId="0" priority="7352" operator="equal">
      <formula>0</formula>
    </cfRule>
    <cfRule type="cellIs" dxfId="0" priority="7353" operator="equal">
      <formula>0</formula>
    </cfRule>
    <cfRule type="cellIs" dxfId="0" priority="7354" operator="equal">
      <formula>0</formula>
    </cfRule>
    <cfRule type="cellIs" dxfId="0" priority="7355" operator="equal">
      <formula>0</formula>
    </cfRule>
    <cfRule type="cellIs" dxfId="0" priority="7356" operator="equal">
      <formula>0</formula>
    </cfRule>
    <cfRule type="cellIs" dxfId="0" priority="7357" operator="equal">
      <formula>0</formula>
    </cfRule>
    <cfRule type="cellIs" dxfId="0" priority="7358" operator="equal">
      <formula>0</formula>
    </cfRule>
    <cfRule type="cellIs" dxfId="0" priority="7359" operator="equal">
      <formula>0</formula>
    </cfRule>
    <cfRule type="cellIs" dxfId="0" priority="7360" operator="equal">
      <formula>0</formula>
    </cfRule>
    <cfRule type="cellIs" dxfId="0" priority="7361" operator="equal">
      <formula>0</formula>
    </cfRule>
    <cfRule type="cellIs" dxfId="0" priority="7362" operator="equal">
      <formula>0</formula>
    </cfRule>
    <cfRule type="cellIs" dxfId="0" priority="7363" operator="equal">
      <formula>0</formula>
    </cfRule>
    <cfRule type="cellIs" dxfId="0" priority="7364" operator="equal">
      <formula>0</formula>
    </cfRule>
    <cfRule type="cellIs" dxfId="0" priority="7365" operator="equal">
      <formula>0</formula>
    </cfRule>
    <cfRule type="cellIs" dxfId="0" priority="7366" operator="equal">
      <formula>0</formula>
    </cfRule>
    <cfRule type="cellIs" dxfId="0" priority="7367" operator="equal">
      <formula>0</formula>
    </cfRule>
    <cfRule type="cellIs" dxfId="0" priority="7368" operator="equal">
      <formula>0</formula>
    </cfRule>
    <cfRule type="cellIs" dxfId="0" priority="7369" operator="equal">
      <formula>0</formula>
    </cfRule>
    <cfRule type="cellIs" dxfId="0" priority="7370" operator="equal">
      <formula>0</formula>
    </cfRule>
    <cfRule type="cellIs" dxfId="0" priority="7371" operator="equal">
      <formula>0</formula>
    </cfRule>
    <cfRule type="cellIs" dxfId="0" priority="7372" operator="equal">
      <formula>0</formula>
    </cfRule>
    <cfRule type="cellIs" dxfId="0" priority="7373" operator="equal">
      <formula>0</formula>
    </cfRule>
    <cfRule type="cellIs" dxfId="0" priority="7374" operator="equal">
      <formula>0</formula>
    </cfRule>
    <cfRule type="cellIs" dxfId="0" priority="7375" operator="equal">
      <formula>0</formula>
    </cfRule>
    <cfRule type="cellIs" dxfId="0" priority="7376" operator="equal">
      <formula>0</formula>
    </cfRule>
    <cfRule type="cellIs" dxfId="0" priority="7377" operator="equal">
      <formula>0</formula>
    </cfRule>
    <cfRule type="cellIs" dxfId="0" priority="7378" operator="equal">
      <formula>0</formula>
    </cfRule>
    <cfRule type="cellIs" dxfId="0" priority="7379" operator="equal">
      <formula>0</formula>
    </cfRule>
    <cfRule type="cellIs" dxfId="0" priority="7380" operator="equal">
      <formula>0</formula>
    </cfRule>
    <cfRule type="cellIs" dxfId="0" priority="7381" operator="equal">
      <formula>0</formula>
    </cfRule>
    <cfRule type="cellIs" dxfId="0" priority="7382" operator="equal">
      <formula>0</formula>
    </cfRule>
    <cfRule type="cellIs" dxfId="0" priority="7383" operator="equal">
      <formula>0</formula>
    </cfRule>
    <cfRule type="cellIs" dxfId="0" priority="7384" operator="equal">
      <formula>0</formula>
    </cfRule>
    <cfRule type="cellIs" dxfId="0" priority="7385" operator="equal">
      <formula>0</formula>
    </cfRule>
    <cfRule type="cellIs" dxfId="0" priority="7386" operator="equal">
      <formula>0</formula>
    </cfRule>
    <cfRule type="cellIs" dxfId="0" priority="7387" operator="equal">
      <formula>0</formula>
    </cfRule>
    <cfRule type="cellIs" dxfId="0" priority="7388" operator="equal">
      <formula>0</formula>
    </cfRule>
  </conditionalFormatting>
  <conditionalFormatting sqref="E637">
    <cfRule type="cellIs" dxfId="0" priority="38754" operator="equal">
      <formula>0</formula>
    </cfRule>
    <cfRule type="cellIs" dxfId="0" priority="38768" operator="equal">
      <formula>0</formula>
    </cfRule>
    <cfRule type="cellIs" dxfId="0" priority="38782" operator="equal">
      <formula>0</formula>
    </cfRule>
    <cfRule type="cellIs" dxfId="0" priority="38796" operator="equal">
      <formula>0</formula>
    </cfRule>
  </conditionalFormatting>
  <conditionalFormatting sqref="E3:E5">
    <cfRule type="cellIs" dxfId="0" priority="39938" operator="equal">
      <formula>0</formula>
    </cfRule>
    <cfRule type="cellIs" dxfId="0" priority="39939" operator="equal">
      <formula>0</formula>
    </cfRule>
    <cfRule type="cellIs" dxfId="0" priority="39940" operator="equal">
      <formula>0</formula>
    </cfRule>
    <cfRule type="cellIs" dxfId="0" priority="39941" operator="equal">
      <formula>0</formula>
    </cfRule>
  </conditionalFormatting>
  <conditionalFormatting sqref="E7:E12">
    <cfRule type="cellIs" dxfId="0" priority="39853" operator="equal">
      <formula>0</formula>
    </cfRule>
    <cfRule type="cellIs" dxfId="0" priority="39854" operator="equal">
      <formula>0</formula>
    </cfRule>
    <cfRule type="cellIs" dxfId="0" priority="39855" operator="equal">
      <formula>0</formula>
    </cfRule>
    <cfRule type="cellIs" dxfId="0" priority="39856" operator="equal">
      <formula>0</formula>
    </cfRule>
  </conditionalFormatting>
  <conditionalFormatting sqref="E17:E21">
    <cfRule type="cellIs" dxfId="0" priority="40025" operator="equal">
      <formula>0</formula>
    </cfRule>
  </conditionalFormatting>
  <conditionalFormatting sqref="E33:E34">
    <cfRule type="cellIs" dxfId="0" priority="40010" operator="equal">
      <formula>0</formula>
    </cfRule>
  </conditionalFormatting>
  <conditionalFormatting sqref="E39:E42">
    <cfRule type="cellIs" dxfId="0" priority="40004" operator="equal">
      <formula>0</formula>
    </cfRule>
  </conditionalFormatting>
  <conditionalFormatting sqref="E57:E58">
    <cfRule type="cellIs" dxfId="0" priority="39993" operator="equal">
      <formula>0</formula>
    </cfRule>
  </conditionalFormatting>
  <conditionalFormatting sqref="E68:E70">
    <cfRule type="cellIs" dxfId="0" priority="39949" operator="equal">
      <formula>0</formula>
    </cfRule>
  </conditionalFormatting>
  <conditionalFormatting sqref="E76:E77">
    <cfRule type="cellIs" dxfId="0" priority="39948" operator="equal">
      <formula>0</formula>
    </cfRule>
  </conditionalFormatting>
  <conditionalFormatting sqref="E80:E81">
    <cfRule type="cellIs" dxfId="0" priority="39965" operator="equal">
      <formula>0</formula>
    </cfRule>
  </conditionalFormatting>
  <conditionalFormatting sqref="E120:E121">
    <cfRule type="cellIs" dxfId="0" priority="39737" operator="equal">
      <formula>0</formula>
    </cfRule>
    <cfRule type="cellIs" dxfId="0" priority="39755" operator="equal">
      <formula>0</formula>
    </cfRule>
    <cfRule type="cellIs" dxfId="0" priority="39773" operator="equal">
      <formula>0</formula>
    </cfRule>
    <cfRule type="cellIs" dxfId="0" priority="39791" operator="equal">
      <formula>0</formula>
    </cfRule>
  </conditionalFormatting>
  <conditionalFormatting sqref="E124:E126">
    <cfRule type="cellIs" dxfId="0" priority="39721" operator="equal">
      <formula>0</formula>
    </cfRule>
    <cfRule type="cellIs" dxfId="0" priority="39722" operator="equal">
      <formula>0</formula>
    </cfRule>
    <cfRule type="cellIs" dxfId="0" priority="39723" operator="equal">
      <formula>0</formula>
    </cfRule>
    <cfRule type="cellIs" dxfId="0" priority="39724" operator="equal">
      <formula>0</formula>
    </cfRule>
  </conditionalFormatting>
  <conditionalFormatting sqref="E145:E147">
    <cfRule type="cellIs" dxfId="0" priority="39629" operator="equal">
      <formula>0</formula>
    </cfRule>
    <cfRule type="cellIs" dxfId="0" priority="39630" operator="equal">
      <formula>0</formula>
    </cfRule>
    <cfRule type="cellIs" dxfId="0" priority="39631" operator="equal">
      <formula>0</formula>
    </cfRule>
    <cfRule type="cellIs" dxfId="0" priority="39632" operator="equal">
      <formula>0</formula>
    </cfRule>
  </conditionalFormatting>
  <conditionalFormatting sqref="E160:E161">
    <cfRule type="cellIs" dxfId="0" priority="39545" operator="equal">
      <formula>0</formula>
    </cfRule>
    <cfRule type="cellIs" dxfId="0" priority="39546" operator="equal">
      <formula>0</formula>
    </cfRule>
    <cfRule type="cellIs" dxfId="0" priority="39547" operator="equal">
      <formula>0</formula>
    </cfRule>
    <cfRule type="cellIs" dxfId="0" priority="39548" operator="equal">
      <formula>0</formula>
    </cfRule>
  </conditionalFormatting>
  <conditionalFormatting sqref="E173:E174">
    <cfRule type="cellIs" dxfId="0" priority="39445" operator="equal">
      <formula>0</formula>
    </cfRule>
    <cfRule type="cellIs" dxfId="0" priority="39446" operator="equal">
      <formula>0</formula>
    </cfRule>
    <cfRule type="cellIs" dxfId="0" priority="39447" operator="equal">
      <formula>0</formula>
    </cfRule>
    <cfRule type="cellIs" dxfId="0" priority="39448" operator="equal">
      <formula>0</formula>
    </cfRule>
  </conditionalFormatting>
  <conditionalFormatting sqref="E176:E177">
    <cfRule type="cellIs" dxfId="0" priority="39449" operator="equal">
      <formula>0</formula>
    </cfRule>
    <cfRule type="cellIs" dxfId="0" priority="39450" operator="equal">
      <formula>0</formula>
    </cfRule>
    <cfRule type="cellIs" dxfId="0" priority="39451" operator="equal">
      <formula>0</formula>
    </cfRule>
    <cfRule type="cellIs" dxfId="0" priority="39452" operator="equal">
      <formula>0</formula>
    </cfRule>
  </conditionalFormatting>
  <conditionalFormatting sqref="E181:E182">
    <cfRule type="cellIs" dxfId="0" priority="39437" operator="equal">
      <formula>0</formula>
    </cfRule>
    <cfRule type="cellIs" dxfId="0" priority="39438" operator="equal">
      <formula>0</formula>
    </cfRule>
    <cfRule type="cellIs" dxfId="0" priority="39439" operator="equal">
      <formula>0</formula>
    </cfRule>
    <cfRule type="cellIs" dxfId="0" priority="39440" operator="equal">
      <formula>0</formula>
    </cfRule>
  </conditionalFormatting>
  <conditionalFormatting sqref="E186:E188">
    <cfRule type="cellIs" dxfId="0" priority="39412" operator="equal">
      <formula>0</formula>
    </cfRule>
    <cfRule type="cellIs" dxfId="0" priority="39418" operator="equal">
      <formula>0</formula>
    </cfRule>
    <cfRule type="cellIs" dxfId="0" priority="39424" operator="equal">
      <formula>0</formula>
    </cfRule>
    <cfRule type="cellIs" dxfId="0" priority="39430" operator="equal">
      <formula>0</formula>
    </cfRule>
  </conditionalFormatting>
  <conditionalFormatting sqref="E206:E207">
    <cfRule type="cellIs" dxfId="0" priority="39320" operator="equal">
      <formula>0</formula>
    </cfRule>
    <cfRule type="cellIs" dxfId="0" priority="39336" operator="equal">
      <formula>0</formula>
    </cfRule>
    <cfRule type="cellIs" dxfId="0" priority="39352" operator="equal">
      <formula>0</formula>
    </cfRule>
    <cfRule type="cellIs" dxfId="0" priority="39368" operator="equal">
      <formula>0</formula>
    </cfRule>
  </conditionalFormatting>
  <conditionalFormatting sqref="E209:E210">
    <cfRule type="cellIs" dxfId="0" priority="39318" operator="equal">
      <formula>0</formula>
    </cfRule>
    <cfRule type="cellIs" dxfId="0" priority="39334" operator="equal">
      <formula>0</formula>
    </cfRule>
    <cfRule type="cellIs" dxfId="0" priority="39350" operator="equal">
      <formula>0</formula>
    </cfRule>
    <cfRule type="cellIs" dxfId="0" priority="39366" operator="equal">
      <formula>0</formula>
    </cfRule>
  </conditionalFormatting>
  <conditionalFormatting sqref="E226:E227">
    <cfRule type="cellIs" dxfId="0" priority="39174" operator="equal">
      <formula>0</formula>
    </cfRule>
    <cfRule type="cellIs" dxfId="0" priority="39175" operator="equal">
      <formula>0</formula>
    </cfRule>
    <cfRule type="cellIs" dxfId="0" priority="39176" operator="equal">
      <formula>0</formula>
    </cfRule>
    <cfRule type="cellIs" dxfId="0" priority="39177" operator="equal">
      <formula>0</formula>
    </cfRule>
  </conditionalFormatting>
  <conditionalFormatting sqref="E236:E237">
    <cfRule type="cellIs" dxfId="0" priority="39109" operator="equal">
      <formula>0</formula>
    </cfRule>
    <cfRule type="cellIs" dxfId="0" priority="39124" operator="equal">
      <formula>0</formula>
    </cfRule>
    <cfRule type="cellIs" dxfId="0" priority="39139" operator="equal">
      <formula>0</formula>
    </cfRule>
    <cfRule type="cellIs" dxfId="0" priority="39154" operator="equal">
      <formula>0</formula>
    </cfRule>
  </conditionalFormatting>
  <conditionalFormatting sqref="E244:E245">
    <cfRule type="cellIs" dxfId="0" priority="38894" operator="equal">
      <formula>0</formula>
    </cfRule>
    <cfRule type="cellIs" dxfId="0" priority="38895" operator="equal">
      <formula>0</formula>
    </cfRule>
    <cfRule type="cellIs" dxfId="0" priority="38896" operator="equal">
      <formula>0</formula>
    </cfRule>
    <cfRule type="cellIs" dxfId="0" priority="38897" operator="equal">
      <formula>0</formula>
    </cfRule>
  </conditionalFormatting>
  <conditionalFormatting sqref="E248:E250">
    <cfRule type="cellIs" dxfId="0" priority="38890" operator="equal">
      <formula>0</formula>
    </cfRule>
    <cfRule type="cellIs" dxfId="0" priority="38891" operator="equal">
      <formula>0</formula>
    </cfRule>
    <cfRule type="cellIs" dxfId="0" priority="38892" operator="equal">
      <formula>0</formula>
    </cfRule>
    <cfRule type="cellIs" dxfId="0" priority="38893" operator="equal">
      <formula>0</formula>
    </cfRule>
  </conditionalFormatting>
  <conditionalFormatting sqref="E254:E255">
    <cfRule type="cellIs" dxfId="0" priority="38886" operator="equal">
      <formula>0</formula>
    </cfRule>
    <cfRule type="cellIs" dxfId="0" priority="38887" operator="equal">
      <formula>0</formula>
    </cfRule>
    <cfRule type="cellIs" dxfId="0" priority="38888" operator="equal">
      <formula>0</formula>
    </cfRule>
    <cfRule type="cellIs" dxfId="0" priority="38889" operator="equal">
      <formula>0</formula>
    </cfRule>
  </conditionalFormatting>
  <conditionalFormatting sqref="E282:E283">
    <cfRule type="cellIs" dxfId="0" priority="38926" operator="equal">
      <formula>0</formula>
    </cfRule>
    <cfRule type="cellIs" dxfId="0" priority="38971" operator="equal">
      <formula>0</formula>
    </cfRule>
    <cfRule type="cellIs" dxfId="0" priority="39016" operator="equal">
      <formula>0</formula>
    </cfRule>
    <cfRule type="cellIs" dxfId="0" priority="39061" operator="equal">
      <formula>0</formula>
    </cfRule>
  </conditionalFormatting>
  <conditionalFormatting sqref="E290:E291">
    <cfRule type="cellIs" dxfId="0" priority="38741" operator="equal">
      <formula>0</formula>
    </cfRule>
    <cfRule type="cellIs" dxfId="0" priority="38742" operator="equal">
      <formula>0</formula>
    </cfRule>
    <cfRule type="cellIs" dxfId="0" priority="38743" operator="equal">
      <formula>0</formula>
    </cfRule>
    <cfRule type="cellIs" dxfId="0" priority="38744" operator="equal">
      <formula>0</formula>
    </cfRule>
  </conditionalFormatting>
  <conditionalFormatting sqref="E293:E301">
    <cfRule type="cellIs" dxfId="0" priority="38759" operator="equal">
      <formula>0</formula>
    </cfRule>
    <cfRule type="cellIs" dxfId="0" priority="38773" operator="equal">
      <formula>0</formula>
    </cfRule>
    <cfRule type="cellIs" dxfId="0" priority="38787" operator="equal">
      <formula>0</formula>
    </cfRule>
    <cfRule type="cellIs" dxfId="0" priority="38801" operator="equal">
      <formula>0</formula>
    </cfRule>
  </conditionalFormatting>
  <conditionalFormatting sqref="E300:E301">
    <cfRule type="cellIs" dxfId="0" priority="38721" operator="equal">
      <formula>0</formula>
    </cfRule>
    <cfRule type="cellIs" dxfId="0" priority="38722" operator="equal">
      <formula>0</formula>
    </cfRule>
    <cfRule type="cellIs" dxfId="0" priority="38723" operator="equal">
      <formula>0</formula>
    </cfRule>
    <cfRule type="cellIs" dxfId="0" priority="38724" operator="equal">
      <formula>0</formula>
    </cfRule>
  </conditionalFormatting>
  <conditionalFormatting sqref="E323:E325">
    <cfRule type="cellIs" dxfId="0" priority="38713" operator="equal">
      <formula>0</formula>
    </cfRule>
    <cfRule type="cellIs" dxfId="0" priority="38714" operator="equal">
      <formula>0</formula>
    </cfRule>
    <cfRule type="cellIs" dxfId="0" priority="38715" operator="equal">
      <formula>0</formula>
    </cfRule>
    <cfRule type="cellIs" dxfId="0" priority="38716" operator="equal">
      <formula>0</formula>
    </cfRule>
  </conditionalFormatting>
  <conditionalFormatting sqref="E331:E332">
    <cfRule type="cellIs" dxfId="0" priority="38657" operator="equal">
      <formula>0</formula>
    </cfRule>
    <cfRule type="cellIs" dxfId="0" priority="38658" operator="equal">
      <formula>0</formula>
    </cfRule>
    <cfRule type="cellIs" dxfId="0" priority="38659" operator="equal">
      <formula>0</formula>
    </cfRule>
    <cfRule type="cellIs" dxfId="0" priority="38660" operator="equal">
      <formula>0</formula>
    </cfRule>
    <cfRule type="cellIs" dxfId="0" priority="38661" operator="equal">
      <formula>0</formula>
    </cfRule>
    <cfRule type="cellIs" dxfId="0" priority="38662" operator="equal">
      <formula>0</formula>
    </cfRule>
    <cfRule type="cellIs" dxfId="0" priority="38663" operator="equal">
      <formula>0</formula>
    </cfRule>
    <cfRule type="cellIs" dxfId="0" priority="38664" operator="equal">
      <formula>0</formula>
    </cfRule>
  </conditionalFormatting>
  <conditionalFormatting sqref="E334:E335">
    <cfRule type="cellIs" dxfId="0" priority="38673" operator="equal">
      <formula>0</formula>
    </cfRule>
    <cfRule type="cellIs" dxfId="0" priority="38674" operator="equal">
      <formula>0</formula>
    </cfRule>
    <cfRule type="cellIs" dxfId="0" priority="38675" operator="equal">
      <formula>0</formula>
    </cfRule>
    <cfRule type="cellIs" dxfId="0" priority="38676" operator="equal">
      <formula>0</formula>
    </cfRule>
    <cfRule type="cellIs" dxfId="0" priority="38677" operator="equal">
      <formula>0</formula>
    </cfRule>
    <cfRule type="cellIs" dxfId="0" priority="38678" operator="equal">
      <formula>0</formula>
    </cfRule>
    <cfRule type="cellIs" dxfId="0" priority="38679" operator="equal">
      <formula>0</formula>
    </cfRule>
    <cfRule type="cellIs" dxfId="0" priority="38680" operator="equal">
      <formula>0</formula>
    </cfRule>
  </conditionalFormatting>
  <conditionalFormatting sqref="E338:E339">
    <cfRule type="cellIs" dxfId="0" priority="38633" operator="equal">
      <formula>0</formula>
    </cfRule>
    <cfRule type="cellIs" dxfId="0" priority="38634" operator="equal">
      <formula>0</formula>
    </cfRule>
    <cfRule type="cellIs" dxfId="0" priority="38635" operator="equal">
      <formula>0</formula>
    </cfRule>
    <cfRule type="cellIs" dxfId="0" priority="38636" operator="equal">
      <formula>0</formula>
    </cfRule>
    <cfRule type="cellIs" dxfId="0" priority="38637" operator="equal">
      <formula>0</formula>
    </cfRule>
    <cfRule type="cellIs" dxfId="0" priority="38638" operator="equal">
      <formula>0</formula>
    </cfRule>
    <cfRule type="cellIs" dxfId="0" priority="38639" operator="equal">
      <formula>0</formula>
    </cfRule>
    <cfRule type="cellIs" dxfId="0" priority="38640" operator="equal">
      <formula>0</formula>
    </cfRule>
  </conditionalFormatting>
  <conditionalFormatting sqref="E340:E341">
    <cfRule type="cellIs" dxfId="0" priority="38625" operator="equal">
      <formula>0</formula>
    </cfRule>
    <cfRule type="cellIs" dxfId="0" priority="38626" operator="equal">
      <formula>0</formula>
    </cfRule>
    <cfRule type="cellIs" dxfId="0" priority="38627" operator="equal">
      <formula>0</formula>
    </cfRule>
    <cfRule type="cellIs" dxfId="0" priority="38628" operator="equal">
      <formula>0</formula>
    </cfRule>
    <cfRule type="cellIs" dxfId="0" priority="38629" operator="equal">
      <formula>0</formula>
    </cfRule>
    <cfRule type="cellIs" dxfId="0" priority="38630" operator="equal">
      <formula>0</formula>
    </cfRule>
    <cfRule type="cellIs" dxfId="0" priority="38631" operator="equal">
      <formula>0</formula>
    </cfRule>
    <cfRule type="cellIs" dxfId="0" priority="38632" operator="equal">
      <formula>0</formula>
    </cfRule>
  </conditionalFormatting>
  <conditionalFormatting sqref="E344:E347">
    <cfRule type="cellIs" dxfId="0" priority="38617" operator="equal">
      <formula>0</formula>
    </cfRule>
    <cfRule type="cellIs" dxfId="0" priority="38618" operator="equal">
      <formula>0</formula>
    </cfRule>
    <cfRule type="cellIs" dxfId="0" priority="38619" operator="equal">
      <formula>0</formula>
    </cfRule>
    <cfRule type="cellIs" dxfId="0" priority="38620" operator="equal">
      <formula>0</formula>
    </cfRule>
    <cfRule type="cellIs" dxfId="0" priority="38621" operator="equal">
      <formula>0</formula>
    </cfRule>
    <cfRule type="cellIs" dxfId="0" priority="38622" operator="equal">
      <formula>0</formula>
    </cfRule>
    <cfRule type="cellIs" dxfId="0" priority="38623" operator="equal">
      <formula>0</formula>
    </cfRule>
    <cfRule type="cellIs" dxfId="0" priority="38624" operator="equal">
      <formula>0</formula>
    </cfRule>
  </conditionalFormatting>
  <conditionalFormatting sqref="E356:E358">
    <cfRule type="cellIs" dxfId="0" priority="38577" operator="equal">
      <formula>0</formula>
    </cfRule>
    <cfRule type="cellIs" dxfId="0" priority="38578" operator="equal">
      <formula>0</formula>
    </cfRule>
    <cfRule type="cellIs" dxfId="0" priority="38579" operator="equal">
      <formula>0</formula>
    </cfRule>
    <cfRule type="cellIs" dxfId="0" priority="38580" operator="equal">
      <formula>0</formula>
    </cfRule>
    <cfRule type="cellIs" dxfId="0" priority="38581" operator="equal">
      <formula>0</formula>
    </cfRule>
    <cfRule type="cellIs" dxfId="0" priority="38582" operator="equal">
      <formula>0</formula>
    </cfRule>
    <cfRule type="cellIs" dxfId="0" priority="38583" operator="equal">
      <formula>0</formula>
    </cfRule>
    <cfRule type="cellIs" dxfId="0" priority="38584" operator="equal">
      <formula>0</formula>
    </cfRule>
  </conditionalFormatting>
  <conditionalFormatting sqref="E369:E370">
    <cfRule type="cellIs" dxfId="0" priority="38421" operator="equal">
      <formula>0</formula>
    </cfRule>
    <cfRule type="cellIs" dxfId="0" priority="38422" operator="equal">
      <formula>0</formula>
    </cfRule>
    <cfRule type="cellIs" dxfId="0" priority="38423" operator="equal">
      <formula>0</formula>
    </cfRule>
    <cfRule type="cellIs" dxfId="0" priority="38424" operator="equal">
      <formula>0</formula>
    </cfRule>
    <cfRule type="cellIs" dxfId="0" priority="38425" operator="equal">
      <formula>0</formula>
    </cfRule>
    <cfRule type="cellIs" dxfId="0" priority="38426" operator="equal">
      <formula>0</formula>
    </cfRule>
    <cfRule type="cellIs" dxfId="0" priority="38427" operator="equal">
      <formula>0</formula>
    </cfRule>
    <cfRule type="cellIs" dxfId="0" priority="38428" operator="equal">
      <formula>0</formula>
    </cfRule>
    <cfRule type="cellIs" dxfId="0" priority="38429" operator="equal">
      <formula>0</formula>
    </cfRule>
    <cfRule type="cellIs" dxfId="0" priority="38430" operator="equal">
      <formula>0</formula>
    </cfRule>
    <cfRule type="cellIs" dxfId="0" priority="38431" operator="equal">
      <formula>0</formula>
    </cfRule>
    <cfRule type="cellIs" dxfId="0" priority="38432" operator="equal">
      <formula>0</formula>
    </cfRule>
    <cfRule type="cellIs" dxfId="0" priority="38433" operator="equal">
      <formula>0</formula>
    </cfRule>
    <cfRule type="cellIs" dxfId="0" priority="38434" operator="equal">
      <formula>0</formula>
    </cfRule>
    <cfRule type="cellIs" dxfId="0" priority="38435" operator="equal">
      <formula>0</formula>
    </cfRule>
    <cfRule type="cellIs" dxfId="0" priority="38436" operator="equal">
      <formula>0</formula>
    </cfRule>
    <cfRule type="cellIs" dxfId="0" priority="38437" operator="equal">
      <formula>0</formula>
    </cfRule>
    <cfRule type="cellIs" dxfId="0" priority="38438" operator="equal">
      <formula>0</formula>
    </cfRule>
    <cfRule type="cellIs" dxfId="0" priority="38439" operator="equal">
      <formula>0</formula>
    </cfRule>
    <cfRule type="cellIs" dxfId="0" priority="38440" operator="equal">
      <formula>0</formula>
    </cfRule>
    <cfRule type="cellIs" dxfId="0" priority="38441" operator="equal">
      <formula>0</formula>
    </cfRule>
    <cfRule type="cellIs" dxfId="0" priority="38442" operator="equal">
      <formula>0</formula>
    </cfRule>
    <cfRule type="cellIs" dxfId="0" priority="38443" operator="equal">
      <formula>0</formula>
    </cfRule>
    <cfRule type="cellIs" dxfId="0" priority="38444" operator="equal">
      <formula>0</formula>
    </cfRule>
  </conditionalFormatting>
  <conditionalFormatting sqref="E373:E374">
    <cfRule type="cellIs" dxfId="0" priority="38117" operator="equal">
      <formula>0</formula>
    </cfRule>
    <cfRule type="cellIs" dxfId="0" priority="38118" operator="equal">
      <formula>0</formula>
    </cfRule>
    <cfRule type="cellIs" dxfId="0" priority="38119" operator="equal">
      <formula>0</formula>
    </cfRule>
    <cfRule type="cellIs" dxfId="0" priority="38120" operator="equal">
      <formula>0</formula>
    </cfRule>
    <cfRule type="cellIs" dxfId="0" priority="38121" operator="equal">
      <formula>0</formula>
    </cfRule>
    <cfRule type="cellIs" dxfId="0" priority="38122" operator="equal">
      <formula>0</formula>
    </cfRule>
    <cfRule type="cellIs" dxfId="0" priority="38123" operator="equal">
      <formula>0</formula>
    </cfRule>
    <cfRule type="cellIs" dxfId="0" priority="38124" operator="equal">
      <formula>0</formula>
    </cfRule>
    <cfRule type="cellIs" dxfId="0" priority="38125" operator="equal">
      <formula>0</formula>
    </cfRule>
    <cfRule type="cellIs" dxfId="0" priority="38126" operator="equal">
      <formula>0</formula>
    </cfRule>
    <cfRule type="cellIs" dxfId="0" priority="38127" operator="equal">
      <formula>0</formula>
    </cfRule>
    <cfRule type="cellIs" dxfId="0" priority="38128" operator="equal">
      <formula>0</formula>
    </cfRule>
    <cfRule type="cellIs" dxfId="0" priority="38129" operator="equal">
      <formula>0</formula>
    </cfRule>
    <cfRule type="cellIs" dxfId="0" priority="38130" operator="equal">
      <formula>0</formula>
    </cfRule>
    <cfRule type="cellIs" dxfId="0" priority="38131" operator="equal">
      <formula>0</formula>
    </cfRule>
    <cfRule type="cellIs" dxfId="0" priority="38132" operator="equal">
      <formula>0</formula>
    </cfRule>
    <cfRule type="cellIs" dxfId="0" priority="38133" operator="equal">
      <formula>0</formula>
    </cfRule>
    <cfRule type="cellIs" dxfId="0" priority="38134" operator="equal">
      <formula>0</formula>
    </cfRule>
    <cfRule type="cellIs" dxfId="0" priority="38135" operator="equal">
      <formula>0</formula>
    </cfRule>
    <cfRule type="cellIs" dxfId="0" priority="38136" operator="equal">
      <formula>0</formula>
    </cfRule>
    <cfRule type="cellIs" dxfId="0" priority="38137" operator="equal">
      <formula>0</formula>
    </cfRule>
    <cfRule type="cellIs" dxfId="0" priority="38138" operator="equal">
      <formula>0</formula>
    </cfRule>
    <cfRule type="cellIs" dxfId="0" priority="38139" operator="equal">
      <formula>0</formula>
    </cfRule>
    <cfRule type="cellIs" dxfId="0" priority="38140" operator="equal">
      <formula>0</formula>
    </cfRule>
    <cfRule type="cellIs" dxfId="0" priority="38141" operator="equal">
      <formula>0</formula>
    </cfRule>
    <cfRule type="cellIs" dxfId="0" priority="38142" operator="equal">
      <formula>0</formula>
    </cfRule>
    <cfRule type="cellIs" dxfId="0" priority="38143" operator="equal">
      <formula>0</formula>
    </cfRule>
    <cfRule type="cellIs" dxfId="0" priority="38144" operator="equal">
      <formula>0</formula>
    </cfRule>
    <cfRule type="cellIs" dxfId="0" priority="38145" operator="equal">
      <formula>0</formula>
    </cfRule>
    <cfRule type="cellIs" dxfId="0" priority="38146" operator="equal">
      <formula>0</formula>
    </cfRule>
    <cfRule type="cellIs" dxfId="0" priority="38147" operator="equal">
      <formula>0</formula>
    </cfRule>
    <cfRule type="cellIs" dxfId="0" priority="38148" operator="equal">
      <formula>0</formula>
    </cfRule>
  </conditionalFormatting>
  <conditionalFormatting sqref="E377:E386">
    <cfRule type="cellIs" dxfId="0" priority="38069" operator="equal">
      <formula>0</formula>
    </cfRule>
    <cfRule type="cellIs" dxfId="0" priority="38070" operator="equal">
      <formula>0</formula>
    </cfRule>
    <cfRule type="cellIs" dxfId="0" priority="38071" operator="equal">
      <formula>0</formula>
    </cfRule>
    <cfRule type="cellIs" dxfId="0" priority="38072" operator="equal">
      <formula>0</formula>
    </cfRule>
    <cfRule type="cellIs" dxfId="0" priority="38073" operator="equal">
      <formula>0</formula>
    </cfRule>
    <cfRule type="cellIs" dxfId="0" priority="38074" operator="equal">
      <formula>0</formula>
    </cfRule>
    <cfRule type="cellIs" dxfId="0" priority="38075" operator="equal">
      <formula>0</formula>
    </cfRule>
    <cfRule type="cellIs" dxfId="0" priority="38076" operator="equal">
      <formula>0</formula>
    </cfRule>
    <cfRule type="cellIs" dxfId="0" priority="38077" operator="equal">
      <formula>0</formula>
    </cfRule>
    <cfRule type="cellIs" dxfId="0" priority="38078" operator="equal">
      <formula>0</formula>
    </cfRule>
    <cfRule type="cellIs" dxfId="0" priority="38079" operator="equal">
      <formula>0</formula>
    </cfRule>
    <cfRule type="cellIs" dxfId="0" priority="38080" operator="equal">
      <formula>0</formula>
    </cfRule>
    <cfRule type="cellIs" dxfId="0" priority="38081" operator="equal">
      <formula>0</formula>
    </cfRule>
    <cfRule type="cellIs" dxfId="0" priority="38082" operator="equal">
      <formula>0</formula>
    </cfRule>
    <cfRule type="cellIs" dxfId="0" priority="38083" operator="equal">
      <formula>0</formula>
    </cfRule>
    <cfRule type="cellIs" dxfId="0" priority="38084" operator="equal">
      <formula>0</formula>
    </cfRule>
    <cfRule type="cellIs" dxfId="0" priority="38085" operator="equal">
      <formula>0</formula>
    </cfRule>
    <cfRule type="cellIs" dxfId="0" priority="38086" operator="equal">
      <formula>0</formula>
    </cfRule>
    <cfRule type="cellIs" dxfId="0" priority="38087" operator="equal">
      <formula>0</formula>
    </cfRule>
    <cfRule type="cellIs" dxfId="0" priority="38088" operator="equal">
      <formula>0</formula>
    </cfRule>
    <cfRule type="cellIs" dxfId="0" priority="38089" operator="equal">
      <formula>0</formula>
    </cfRule>
    <cfRule type="cellIs" dxfId="0" priority="38090" operator="equal">
      <formula>0</formula>
    </cfRule>
    <cfRule type="cellIs" dxfId="0" priority="38091" operator="equal">
      <formula>0</formula>
    </cfRule>
    <cfRule type="cellIs" dxfId="0" priority="38092" operator="equal">
      <formula>0</formula>
    </cfRule>
    <cfRule type="cellIs" dxfId="0" priority="38093" operator="equal">
      <formula>0</formula>
    </cfRule>
    <cfRule type="cellIs" dxfId="0" priority="38094" operator="equal">
      <formula>0</formula>
    </cfRule>
    <cfRule type="cellIs" dxfId="0" priority="38095" operator="equal">
      <formula>0</formula>
    </cfRule>
    <cfRule type="cellIs" dxfId="0" priority="38096" operator="equal">
      <formula>0</formula>
    </cfRule>
    <cfRule type="cellIs" dxfId="0" priority="38097" operator="equal">
      <formula>0</formula>
    </cfRule>
    <cfRule type="cellIs" dxfId="0" priority="38098" operator="equal">
      <formula>0</formula>
    </cfRule>
    <cfRule type="cellIs" dxfId="0" priority="38099" operator="equal">
      <formula>0</formula>
    </cfRule>
    <cfRule type="cellIs" dxfId="0" priority="38100" operator="equal">
      <formula>0</formula>
    </cfRule>
  </conditionalFormatting>
  <conditionalFormatting sqref="E393:E394">
    <cfRule type="cellIs" dxfId="0" priority="37173" operator="equal">
      <formula>0</formula>
    </cfRule>
    <cfRule type="cellIs" dxfId="0" priority="37174" operator="equal">
      <formula>0</formula>
    </cfRule>
    <cfRule type="cellIs" dxfId="0" priority="37175" operator="equal">
      <formula>0</formula>
    </cfRule>
    <cfRule type="cellIs" dxfId="0" priority="37176" operator="equal">
      <formula>0</formula>
    </cfRule>
    <cfRule type="cellIs" dxfId="0" priority="37177" operator="equal">
      <formula>0</formula>
    </cfRule>
    <cfRule type="cellIs" dxfId="0" priority="37178" operator="equal">
      <formula>0</formula>
    </cfRule>
    <cfRule type="cellIs" dxfId="0" priority="37179" operator="equal">
      <formula>0</formula>
    </cfRule>
    <cfRule type="cellIs" dxfId="0" priority="37180" operator="equal">
      <formula>0</formula>
    </cfRule>
    <cfRule type="cellIs" dxfId="0" priority="37181" operator="equal">
      <formula>0</formula>
    </cfRule>
    <cfRule type="cellIs" dxfId="0" priority="37182" operator="equal">
      <formula>0</formula>
    </cfRule>
    <cfRule type="cellIs" dxfId="0" priority="37183" operator="equal">
      <formula>0</formula>
    </cfRule>
    <cfRule type="cellIs" dxfId="0" priority="37184" operator="equal">
      <formula>0</formula>
    </cfRule>
    <cfRule type="cellIs" dxfId="0" priority="37185" operator="equal">
      <formula>0</formula>
    </cfRule>
    <cfRule type="cellIs" dxfId="0" priority="37186" operator="equal">
      <formula>0</formula>
    </cfRule>
    <cfRule type="cellIs" dxfId="0" priority="37187" operator="equal">
      <formula>0</formula>
    </cfRule>
    <cfRule type="cellIs" dxfId="0" priority="37188" operator="equal">
      <formula>0</formula>
    </cfRule>
    <cfRule type="cellIs" dxfId="0" priority="37189" operator="equal">
      <formula>0</formula>
    </cfRule>
    <cfRule type="cellIs" dxfId="0" priority="37190" operator="equal">
      <formula>0</formula>
    </cfRule>
    <cfRule type="cellIs" dxfId="0" priority="37191" operator="equal">
      <formula>0</formula>
    </cfRule>
    <cfRule type="cellIs" dxfId="0" priority="37192" operator="equal">
      <formula>0</formula>
    </cfRule>
    <cfRule type="cellIs" dxfId="0" priority="37193" operator="equal">
      <formula>0</formula>
    </cfRule>
    <cfRule type="cellIs" dxfId="0" priority="37194" operator="equal">
      <formula>0</formula>
    </cfRule>
    <cfRule type="cellIs" dxfId="0" priority="37195" operator="equal">
      <formula>0</formula>
    </cfRule>
    <cfRule type="cellIs" dxfId="0" priority="37196" operator="equal">
      <formula>0</formula>
    </cfRule>
    <cfRule type="cellIs" dxfId="0" priority="37197" operator="equal">
      <formula>0</formula>
    </cfRule>
    <cfRule type="cellIs" dxfId="0" priority="37198" operator="equal">
      <formula>0</formula>
    </cfRule>
    <cfRule type="cellIs" dxfId="0" priority="37199" operator="equal">
      <formula>0</formula>
    </cfRule>
    <cfRule type="cellIs" dxfId="0" priority="37200" operator="equal">
      <formula>0</formula>
    </cfRule>
    <cfRule type="cellIs" dxfId="0" priority="37201" operator="equal">
      <formula>0</formula>
    </cfRule>
    <cfRule type="cellIs" dxfId="0" priority="37202" operator="equal">
      <formula>0</formula>
    </cfRule>
    <cfRule type="cellIs" dxfId="0" priority="37203" operator="equal">
      <formula>0</formula>
    </cfRule>
    <cfRule type="cellIs" dxfId="0" priority="37204" operator="equal">
      <formula>0</formula>
    </cfRule>
    <cfRule type="cellIs" dxfId="0" priority="37205" operator="equal">
      <formula>0</formula>
    </cfRule>
    <cfRule type="cellIs" dxfId="0" priority="37206" operator="equal">
      <formula>0</formula>
    </cfRule>
    <cfRule type="cellIs" dxfId="0" priority="37207" operator="equal">
      <formula>0</formula>
    </cfRule>
    <cfRule type="cellIs" dxfId="0" priority="37208" operator="equal">
      <formula>0</formula>
    </cfRule>
    <cfRule type="cellIs" dxfId="0" priority="37209" operator="equal">
      <formula>0</formula>
    </cfRule>
    <cfRule type="cellIs" dxfId="0" priority="37210" operator="equal">
      <formula>0</formula>
    </cfRule>
    <cfRule type="cellIs" dxfId="0" priority="37211" operator="equal">
      <formula>0</formula>
    </cfRule>
    <cfRule type="cellIs" dxfId="0" priority="37212" operator="equal">
      <formula>0</formula>
    </cfRule>
    <cfRule type="cellIs" dxfId="0" priority="37213" operator="equal">
      <formula>0</formula>
    </cfRule>
    <cfRule type="cellIs" dxfId="0" priority="37214" operator="equal">
      <formula>0</formula>
    </cfRule>
    <cfRule type="cellIs" dxfId="0" priority="37215" operator="equal">
      <formula>0</formula>
    </cfRule>
    <cfRule type="cellIs" dxfId="0" priority="37216" operator="equal">
      <formula>0</formula>
    </cfRule>
    <cfRule type="cellIs" dxfId="0" priority="37217" operator="equal">
      <formula>0</formula>
    </cfRule>
    <cfRule type="cellIs" dxfId="0" priority="37218" operator="equal">
      <formula>0</formula>
    </cfRule>
    <cfRule type="cellIs" dxfId="0" priority="37219" operator="equal">
      <formula>0</formula>
    </cfRule>
    <cfRule type="cellIs" dxfId="0" priority="37220" operator="equal">
      <formula>0</formula>
    </cfRule>
    <cfRule type="cellIs" dxfId="0" priority="37221" operator="equal">
      <formula>0</formula>
    </cfRule>
    <cfRule type="cellIs" dxfId="0" priority="37222" operator="equal">
      <formula>0</formula>
    </cfRule>
    <cfRule type="cellIs" dxfId="0" priority="37223" operator="equal">
      <formula>0</formula>
    </cfRule>
    <cfRule type="cellIs" dxfId="0" priority="37224" operator="equal">
      <formula>0</formula>
    </cfRule>
    <cfRule type="cellIs" dxfId="0" priority="37225" operator="equal">
      <formula>0</formula>
    </cfRule>
    <cfRule type="cellIs" dxfId="0" priority="37226" operator="equal">
      <formula>0</formula>
    </cfRule>
    <cfRule type="cellIs" dxfId="0" priority="37227" operator="equal">
      <formula>0</formula>
    </cfRule>
    <cfRule type="cellIs" dxfId="0" priority="37228" operator="equal">
      <formula>0</formula>
    </cfRule>
    <cfRule type="cellIs" dxfId="0" priority="37229" operator="equal">
      <formula>0</formula>
    </cfRule>
    <cfRule type="cellIs" dxfId="0" priority="37230" operator="equal">
      <formula>0</formula>
    </cfRule>
    <cfRule type="cellIs" dxfId="0" priority="37231" operator="equal">
      <formula>0</formula>
    </cfRule>
    <cfRule type="cellIs" dxfId="0" priority="37232" operator="equal">
      <formula>0</formula>
    </cfRule>
    <cfRule type="cellIs" dxfId="0" priority="37233" operator="equal">
      <formula>0</formula>
    </cfRule>
    <cfRule type="cellIs" dxfId="0" priority="37234" operator="equal">
      <formula>0</formula>
    </cfRule>
    <cfRule type="cellIs" dxfId="0" priority="37235" operator="equal">
      <formula>0</formula>
    </cfRule>
    <cfRule type="cellIs" dxfId="0" priority="37236" operator="equal">
      <formula>0</formula>
    </cfRule>
    <cfRule type="cellIs" dxfId="0" priority="37237" operator="equal">
      <formula>0</formula>
    </cfRule>
    <cfRule type="cellIs" dxfId="0" priority="37238" operator="equal">
      <formula>0</formula>
    </cfRule>
    <cfRule type="cellIs" dxfId="0" priority="37239" operator="equal">
      <formula>0</formula>
    </cfRule>
    <cfRule type="cellIs" dxfId="0" priority="37240" operator="equal">
      <formula>0</formula>
    </cfRule>
    <cfRule type="cellIs" dxfId="0" priority="37241" operator="equal">
      <formula>0</formula>
    </cfRule>
    <cfRule type="cellIs" dxfId="0" priority="37242" operator="equal">
      <formula>0</formula>
    </cfRule>
    <cfRule type="cellIs" dxfId="0" priority="37243" operator="equal">
      <formula>0</formula>
    </cfRule>
    <cfRule type="cellIs" dxfId="0" priority="37244" operator="equal">
      <formula>0</formula>
    </cfRule>
    <cfRule type="cellIs" dxfId="0" priority="37245" operator="equal">
      <formula>0</formula>
    </cfRule>
    <cfRule type="cellIs" dxfId="0" priority="37246" operator="equal">
      <formula>0</formula>
    </cfRule>
    <cfRule type="cellIs" dxfId="0" priority="37247" operator="equal">
      <formula>0</formula>
    </cfRule>
    <cfRule type="cellIs" dxfId="0" priority="37248" operator="equal">
      <formula>0</formula>
    </cfRule>
    <cfRule type="cellIs" dxfId="0" priority="37249" operator="equal">
      <formula>0</formula>
    </cfRule>
    <cfRule type="cellIs" dxfId="0" priority="37250" operator="equal">
      <formula>0</formula>
    </cfRule>
    <cfRule type="cellIs" dxfId="0" priority="37251" operator="equal">
      <formula>0</formula>
    </cfRule>
    <cfRule type="cellIs" dxfId="0" priority="37252" operator="equal">
      <formula>0</formula>
    </cfRule>
    <cfRule type="cellIs" dxfId="0" priority="37253" operator="equal">
      <formula>0</formula>
    </cfRule>
    <cfRule type="cellIs" dxfId="0" priority="37254" operator="equal">
      <formula>0</formula>
    </cfRule>
    <cfRule type="cellIs" dxfId="0" priority="37255" operator="equal">
      <formula>0</formula>
    </cfRule>
    <cfRule type="cellIs" dxfId="0" priority="37256" operator="equal">
      <formula>0</formula>
    </cfRule>
    <cfRule type="cellIs" dxfId="0" priority="37257" operator="equal">
      <formula>0</formula>
    </cfRule>
    <cfRule type="cellIs" dxfId="0" priority="37258" operator="equal">
      <formula>0</formula>
    </cfRule>
    <cfRule type="cellIs" dxfId="0" priority="37259" operator="equal">
      <formula>0</formula>
    </cfRule>
    <cfRule type="cellIs" dxfId="0" priority="37260" operator="equal">
      <formula>0</formula>
    </cfRule>
    <cfRule type="cellIs" dxfId="0" priority="37261" operator="equal">
      <formula>0</formula>
    </cfRule>
    <cfRule type="cellIs" dxfId="0" priority="37262" operator="equal">
      <formula>0</formula>
    </cfRule>
    <cfRule type="cellIs" dxfId="0" priority="37263" operator="equal">
      <formula>0</formula>
    </cfRule>
    <cfRule type="cellIs" dxfId="0" priority="37264" operator="equal">
      <formula>0</formula>
    </cfRule>
    <cfRule type="cellIs" dxfId="0" priority="37265" operator="equal">
      <formula>0</formula>
    </cfRule>
    <cfRule type="cellIs" dxfId="0" priority="37266" operator="equal">
      <formula>0</formula>
    </cfRule>
    <cfRule type="cellIs" dxfId="0" priority="37267" operator="equal">
      <formula>0</formula>
    </cfRule>
    <cfRule type="cellIs" dxfId="0" priority="37268" operator="equal">
      <formula>0</formula>
    </cfRule>
  </conditionalFormatting>
  <conditionalFormatting sqref="E395:E397">
    <cfRule type="cellIs" dxfId="0" priority="37845" operator="equal">
      <formula>0</formula>
    </cfRule>
    <cfRule type="cellIs" dxfId="0" priority="37846" operator="equal">
      <formula>0</formula>
    </cfRule>
    <cfRule type="cellIs" dxfId="0" priority="37847" operator="equal">
      <formula>0</formula>
    </cfRule>
    <cfRule type="cellIs" dxfId="0" priority="37848" operator="equal">
      <formula>0</formula>
    </cfRule>
    <cfRule type="cellIs" dxfId="0" priority="37849" operator="equal">
      <formula>0</formula>
    </cfRule>
    <cfRule type="cellIs" dxfId="0" priority="37850" operator="equal">
      <formula>0</formula>
    </cfRule>
    <cfRule type="cellIs" dxfId="0" priority="37851" operator="equal">
      <formula>0</formula>
    </cfRule>
    <cfRule type="cellIs" dxfId="0" priority="37852" operator="equal">
      <formula>0</formula>
    </cfRule>
    <cfRule type="cellIs" dxfId="0" priority="37853" operator="equal">
      <formula>0</formula>
    </cfRule>
    <cfRule type="cellIs" dxfId="0" priority="37854" operator="equal">
      <formula>0</formula>
    </cfRule>
    <cfRule type="cellIs" dxfId="0" priority="37855" operator="equal">
      <formula>0</formula>
    </cfRule>
    <cfRule type="cellIs" dxfId="0" priority="37856" operator="equal">
      <formula>0</formula>
    </cfRule>
    <cfRule type="cellIs" dxfId="0" priority="37857" operator="equal">
      <formula>0</formula>
    </cfRule>
    <cfRule type="cellIs" dxfId="0" priority="37858" operator="equal">
      <formula>0</formula>
    </cfRule>
    <cfRule type="cellIs" dxfId="0" priority="37859" operator="equal">
      <formula>0</formula>
    </cfRule>
    <cfRule type="cellIs" dxfId="0" priority="37860" operator="equal">
      <formula>0</formula>
    </cfRule>
    <cfRule type="cellIs" dxfId="0" priority="37861" operator="equal">
      <formula>0</formula>
    </cfRule>
    <cfRule type="cellIs" dxfId="0" priority="37862" operator="equal">
      <formula>0</formula>
    </cfRule>
    <cfRule type="cellIs" dxfId="0" priority="37863" operator="equal">
      <formula>0</formula>
    </cfRule>
    <cfRule type="cellIs" dxfId="0" priority="37864" operator="equal">
      <formula>0</formula>
    </cfRule>
    <cfRule type="cellIs" dxfId="0" priority="37865" operator="equal">
      <formula>0</formula>
    </cfRule>
    <cfRule type="cellIs" dxfId="0" priority="37866" operator="equal">
      <formula>0</formula>
    </cfRule>
    <cfRule type="cellIs" dxfId="0" priority="37867" operator="equal">
      <formula>0</formula>
    </cfRule>
    <cfRule type="cellIs" dxfId="0" priority="37868" operator="equal">
      <formula>0</formula>
    </cfRule>
    <cfRule type="cellIs" dxfId="0" priority="37869" operator="equal">
      <formula>0</formula>
    </cfRule>
    <cfRule type="cellIs" dxfId="0" priority="37870" operator="equal">
      <formula>0</formula>
    </cfRule>
    <cfRule type="cellIs" dxfId="0" priority="37871" operator="equal">
      <formula>0</formula>
    </cfRule>
    <cfRule type="cellIs" dxfId="0" priority="37872" operator="equal">
      <formula>0</formula>
    </cfRule>
    <cfRule type="cellIs" dxfId="0" priority="37873" operator="equal">
      <formula>0</formula>
    </cfRule>
    <cfRule type="cellIs" dxfId="0" priority="37874" operator="equal">
      <formula>0</formula>
    </cfRule>
    <cfRule type="cellIs" dxfId="0" priority="37875" operator="equal">
      <formula>0</formula>
    </cfRule>
    <cfRule type="cellIs" dxfId="0" priority="37876" operator="equal">
      <formula>0</formula>
    </cfRule>
    <cfRule type="cellIs" dxfId="0" priority="37877" operator="equal">
      <formula>0</formula>
    </cfRule>
    <cfRule type="cellIs" dxfId="0" priority="37878" operator="equal">
      <formula>0</formula>
    </cfRule>
    <cfRule type="cellIs" dxfId="0" priority="37879" operator="equal">
      <formula>0</formula>
    </cfRule>
    <cfRule type="cellIs" dxfId="0" priority="37880" operator="equal">
      <formula>0</formula>
    </cfRule>
    <cfRule type="cellIs" dxfId="0" priority="37881" operator="equal">
      <formula>0</formula>
    </cfRule>
    <cfRule type="cellIs" dxfId="0" priority="37882" operator="equal">
      <formula>0</formula>
    </cfRule>
    <cfRule type="cellIs" dxfId="0" priority="37883" operator="equal">
      <formula>0</formula>
    </cfRule>
    <cfRule type="cellIs" dxfId="0" priority="37884" operator="equal">
      <formula>0</formula>
    </cfRule>
    <cfRule type="cellIs" dxfId="0" priority="37885" operator="equal">
      <formula>0</formula>
    </cfRule>
    <cfRule type="cellIs" dxfId="0" priority="37886" operator="equal">
      <formula>0</formula>
    </cfRule>
    <cfRule type="cellIs" dxfId="0" priority="37887" operator="equal">
      <formula>0</formula>
    </cfRule>
    <cfRule type="cellIs" dxfId="0" priority="37888" operator="equal">
      <formula>0</formula>
    </cfRule>
    <cfRule type="cellIs" dxfId="0" priority="37889" operator="equal">
      <formula>0</formula>
    </cfRule>
    <cfRule type="cellIs" dxfId="0" priority="37890" operator="equal">
      <formula>0</formula>
    </cfRule>
    <cfRule type="cellIs" dxfId="0" priority="37891" operator="equal">
      <formula>0</formula>
    </cfRule>
    <cfRule type="cellIs" dxfId="0" priority="37892" operator="equal">
      <formula>0</formula>
    </cfRule>
    <cfRule type="cellIs" dxfId="0" priority="37893" operator="equal">
      <formula>0</formula>
    </cfRule>
    <cfRule type="cellIs" dxfId="0" priority="37894" operator="equal">
      <formula>0</formula>
    </cfRule>
    <cfRule type="cellIs" dxfId="0" priority="37895" operator="equal">
      <formula>0</formula>
    </cfRule>
    <cfRule type="cellIs" dxfId="0" priority="37896" operator="equal">
      <formula>0</formula>
    </cfRule>
    <cfRule type="cellIs" dxfId="0" priority="37897" operator="equal">
      <formula>0</formula>
    </cfRule>
    <cfRule type="cellIs" dxfId="0" priority="37898" operator="equal">
      <formula>0</formula>
    </cfRule>
    <cfRule type="cellIs" dxfId="0" priority="37899" operator="equal">
      <formula>0</formula>
    </cfRule>
    <cfRule type="cellIs" dxfId="0" priority="37900" operator="equal">
      <formula>0</formula>
    </cfRule>
    <cfRule type="cellIs" dxfId="0" priority="37901" operator="equal">
      <formula>0</formula>
    </cfRule>
    <cfRule type="cellIs" dxfId="0" priority="37902" operator="equal">
      <formula>0</formula>
    </cfRule>
    <cfRule type="cellIs" dxfId="0" priority="37903" operator="equal">
      <formula>0</formula>
    </cfRule>
    <cfRule type="cellIs" dxfId="0" priority="37904" operator="equal">
      <formula>0</formula>
    </cfRule>
    <cfRule type="cellIs" dxfId="0" priority="37905" operator="equal">
      <formula>0</formula>
    </cfRule>
    <cfRule type="cellIs" dxfId="0" priority="37906" operator="equal">
      <formula>0</formula>
    </cfRule>
    <cfRule type="cellIs" dxfId="0" priority="37907" operator="equal">
      <formula>0</formula>
    </cfRule>
    <cfRule type="cellIs" dxfId="0" priority="37908" operator="equal">
      <formula>0</formula>
    </cfRule>
    <cfRule type="cellIs" dxfId="0" priority="37909" operator="equal">
      <formula>0</formula>
    </cfRule>
    <cfRule type="cellIs" dxfId="0" priority="37910" operator="equal">
      <formula>0</formula>
    </cfRule>
    <cfRule type="cellIs" dxfId="0" priority="37911" operator="equal">
      <formula>0</formula>
    </cfRule>
    <cfRule type="cellIs" dxfId="0" priority="37912" operator="equal">
      <formula>0</formula>
    </cfRule>
    <cfRule type="cellIs" dxfId="0" priority="37913" operator="equal">
      <formula>0</formula>
    </cfRule>
    <cfRule type="cellIs" dxfId="0" priority="37914" operator="equal">
      <formula>0</formula>
    </cfRule>
    <cfRule type="cellIs" dxfId="0" priority="37915" operator="equal">
      <formula>0</formula>
    </cfRule>
    <cfRule type="cellIs" dxfId="0" priority="37916" operator="equal">
      <formula>0</formula>
    </cfRule>
    <cfRule type="cellIs" dxfId="0" priority="37917" operator="equal">
      <formula>0</formula>
    </cfRule>
    <cfRule type="cellIs" dxfId="0" priority="37918" operator="equal">
      <formula>0</formula>
    </cfRule>
    <cfRule type="cellIs" dxfId="0" priority="37919" operator="equal">
      <formula>0</formula>
    </cfRule>
    <cfRule type="cellIs" dxfId="0" priority="37920" operator="equal">
      <formula>0</formula>
    </cfRule>
    <cfRule type="cellIs" dxfId="0" priority="37921" operator="equal">
      <formula>0</formula>
    </cfRule>
    <cfRule type="cellIs" dxfId="0" priority="37922" operator="equal">
      <formula>0</formula>
    </cfRule>
    <cfRule type="cellIs" dxfId="0" priority="37923" operator="equal">
      <formula>0</formula>
    </cfRule>
    <cfRule type="cellIs" dxfId="0" priority="37924" operator="equal">
      <formula>0</formula>
    </cfRule>
    <cfRule type="cellIs" dxfId="0" priority="37925" operator="equal">
      <formula>0</formula>
    </cfRule>
    <cfRule type="cellIs" dxfId="0" priority="37926" operator="equal">
      <formula>0</formula>
    </cfRule>
    <cfRule type="cellIs" dxfId="0" priority="37927" operator="equal">
      <formula>0</formula>
    </cfRule>
    <cfRule type="cellIs" dxfId="0" priority="37928" operator="equal">
      <formula>0</formula>
    </cfRule>
    <cfRule type="cellIs" dxfId="0" priority="37929" operator="equal">
      <formula>0</formula>
    </cfRule>
    <cfRule type="cellIs" dxfId="0" priority="37930" operator="equal">
      <formula>0</formula>
    </cfRule>
    <cfRule type="cellIs" dxfId="0" priority="37931" operator="equal">
      <formula>0</formula>
    </cfRule>
    <cfRule type="cellIs" dxfId="0" priority="37932" operator="equal">
      <formula>0</formula>
    </cfRule>
    <cfRule type="cellIs" dxfId="0" priority="37933" operator="equal">
      <formula>0</formula>
    </cfRule>
    <cfRule type="cellIs" dxfId="0" priority="37934" operator="equal">
      <formula>0</formula>
    </cfRule>
    <cfRule type="cellIs" dxfId="0" priority="37935" operator="equal">
      <formula>0</formula>
    </cfRule>
    <cfRule type="cellIs" dxfId="0" priority="37936" operator="equal">
      <formula>0</formula>
    </cfRule>
    <cfRule type="cellIs" dxfId="0" priority="37937" operator="equal">
      <formula>0</formula>
    </cfRule>
    <cfRule type="cellIs" dxfId="0" priority="37938" operator="equal">
      <formula>0</formula>
    </cfRule>
    <cfRule type="cellIs" dxfId="0" priority="37939" operator="equal">
      <formula>0</formula>
    </cfRule>
    <cfRule type="cellIs" dxfId="0" priority="37940" operator="equal">
      <formula>0</formula>
    </cfRule>
  </conditionalFormatting>
  <conditionalFormatting sqref="E399:E400">
    <cfRule type="cellIs" dxfId="0" priority="37077" operator="equal">
      <formula>0</formula>
    </cfRule>
    <cfRule type="cellIs" dxfId="0" priority="37078" operator="equal">
      <formula>0</formula>
    </cfRule>
    <cfRule type="cellIs" dxfId="0" priority="37079" operator="equal">
      <formula>0</formula>
    </cfRule>
    <cfRule type="cellIs" dxfId="0" priority="37080" operator="equal">
      <formula>0</formula>
    </cfRule>
    <cfRule type="cellIs" dxfId="0" priority="37081" operator="equal">
      <formula>0</formula>
    </cfRule>
    <cfRule type="cellIs" dxfId="0" priority="37082" operator="equal">
      <formula>0</formula>
    </cfRule>
    <cfRule type="cellIs" dxfId="0" priority="37083" operator="equal">
      <formula>0</formula>
    </cfRule>
    <cfRule type="cellIs" dxfId="0" priority="37084" operator="equal">
      <formula>0</formula>
    </cfRule>
    <cfRule type="cellIs" dxfId="0" priority="37085" operator="equal">
      <formula>0</formula>
    </cfRule>
    <cfRule type="cellIs" dxfId="0" priority="37086" operator="equal">
      <formula>0</formula>
    </cfRule>
    <cfRule type="cellIs" dxfId="0" priority="37087" operator="equal">
      <formula>0</formula>
    </cfRule>
    <cfRule type="cellIs" dxfId="0" priority="37088" operator="equal">
      <formula>0</formula>
    </cfRule>
    <cfRule type="cellIs" dxfId="0" priority="37089" operator="equal">
      <formula>0</formula>
    </cfRule>
    <cfRule type="cellIs" dxfId="0" priority="37090" operator="equal">
      <formula>0</formula>
    </cfRule>
    <cfRule type="cellIs" dxfId="0" priority="37091" operator="equal">
      <formula>0</formula>
    </cfRule>
    <cfRule type="cellIs" dxfId="0" priority="37092" operator="equal">
      <formula>0</formula>
    </cfRule>
    <cfRule type="cellIs" dxfId="0" priority="37093" operator="equal">
      <formula>0</formula>
    </cfRule>
    <cfRule type="cellIs" dxfId="0" priority="37094" operator="equal">
      <formula>0</formula>
    </cfRule>
    <cfRule type="cellIs" dxfId="0" priority="37095" operator="equal">
      <formula>0</formula>
    </cfRule>
    <cfRule type="cellIs" dxfId="0" priority="37096" operator="equal">
      <formula>0</formula>
    </cfRule>
    <cfRule type="cellIs" dxfId="0" priority="37097" operator="equal">
      <formula>0</formula>
    </cfRule>
    <cfRule type="cellIs" dxfId="0" priority="37098" operator="equal">
      <formula>0</formula>
    </cfRule>
    <cfRule type="cellIs" dxfId="0" priority="37099" operator="equal">
      <formula>0</formula>
    </cfRule>
    <cfRule type="cellIs" dxfId="0" priority="37100" operator="equal">
      <formula>0</formula>
    </cfRule>
    <cfRule type="cellIs" dxfId="0" priority="37101" operator="equal">
      <formula>0</formula>
    </cfRule>
    <cfRule type="cellIs" dxfId="0" priority="37102" operator="equal">
      <formula>0</formula>
    </cfRule>
    <cfRule type="cellIs" dxfId="0" priority="37103" operator="equal">
      <formula>0</formula>
    </cfRule>
    <cfRule type="cellIs" dxfId="0" priority="37104" operator="equal">
      <formula>0</formula>
    </cfRule>
    <cfRule type="cellIs" dxfId="0" priority="37105" operator="equal">
      <formula>0</formula>
    </cfRule>
    <cfRule type="cellIs" dxfId="0" priority="37106" operator="equal">
      <formula>0</formula>
    </cfRule>
    <cfRule type="cellIs" dxfId="0" priority="37107" operator="equal">
      <formula>0</formula>
    </cfRule>
    <cfRule type="cellIs" dxfId="0" priority="37108" operator="equal">
      <formula>0</formula>
    </cfRule>
    <cfRule type="cellIs" dxfId="0" priority="37109" operator="equal">
      <formula>0</formula>
    </cfRule>
    <cfRule type="cellIs" dxfId="0" priority="37110" operator="equal">
      <formula>0</formula>
    </cfRule>
    <cfRule type="cellIs" dxfId="0" priority="37111" operator="equal">
      <formula>0</formula>
    </cfRule>
    <cfRule type="cellIs" dxfId="0" priority="37112" operator="equal">
      <formula>0</formula>
    </cfRule>
    <cfRule type="cellIs" dxfId="0" priority="37113" operator="equal">
      <formula>0</formula>
    </cfRule>
    <cfRule type="cellIs" dxfId="0" priority="37114" operator="equal">
      <formula>0</formula>
    </cfRule>
    <cfRule type="cellIs" dxfId="0" priority="37115" operator="equal">
      <formula>0</formula>
    </cfRule>
    <cfRule type="cellIs" dxfId="0" priority="37116" operator="equal">
      <formula>0</formula>
    </cfRule>
    <cfRule type="cellIs" dxfId="0" priority="37117" operator="equal">
      <formula>0</formula>
    </cfRule>
    <cfRule type="cellIs" dxfId="0" priority="37118" operator="equal">
      <formula>0</formula>
    </cfRule>
    <cfRule type="cellIs" dxfId="0" priority="37119" operator="equal">
      <formula>0</formula>
    </cfRule>
    <cfRule type="cellIs" dxfId="0" priority="37120" operator="equal">
      <formula>0</formula>
    </cfRule>
    <cfRule type="cellIs" dxfId="0" priority="37121" operator="equal">
      <formula>0</formula>
    </cfRule>
    <cfRule type="cellIs" dxfId="0" priority="37122" operator="equal">
      <formula>0</formula>
    </cfRule>
    <cfRule type="cellIs" dxfId="0" priority="37123" operator="equal">
      <formula>0</formula>
    </cfRule>
    <cfRule type="cellIs" dxfId="0" priority="37124" operator="equal">
      <formula>0</formula>
    </cfRule>
    <cfRule type="cellIs" dxfId="0" priority="37125" operator="equal">
      <formula>0</formula>
    </cfRule>
    <cfRule type="cellIs" dxfId="0" priority="37126" operator="equal">
      <formula>0</formula>
    </cfRule>
    <cfRule type="cellIs" dxfId="0" priority="37127" operator="equal">
      <formula>0</formula>
    </cfRule>
    <cfRule type="cellIs" dxfId="0" priority="37128" operator="equal">
      <formula>0</formula>
    </cfRule>
    <cfRule type="cellIs" dxfId="0" priority="37129" operator="equal">
      <formula>0</formula>
    </cfRule>
    <cfRule type="cellIs" dxfId="0" priority="37130" operator="equal">
      <formula>0</formula>
    </cfRule>
    <cfRule type="cellIs" dxfId="0" priority="37131" operator="equal">
      <formula>0</formula>
    </cfRule>
    <cfRule type="cellIs" dxfId="0" priority="37132" operator="equal">
      <formula>0</formula>
    </cfRule>
    <cfRule type="cellIs" dxfId="0" priority="37133" operator="equal">
      <formula>0</formula>
    </cfRule>
    <cfRule type="cellIs" dxfId="0" priority="37134" operator="equal">
      <formula>0</formula>
    </cfRule>
    <cfRule type="cellIs" dxfId="0" priority="37135" operator="equal">
      <formula>0</formula>
    </cfRule>
    <cfRule type="cellIs" dxfId="0" priority="37136" operator="equal">
      <formula>0</formula>
    </cfRule>
    <cfRule type="cellIs" dxfId="0" priority="37137" operator="equal">
      <formula>0</formula>
    </cfRule>
    <cfRule type="cellIs" dxfId="0" priority="37138" operator="equal">
      <formula>0</formula>
    </cfRule>
    <cfRule type="cellIs" dxfId="0" priority="37139" operator="equal">
      <formula>0</formula>
    </cfRule>
    <cfRule type="cellIs" dxfId="0" priority="37140" operator="equal">
      <formula>0</formula>
    </cfRule>
    <cfRule type="cellIs" dxfId="0" priority="37141" operator="equal">
      <formula>0</formula>
    </cfRule>
    <cfRule type="cellIs" dxfId="0" priority="37142" operator="equal">
      <formula>0</formula>
    </cfRule>
    <cfRule type="cellIs" dxfId="0" priority="37143" operator="equal">
      <formula>0</formula>
    </cfRule>
    <cfRule type="cellIs" dxfId="0" priority="37144" operator="equal">
      <formula>0</formula>
    </cfRule>
    <cfRule type="cellIs" dxfId="0" priority="37145" operator="equal">
      <formula>0</formula>
    </cfRule>
    <cfRule type="cellIs" dxfId="0" priority="37146" operator="equal">
      <formula>0</formula>
    </cfRule>
    <cfRule type="cellIs" dxfId="0" priority="37147" operator="equal">
      <formula>0</formula>
    </cfRule>
    <cfRule type="cellIs" dxfId="0" priority="37148" operator="equal">
      <formula>0</formula>
    </cfRule>
    <cfRule type="cellIs" dxfId="0" priority="37149" operator="equal">
      <formula>0</formula>
    </cfRule>
    <cfRule type="cellIs" dxfId="0" priority="37150" operator="equal">
      <formula>0</formula>
    </cfRule>
    <cfRule type="cellIs" dxfId="0" priority="37151" operator="equal">
      <formula>0</formula>
    </cfRule>
    <cfRule type="cellIs" dxfId="0" priority="37152" operator="equal">
      <formula>0</formula>
    </cfRule>
    <cfRule type="cellIs" dxfId="0" priority="37153" operator="equal">
      <formula>0</formula>
    </cfRule>
    <cfRule type="cellIs" dxfId="0" priority="37154" operator="equal">
      <formula>0</formula>
    </cfRule>
    <cfRule type="cellIs" dxfId="0" priority="37155" operator="equal">
      <formula>0</formula>
    </cfRule>
    <cfRule type="cellIs" dxfId="0" priority="37156" operator="equal">
      <formula>0</formula>
    </cfRule>
    <cfRule type="cellIs" dxfId="0" priority="37157" operator="equal">
      <formula>0</formula>
    </cfRule>
    <cfRule type="cellIs" dxfId="0" priority="37158" operator="equal">
      <formula>0</formula>
    </cfRule>
    <cfRule type="cellIs" dxfId="0" priority="37159" operator="equal">
      <formula>0</formula>
    </cfRule>
    <cfRule type="cellIs" dxfId="0" priority="37160" operator="equal">
      <formula>0</formula>
    </cfRule>
    <cfRule type="cellIs" dxfId="0" priority="37161" operator="equal">
      <formula>0</formula>
    </cfRule>
    <cfRule type="cellIs" dxfId="0" priority="37162" operator="equal">
      <formula>0</formula>
    </cfRule>
    <cfRule type="cellIs" dxfId="0" priority="37163" operator="equal">
      <formula>0</formula>
    </cfRule>
    <cfRule type="cellIs" dxfId="0" priority="37164" operator="equal">
      <formula>0</formula>
    </cfRule>
    <cfRule type="cellIs" dxfId="0" priority="37165" operator="equal">
      <formula>0</formula>
    </cfRule>
    <cfRule type="cellIs" dxfId="0" priority="37166" operator="equal">
      <formula>0</formula>
    </cfRule>
    <cfRule type="cellIs" dxfId="0" priority="37167" operator="equal">
      <formula>0</formula>
    </cfRule>
    <cfRule type="cellIs" dxfId="0" priority="37168" operator="equal">
      <formula>0</formula>
    </cfRule>
    <cfRule type="cellIs" dxfId="0" priority="37169" operator="equal">
      <formula>0</formula>
    </cfRule>
    <cfRule type="cellIs" dxfId="0" priority="37170" operator="equal">
      <formula>0</formula>
    </cfRule>
    <cfRule type="cellIs" dxfId="0" priority="37171" operator="equal">
      <formula>0</formula>
    </cfRule>
    <cfRule type="cellIs" dxfId="0" priority="37172" operator="equal">
      <formula>0</formula>
    </cfRule>
  </conditionalFormatting>
  <conditionalFormatting sqref="E408:E409">
    <cfRule type="cellIs" dxfId="0" priority="36469" operator="equal">
      <formula>0</formula>
    </cfRule>
    <cfRule type="cellIs" dxfId="0" priority="36470" operator="equal">
      <formula>0</formula>
    </cfRule>
    <cfRule type="cellIs" dxfId="0" priority="36471" operator="equal">
      <formula>0</formula>
    </cfRule>
    <cfRule type="cellIs" dxfId="0" priority="36472" operator="equal">
      <formula>0</formula>
    </cfRule>
    <cfRule type="cellIs" dxfId="0" priority="36473" operator="equal">
      <formula>0</formula>
    </cfRule>
    <cfRule type="cellIs" dxfId="0" priority="36474" operator="equal">
      <formula>0</formula>
    </cfRule>
    <cfRule type="cellIs" dxfId="0" priority="36475" operator="equal">
      <formula>0</formula>
    </cfRule>
    <cfRule type="cellIs" dxfId="0" priority="36476" operator="equal">
      <formula>0</formula>
    </cfRule>
    <cfRule type="cellIs" dxfId="0" priority="36477" operator="equal">
      <formula>0</formula>
    </cfRule>
    <cfRule type="cellIs" dxfId="0" priority="36478" operator="equal">
      <formula>0</formula>
    </cfRule>
    <cfRule type="cellIs" dxfId="0" priority="36479" operator="equal">
      <formula>0</formula>
    </cfRule>
    <cfRule type="cellIs" dxfId="0" priority="36480" operator="equal">
      <formula>0</formula>
    </cfRule>
    <cfRule type="cellIs" dxfId="0" priority="36481" operator="equal">
      <formula>0</formula>
    </cfRule>
    <cfRule type="cellIs" dxfId="0" priority="36482" operator="equal">
      <formula>0</formula>
    </cfRule>
    <cfRule type="cellIs" dxfId="0" priority="36483" operator="equal">
      <formula>0</formula>
    </cfRule>
    <cfRule type="cellIs" dxfId="0" priority="36484" operator="equal">
      <formula>0</formula>
    </cfRule>
    <cfRule type="cellIs" dxfId="0" priority="36485" operator="equal">
      <formula>0</formula>
    </cfRule>
    <cfRule type="cellIs" dxfId="0" priority="36486" operator="equal">
      <formula>0</formula>
    </cfRule>
    <cfRule type="cellIs" dxfId="0" priority="36487" operator="equal">
      <formula>0</formula>
    </cfRule>
    <cfRule type="cellIs" dxfId="0" priority="36488" operator="equal">
      <formula>0</formula>
    </cfRule>
    <cfRule type="cellIs" dxfId="0" priority="36489" operator="equal">
      <formula>0</formula>
    </cfRule>
    <cfRule type="cellIs" dxfId="0" priority="36490" operator="equal">
      <formula>0</formula>
    </cfRule>
    <cfRule type="cellIs" dxfId="0" priority="36491" operator="equal">
      <formula>0</formula>
    </cfRule>
    <cfRule type="cellIs" dxfId="0" priority="36492" operator="equal">
      <formula>0</formula>
    </cfRule>
    <cfRule type="cellIs" dxfId="0" priority="36493" operator="equal">
      <formula>0</formula>
    </cfRule>
    <cfRule type="cellIs" dxfId="0" priority="36494" operator="equal">
      <formula>0</formula>
    </cfRule>
    <cfRule type="cellIs" dxfId="0" priority="36495" operator="equal">
      <formula>0</formula>
    </cfRule>
    <cfRule type="cellIs" dxfId="0" priority="36496" operator="equal">
      <formula>0</formula>
    </cfRule>
    <cfRule type="cellIs" dxfId="0" priority="36497" operator="equal">
      <formula>0</formula>
    </cfRule>
    <cfRule type="cellIs" dxfId="0" priority="36498" operator="equal">
      <formula>0</formula>
    </cfRule>
    <cfRule type="cellIs" dxfId="0" priority="36499" operator="equal">
      <formula>0</formula>
    </cfRule>
    <cfRule type="cellIs" dxfId="0" priority="36500" operator="equal">
      <formula>0</formula>
    </cfRule>
    <cfRule type="cellIs" dxfId="0" priority="36501" operator="equal">
      <formula>0</formula>
    </cfRule>
    <cfRule type="cellIs" dxfId="0" priority="36502" operator="equal">
      <formula>0</formula>
    </cfRule>
    <cfRule type="cellIs" dxfId="0" priority="36503" operator="equal">
      <formula>0</formula>
    </cfRule>
    <cfRule type="cellIs" dxfId="0" priority="36504" operator="equal">
      <formula>0</formula>
    </cfRule>
    <cfRule type="cellIs" dxfId="0" priority="36505" operator="equal">
      <formula>0</formula>
    </cfRule>
    <cfRule type="cellIs" dxfId="0" priority="36506" operator="equal">
      <formula>0</formula>
    </cfRule>
    <cfRule type="cellIs" dxfId="0" priority="36507" operator="equal">
      <formula>0</formula>
    </cfRule>
    <cfRule type="cellIs" dxfId="0" priority="36508" operator="equal">
      <formula>0</formula>
    </cfRule>
    <cfRule type="cellIs" dxfId="0" priority="36509" operator="equal">
      <formula>0</formula>
    </cfRule>
    <cfRule type="cellIs" dxfId="0" priority="36510" operator="equal">
      <formula>0</formula>
    </cfRule>
    <cfRule type="cellIs" dxfId="0" priority="36511" operator="equal">
      <formula>0</formula>
    </cfRule>
    <cfRule type="cellIs" dxfId="0" priority="36512" operator="equal">
      <formula>0</formula>
    </cfRule>
    <cfRule type="cellIs" dxfId="0" priority="36513" operator="equal">
      <formula>0</formula>
    </cfRule>
    <cfRule type="cellIs" dxfId="0" priority="36514" operator="equal">
      <formula>0</formula>
    </cfRule>
    <cfRule type="cellIs" dxfId="0" priority="36515" operator="equal">
      <formula>0</formula>
    </cfRule>
    <cfRule type="cellIs" dxfId="0" priority="36516" operator="equal">
      <formula>0</formula>
    </cfRule>
    <cfRule type="cellIs" dxfId="0" priority="36517" operator="equal">
      <formula>0</formula>
    </cfRule>
    <cfRule type="cellIs" dxfId="0" priority="36518" operator="equal">
      <formula>0</formula>
    </cfRule>
    <cfRule type="cellIs" dxfId="0" priority="36519" operator="equal">
      <formula>0</formula>
    </cfRule>
    <cfRule type="cellIs" dxfId="0" priority="36520" operator="equal">
      <formula>0</formula>
    </cfRule>
    <cfRule type="cellIs" dxfId="0" priority="36521" operator="equal">
      <formula>0</formula>
    </cfRule>
    <cfRule type="cellIs" dxfId="0" priority="36522" operator="equal">
      <formula>0</formula>
    </cfRule>
    <cfRule type="cellIs" dxfId="0" priority="36523" operator="equal">
      <formula>0</formula>
    </cfRule>
    <cfRule type="cellIs" dxfId="0" priority="36524" operator="equal">
      <formula>0</formula>
    </cfRule>
    <cfRule type="cellIs" dxfId="0" priority="36525" operator="equal">
      <formula>0</formula>
    </cfRule>
    <cfRule type="cellIs" dxfId="0" priority="36526" operator="equal">
      <formula>0</formula>
    </cfRule>
    <cfRule type="cellIs" dxfId="0" priority="36527" operator="equal">
      <formula>0</formula>
    </cfRule>
    <cfRule type="cellIs" dxfId="0" priority="36528" operator="equal">
      <formula>0</formula>
    </cfRule>
    <cfRule type="cellIs" dxfId="0" priority="36529" operator="equal">
      <formula>0</formula>
    </cfRule>
    <cfRule type="cellIs" dxfId="0" priority="36530" operator="equal">
      <formula>0</formula>
    </cfRule>
    <cfRule type="cellIs" dxfId="0" priority="36531" operator="equal">
      <formula>0</formula>
    </cfRule>
    <cfRule type="cellIs" dxfId="0" priority="36532" operator="equal">
      <formula>0</formula>
    </cfRule>
    <cfRule type="cellIs" dxfId="0" priority="36533" operator="equal">
      <formula>0</formula>
    </cfRule>
    <cfRule type="cellIs" dxfId="0" priority="36534" operator="equal">
      <formula>0</formula>
    </cfRule>
    <cfRule type="cellIs" dxfId="0" priority="36535" operator="equal">
      <formula>0</formula>
    </cfRule>
    <cfRule type="cellIs" dxfId="0" priority="36536" operator="equal">
      <formula>0</formula>
    </cfRule>
    <cfRule type="cellIs" dxfId="0" priority="36537" operator="equal">
      <formula>0</formula>
    </cfRule>
    <cfRule type="cellIs" dxfId="0" priority="36538" operator="equal">
      <formula>0</formula>
    </cfRule>
    <cfRule type="cellIs" dxfId="0" priority="36539" operator="equal">
      <formula>0</formula>
    </cfRule>
    <cfRule type="cellIs" dxfId="0" priority="36540" operator="equal">
      <formula>0</formula>
    </cfRule>
    <cfRule type="cellIs" dxfId="0" priority="36541" operator="equal">
      <formula>0</formula>
    </cfRule>
    <cfRule type="cellIs" dxfId="0" priority="36542" operator="equal">
      <formula>0</formula>
    </cfRule>
    <cfRule type="cellIs" dxfId="0" priority="36543" operator="equal">
      <formula>0</formula>
    </cfRule>
    <cfRule type="cellIs" dxfId="0" priority="36544" operator="equal">
      <formula>0</formula>
    </cfRule>
    <cfRule type="cellIs" dxfId="0" priority="36545" operator="equal">
      <formula>0</formula>
    </cfRule>
    <cfRule type="cellIs" dxfId="0" priority="36546" operator="equal">
      <formula>0</formula>
    </cfRule>
    <cfRule type="cellIs" dxfId="0" priority="36547" operator="equal">
      <formula>0</formula>
    </cfRule>
    <cfRule type="cellIs" dxfId="0" priority="36548" operator="equal">
      <formula>0</formula>
    </cfRule>
    <cfRule type="cellIs" dxfId="0" priority="36549" operator="equal">
      <formula>0</formula>
    </cfRule>
    <cfRule type="cellIs" dxfId="0" priority="36550" operator="equal">
      <formula>0</formula>
    </cfRule>
    <cfRule type="cellIs" dxfId="0" priority="36551" operator="equal">
      <formula>0</formula>
    </cfRule>
    <cfRule type="cellIs" dxfId="0" priority="36552" operator="equal">
      <formula>0</formula>
    </cfRule>
    <cfRule type="cellIs" dxfId="0" priority="36553" operator="equal">
      <formula>0</formula>
    </cfRule>
    <cfRule type="cellIs" dxfId="0" priority="36554" operator="equal">
      <formula>0</formula>
    </cfRule>
    <cfRule type="cellIs" dxfId="0" priority="36555" operator="equal">
      <formula>0</formula>
    </cfRule>
    <cfRule type="cellIs" dxfId="0" priority="36556" operator="equal">
      <formula>0</formula>
    </cfRule>
    <cfRule type="cellIs" dxfId="0" priority="36557" operator="equal">
      <formula>0</formula>
    </cfRule>
    <cfRule type="cellIs" dxfId="0" priority="36558" operator="equal">
      <formula>0</formula>
    </cfRule>
    <cfRule type="cellIs" dxfId="0" priority="36559" operator="equal">
      <formula>0</formula>
    </cfRule>
    <cfRule type="cellIs" dxfId="0" priority="36560" operator="equal">
      <formula>0</formula>
    </cfRule>
    <cfRule type="cellIs" dxfId="0" priority="36561" operator="equal">
      <formula>0</formula>
    </cfRule>
    <cfRule type="cellIs" dxfId="0" priority="36562" operator="equal">
      <formula>0</formula>
    </cfRule>
    <cfRule type="cellIs" dxfId="0" priority="36563" operator="equal">
      <formula>0</formula>
    </cfRule>
    <cfRule type="cellIs" dxfId="0" priority="36564" operator="equal">
      <formula>0</formula>
    </cfRule>
  </conditionalFormatting>
  <conditionalFormatting sqref="E411:E413">
    <cfRule type="cellIs" dxfId="0" priority="36373" operator="equal">
      <formula>0</formula>
    </cfRule>
    <cfRule type="cellIs" dxfId="0" priority="36374" operator="equal">
      <formula>0</formula>
    </cfRule>
    <cfRule type="cellIs" dxfId="0" priority="36375" operator="equal">
      <formula>0</formula>
    </cfRule>
    <cfRule type="cellIs" dxfId="0" priority="36376" operator="equal">
      <formula>0</formula>
    </cfRule>
    <cfRule type="cellIs" dxfId="0" priority="36377" operator="equal">
      <formula>0</formula>
    </cfRule>
    <cfRule type="cellIs" dxfId="0" priority="36378" operator="equal">
      <formula>0</formula>
    </cfRule>
    <cfRule type="cellIs" dxfId="0" priority="36379" operator="equal">
      <formula>0</formula>
    </cfRule>
    <cfRule type="cellIs" dxfId="0" priority="36380" operator="equal">
      <formula>0</formula>
    </cfRule>
    <cfRule type="cellIs" dxfId="0" priority="36381" operator="equal">
      <formula>0</formula>
    </cfRule>
    <cfRule type="cellIs" dxfId="0" priority="36382" operator="equal">
      <formula>0</formula>
    </cfRule>
    <cfRule type="cellIs" dxfId="0" priority="36383" operator="equal">
      <formula>0</formula>
    </cfRule>
    <cfRule type="cellIs" dxfId="0" priority="36384" operator="equal">
      <formula>0</formula>
    </cfRule>
    <cfRule type="cellIs" dxfId="0" priority="36385" operator="equal">
      <formula>0</formula>
    </cfRule>
    <cfRule type="cellIs" dxfId="0" priority="36386" operator="equal">
      <formula>0</formula>
    </cfRule>
    <cfRule type="cellIs" dxfId="0" priority="36387" operator="equal">
      <formula>0</formula>
    </cfRule>
    <cfRule type="cellIs" dxfId="0" priority="36388" operator="equal">
      <formula>0</formula>
    </cfRule>
    <cfRule type="cellIs" dxfId="0" priority="36389" operator="equal">
      <formula>0</formula>
    </cfRule>
    <cfRule type="cellIs" dxfId="0" priority="36390" operator="equal">
      <formula>0</formula>
    </cfRule>
    <cfRule type="cellIs" dxfId="0" priority="36391" operator="equal">
      <formula>0</formula>
    </cfRule>
    <cfRule type="cellIs" dxfId="0" priority="36392" operator="equal">
      <formula>0</formula>
    </cfRule>
    <cfRule type="cellIs" dxfId="0" priority="36393" operator="equal">
      <formula>0</formula>
    </cfRule>
    <cfRule type="cellIs" dxfId="0" priority="36394" operator="equal">
      <formula>0</formula>
    </cfRule>
    <cfRule type="cellIs" dxfId="0" priority="36395" operator="equal">
      <formula>0</formula>
    </cfRule>
    <cfRule type="cellIs" dxfId="0" priority="36396" operator="equal">
      <formula>0</formula>
    </cfRule>
    <cfRule type="cellIs" dxfId="0" priority="36397" operator="equal">
      <formula>0</formula>
    </cfRule>
    <cfRule type="cellIs" dxfId="0" priority="36398" operator="equal">
      <formula>0</formula>
    </cfRule>
    <cfRule type="cellIs" dxfId="0" priority="36399" operator="equal">
      <formula>0</formula>
    </cfRule>
    <cfRule type="cellIs" dxfId="0" priority="36400" operator="equal">
      <formula>0</formula>
    </cfRule>
    <cfRule type="cellIs" dxfId="0" priority="36401" operator="equal">
      <formula>0</formula>
    </cfRule>
    <cfRule type="cellIs" dxfId="0" priority="36402" operator="equal">
      <formula>0</formula>
    </cfRule>
    <cfRule type="cellIs" dxfId="0" priority="36403" operator="equal">
      <formula>0</formula>
    </cfRule>
    <cfRule type="cellIs" dxfId="0" priority="36404" operator="equal">
      <formula>0</formula>
    </cfRule>
    <cfRule type="cellIs" dxfId="0" priority="36405" operator="equal">
      <formula>0</formula>
    </cfRule>
    <cfRule type="cellIs" dxfId="0" priority="36406" operator="equal">
      <formula>0</formula>
    </cfRule>
    <cfRule type="cellIs" dxfId="0" priority="36407" operator="equal">
      <formula>0</formula>
    </cfRule>
    <cfRule type="cellIs" dxfId="0" priority="36408" operator="equal">
      <formula>0</formula>
    </cfRule>
    <cfRule type="cellIs" dxfId="0" priority="36409" operator="equal">
      <formula>0</formula>
    </cfRule>
    <cfRule type="cellIs" dxfId="0" priority="36410" operator="equal">
      <formula>0</formula>
    </cfRule>
    <cfRule type="cellIs" dxfId="0" priority="36411" operator="equal">
      <formula>0</formula>
    </cfRule>
    <cfRule type="cellIs" dxfId="0" priority="36412" operator="equal">
      <formula>0</formula>
    </cfRule>
    <cfRule type="cellIs" dxfId="0" priority="36413" operator="equal">
      <formula>0</formula>
    </cfRule>
    <cfRule type="cellIs" dxfId="0" priority="36414" operator="equal">
      <formula>0</formula>
    </cfRule>
    <cfRule type="cellIs" dxfId="0" priority="36415" operator="equal">
      <formula>0</formula>
    </cfRule>
    <cfRule type="cellIs" dxfId="0" priority="36416" operator="equal">
      <formula>0</formula>
    </cfRule>
    <cfRule type="cellIs" dxfId="0" priority="36417" operator="equal">
      <formula>0</formula>
    </cfRule>
    <cfRule type="cellIs" dxfId="0" priority="36418" operator="equal">
      <formula>0</formula>
    </cfRule>
    <cfRule type="cellIs" dxfId="0" priority="36419" operator="equal">
      <formula>0</formula>
    </cfRule>
    <cfRule type="cellIs" dxfId="0" priority="36420" operator="equal">
      <formula>0</formula>
    </cfRule>
    <cfRule type="cellIs" dxfId="0" priority="36421" operator="equal">
      <formula>0</formula>
    </cfRule>
    <cfRule type="cellIs" dxfId="0" priority="36422" operator="equal">
      <formula>0</formula>
    </cfRule>
    <cfRule type="cellIs" dxfId="0" priority="36423" operator="equal">
      <formula>0</formula>
    </cfRule>
    <cfRule type="cellIs" dxfId="0" priority="36424" operator="equal">
      <formula>0</formula>
    </cfRule>
    <cfRule type="cellIs" dxfId="0" priority="36425" operator="equal">
      <formula>0</formula>
    </cfRule>
    <cfRule type="cellIs" dxfId="0" priority="36426" operator="equal">
      <formula>0</formula>
    </cfRule>
    <cfRule type="cellIs" dxfId="0" priority="36427" operator="equal">
      <formula>0</formula>
    </cfRule>
    <cfRule type="cellIs" dxfId="0" priority="36428" operator="equal">
      <formula>0</formula>
    </cfRule>
    <cfRule type="cellIs" dxfId="0" priority="36429" operator="equal">
      <formula>0</formula>
    </cfRule>
    <cfRule type="cellIs" dxfId="0" priority="36430" operator="equal">
      <formula>0</formula>
    </cfRule>
    <cfRule type="cellIs" dxfId="0" priority="36431" operator="equal">
      <formula>0</formula>
    </cfRule>
    <cfRule type="cellIs" dxfId="0" priority="36432" operator="equal">
      <formula>0</formula>
    </cfRule>
    <cfRule type="cellIs" dxfId="0" priority="36433" operator="equal">
      <formula>0</formula>
    </cfRule>
    <cfRule type="cellIs" dxfId="0" priority="36434" operator="equal">
      <formula>0</formula>
    </cfRule>
    <cfRule type="cellIs" dxfId="0" priority="36435" operator="equal">
      <formula>0</formula>
    </cfRule>
    <cfRule type="cellIs" dxfId="0" priority="36436" operator="equal">
      <formula>0</formula>
    </cfRule>
    <cfRule type="cellIs" dxfId="0" priority="36437" operator="equal">
      <formula>0</formula>
    </cfRule>
    <cfRule type="cellIs" dxfId="0" priority="36438" operator="equal">
      <formula>0</formula>
    </cfRule>
    <cfRule type="cellIs" dxfId="0" priority="36439" operator="equal">
      <formula>0</formula>
    </cfRule>
    <cfRule type="cellIs" dxfId="0" priority="36440" operator="equal">
      <formula>0</formula>
    </cfRule>
    <cfRule type="cellIs" dxfId="0" priority="36441" operator="equal">
      <formula>0</formula>
    </cfRule>
    <cfRule type="cellIs" dxfId="0" priority="36442" operator="equal">
      <formula>0</formula>
    </cfRule>
    <cfRule type="cellIs" dxfId="0" priority="36443" operator="equal">
      <formula>0</formula>
    </cfRule>
    <cfRule type="cellIs" dxfId="0" priority="36444" operator="equal">
      <formula>0</formula>
    </cfRule>
    <cfRule type="cellIs" dxfId="0" priority="36445" operator="equal">
      <formula>0</formula>
    </cfRule>
    <cfRule type="cellIs" dxfId="0" priority="36446" operator="equal">
      <formula>0</formula>
    </cfRule>
    <cfRule type="cellIs" dxfId="0" priority="36447" operator="equal">
      <formula>0</formula>
    </cfRule>
    <cfRule type="cellIs" dxfId="0" priority="36448" operator="equal">
      <formula>0</formula>
    </cfRule>
    <cfRule type="cellIs" dxfId="0" priority="36449" operator="equal">
      <formula>0</formula>
    </cfRule>
    <cfRule type="cellIs" dxfId="0" priority="36450" operator="equal">
      <formula>0</formula>
    </cfRule>
    <cfRule type="cellIs" dxfId="0" priority="36451" operator="equal">
      <formula>0</formula>
    </cfRule>
    <cfRule type="cellIs" dxfId="0" priority="36452" operator="equal">
      <formula>0</formula>
    </cfRule>
    <cfRule type="cellIs" dxfId="0" priority="36453" operator="equal">
      <formula>0</formula>
    </cfRule>
    <cfRule type="cellIs" dxfId="0" priority="36454" operator="equal">
      <formula>0</formula>
    </cfRule>
    <cfRule type="cellIs" dxfId="0" priority="36455" operator="equal">
      <formula>0</formula>
    </cfRule>
    <cfRule type="cellIs" dxfId="0" priority="36456" operator="equal">
      <formula>0</formula>
    </cfRule>
    <cfRule type="cellIs" dxfId="0" priority="36457" operator="equal">
      <formula>0</formula>
    </cfRule>
    <cfRule type="cellIs" dxfId="0" priority="36458" operator="equal">
      <formula>0</formula>
    </cfRule>
    <cfRule type="cellIs" dxfId="0" priority="36459" operator="equal">
      <formula>0</formula>
    </cfRule>
    <cfRule type="cellIs" dxfId="0" priority="36460" operator="equal">
      <formula>0</formula>
    </cfRule>
    <cfRule type="cellIs" dxfId="0" priority="36461" operator="equal">
      <formula>0</formula>
    </cfRule>
    <cfRule type="cellIs" dxfId="0" priority="36462" operator="equal">
      <formula>0</formula>
    </cfRule>
    <cfRule type="cellIs" dxfId="0" priority="36463" operator="equal">
      <formula>0</formula>
    </cfRule>
    <cfRule type="cellIs" dxfId="0" priority="36464" operator="equal">
      <formula>0</formula>
    </cfRule>
    <cfRule type="cellIs" dxfId="0" priority="36465" operator="equal">
      <formula>0</formula>
    </cfRule>
    <cfRule type="cellIs" dxfId="0" priority="36466" operator="equal">
      <formula>0</formula>
    </cfRule>
    <cfRule type="cellIs" dxfId="0" priority="36467" operator="equal">
      <formula>0</formula>
    </cfRule>
    <cfRule type="cellIs" dxfId="0" priority="36468" operator="equal">
      <formula>0</formula>
    </cfRule>
  </conditionalFormatting>
  <conditionalFormatting sqref="E415:E416">
    <cfRule type="cellIs" dxfId="0" priority="35501" operator="equal">
      <formula>0</formula>
    </cfRule>
    <cfRule type="cellIs" dxfId="0" priority="35502" operator="equal">
      <formula>0</formula>
    </cfRule>
    <cfRule type="cellIs" dxfId="0" priority="35503" operator="equal">
      <formula>0</formula>
    </cfRule>
    <cfRule type="cellIs" dxfId="0" priority="35504" operator="equal">
      <formula>0</formula>
    </cfRule>
    <cfRule type="cellIs" dxfId="0" priority="35505" operator="equal">
      <formula>0</formula>
    </cfRule>
    <cfRule type="cellIs" dxfId="0" priority="35506" operator="equal">
      <formula>0</formula>
    </cfRule>
    <cfRule type="cellIs" dxfId="0" priority="35507" operator="equal">
      <formula>0</formula>
    </cfRule>
    <cfRule type="cellIs" dxfId="0" priority="35508" operator="equal">
      <formula>0</formula>
    </cfRule>
    <cfRule type="cellIs" dxfId="0" priority="35509" operator="equal">
      <formula>0</formula>
    </cfRule>
    <cfRule type="cellIs" dxfId="0" priority="35510" operator="equal">
      <formula>0</formula>
    </cfRule>
    <cfRule type="cellIs" dxfId="0" priority="35511" operator="equal">
      <formula>0</formula>
    </cfRule>
    <cfRule type="cellIs" dxfId="0" priority="35512" operator="equal">
      <formula>0</formula>
    </cfRule>
    <cfRule type="cellIs" dxfId="0" priority="35513" operator="equal">
      <formula>0</formula>
    </cfRule>
    <cfRule type="cellIs" dxfId="0" priority="35514" operator="equal">
      <formula>0</formula>
    </cfRule>
    <cfRule type="cellIs" dxfId="0" priority="35515" operator="equal">
      <formula>0</formula>
    </cfRule>
    <cfRule type="cellIs" dxfId="0" priority="35516" operator="equal">
      <formula>0</formula>
    </cfRule>
    <cfRule type="cellIs" dxfId="0" priority="35517" operator="equal">
      <formula>0</formula>
    </cfRule>
    <cfRule type="cellIs" dxfId="0" priority="35518" operator="equal">
      <formula>0</formula>
    </cfRule>
    <cfRule type="cellIs" dxfId="0" priority="35519" operator="equal">
      <formula>0</formula>
    </cfRule>
    <cfRule type="cellIs" dxfId="0" priority="35520" operator="equal">
      <formula>0</formula>
    </cfRule>
    <cfRule type="cellIs" dxfId="0" priority="35521" operator="equal">
      <formula>0</formula>
    </cfRule>
    <cfRule type="cellIs" dxfId="0" priority="35522" operator="equal">
      <formula>0</formula>
    </cfRule>
    <cfRule type="cellIs" dxfId="0" priority="35523" operator="equal">
      <formula>0</formula>
    </cfRule>
    <cfRule type="cellIs" dxfId="0" priority="35524" operator="equal">
      <formula>0</formula>
    </cfRule>
    <cfRule type="cellIs" dxfId="0" priority="35525" operator="equal">
      <formula>0</formula>
    </cfRule>
    <cfRule type="cellIs" dxfId="0" priority="35526" operator="equal">
      <formula>0</formula>
    </cfRule>
    <cfRule type="cellIs" dxfId="0" priority="35527" operator="equal">
      <formula>0</formula>
    </cfRule>
    <cfRule type="cellIs" dxfId="0" priority="35528" operator="equal">
      <formula>0</formula>
    </cfRule>
    <cfRule type="cellIs" dxfId="0" priority="35529" operator="equal">
      <formula>0</formula>
    </cfRule>
    <cfRule type="cellIs" dxfId="0" priority="35530" operator="equal">
      <formula>0</formula>
    </cfRule>
    <cfRule type="cellIs" dxfId="0" priority="35531" operator="equal">
      <formula>0</formula>
    </cfRule>
    <cfRule type="cellIs" dxfId="0" priority="35532" operator="equal">
      <formula>0</formula>
    </cfRule>
    <cfRule type="cellIs" dxfId="0" priority="35533" operator="equal">
      <formula>0</formula>
    </cfRule>
    <cfRule type="cellIs" dxfId="0" priority="35534" operator="equal">
      <formula>0</formula>
    </cfRule>
    <cfRule type="cellIs" dxfId="0" priority="35535" operator="equal">
      <formula>0</formula>
    </cfRule>
    <cfRule type="cellIs" dxfId="0" priority="35536" operator="equal">
      <formula>0</formula>
    </cfRule>
    <cfRule type="cellIs" dxfId="0" priority="35537" operator="equal">
      <formula>0</formula>
    </cfRule>
    <cfRule type="cellIs" dxfId="0" priority="35538" operator="equal">
      <formula>0</formula>
    </cfRule>
    <cfRule type="cellIs" dxfId="0" priority="35539" operator="equal">
      <formula>0</formula>
    </cfRule>
    <cfRule type="cellIs" dxfId="0" priority="35540" operator="equal">
      <formula>0</formula>
    </cfRule>
    <cfRule type="cellIs" dxfId="0" priority="35541" operator="equal">
      <formula>0</formula>
    </cfRule>
    <cfRule type="cellIs" dxfId="0" priority="35542" operator="equal">
      <formula>0</formula>
    </cfRule>
    <cfRule type="cellIs" dxfId="0" priority="35543" operator="equal">
      <formula>0</formula>
    </cfRule>
    <cfRule type="cellIs" dxfId="0" priority="35544" operator="equal">
      <formula>0</formula>
    </cfRule>
    <cfRule type="cellIs" dxfId="0" priority="35545" operator="equal">
      <formula>0</formula>
    </cfRule>
    <cfRule type="cellIs" dxfId="0" priority="35546" operator="equal">
      <formula>0</formula>
    </cfRule>
    <cfRule type="cellIs" dxfId="0" priority="35547" operator="equal">
      <formula>0</formula>
    </cfRule>
    <cfRule type="cellIs" dxfId="0" priority="35548" operator="equal">
      <formula>0</formula>
    </cfRule>
    <cfRule type="cellIs" dxfId="0" priority="35549" operator="equal">
      <formula>0</formula>
    </cfRule>
    <cfRule type="cellIs" dxfId="0" priority="35550" operator="equal">
      <formula>0</formula>
    </cfRule>
    <cfRule type="cellIs" dxfId="0" priority="35551" operator="equal">
      <formula>0</formula>
    </cfRule>
    <cfRule type="cellIs" dxfId="0" priority="35552" operator="equal">
      <formula>0</formula>
    </cfRule>
    <cfRule type="cellIs" dxfId="0" priority="35553" operator="equal">
      <formula>0</formula>
    </cfRule>
    <cfRule type="cellIs" dxfId="0" priority="35554" operator="equal">
      <formula>0</formula>
    </cfRule>
    <cfRule type="cellIs" dxfId="0" priority="35555" operator="equal">
      <formula>0</formula>
    </cfRule>
    <cfRule type="cellIs" dxfId="0" priority="35556" operator="equal">
      <formula>0</formula>
    </cfRule>
    <cfRule type="cellIs" dxfId="0" priority="35557" operator="equal">
      <formula>0</formula>
    </cfRule>
    <cfRule type="cellIs" dxfId="0" priority="35558" operator="equal">
      <formula>0</formula>
    </cfRule>
    <cfRule type="cellIs" dxfId="0" priority="35559" operator="equal">
      <formula>0</formula>
    </cfRule>
    <cfRule type="cellIs" dxfId="0" priority="35560" operator="equal">
      <formula>0</formula>
    </cfRule>
    <cfRule type="cellIs" dxfId="0" priority="35561" operator="equal">
      <formula>0</formula>
    </cfRule>
    <cfRule type="cellIs" dxfId="0" priority="35562" operator="equal">
      <formula>0</formula>
    </cfRule>
    <cfRule type="cellIs" dxfId="0" priority="35563" operator="equal">
      <formula>0</formula>
    </cfRule>
    <cfRule type="cellIs" dxfId="0" priority="35564" operator="equal">
      <formula>0</formula>
    </cfRule>
    <cfRule type="cellIs" dxfId="0" priority="35565" operator="equal">
      <formula>0</formula>
    </cfRule>
    <cfRule type="cellIs" dxfId="0" priority="35566" operator="equal">
      <formula>0</formula>
    </cfRule>
    <cfRule type="cellIs" dxfId="0" priority="35567" operator="equal">
      <formula>0</formula>
    </cfRule>
    <cfRule type="cellIs" dxfId="0" priority="35568" operator="equal">
      <formula>0</formula>
    </cfRule>
    <cfRule type="cellIs" dxfId="0" priority="35569" operator="equal">
      <formula>0</formula>
    </cfRule>
    <cfRule type="cellIs" dxfId="0" priority="35570" operator="equal">
      <formula>0</formula>
    </cfRule>
    <cfRule type="cellIs" dxfId="0" priority="35571" operator="equal">
      <formula>0</formula>
    </cfRule>
    <cfRule type="cellIs" dxfId="0" priority="35572" operator="equal">
      <formula>0</formula>
    </cfRule>
    <cfRule type="cellIs" dxfId="0" priority="35573" operator="equal">
      <formula>0</formula>
    </cfRule>
    <cfRule type="cellIs" dxfId="0" priority="35574" operator="equal">
      <formula>0</formula>
    </cfRule>
    <cfRule type="cellIs" dxfId="0" priority="35575" operator="equal">
      <formula>0</formula>
    </cfRule>
    <cfRule type="cellIs" dxfId="0" priority="35576" operator="equal">
      <formula>0</formula>
    </cfRule>
    <cfRule type="cellIs" dxfId="0" priority="35577" operator="equal">
      <formula>0</formula>
    </cfRule>
    <cfRule type="cellIs" dxfId="0" priority="35578" operator="equal">
      <formula>0</formula>
    </cfRule>
    <cfRule type="cellIs" dxfId="0" priority="35579" operator="equal">
      <formula>0</formula>
    </cfRule>
    <cfRule type="cellIs" dxfId="0" priority="35580" operator="equal">
      <formula>0</formula>
    </cfRule>
    <cfRule type="cellIs" dxfId="0" priority="35581" operator="equal">
      <formula>0</formula>
    </cfRule>
    <cfRule type="cellIs" dxfId="0" priority="35582" operator="equal">
      <formula>0</formula>
    </cfRule>
    <cfRule type="cellIs" dxfId="0" priority="35583" operator="equal">
      <formula>0</formula>
    </cfRule>
    <cfRule type="cellIs" dxfId="0" priority="35584" operator="equal">
      <formula>0</formula>
    </cfRule>
    <cfRule type="cellIs" dxfId="0" priority="35585" operator="equal">
      <formula>0</formula>
    </cfRule>
    <cfRule type="cellIs" dxfId="0" priority="35586" operator="equal">
      <formula>0</formula>
    </cfRule>
    <cfRule type="cellIs" dxfId="0" priority="35587" operator="equal">
      <formula>0</formula>
    </cfRule>
    <cfRule type="cellIs" dxfId="0" priority="35588" operator="equal">
      <formula>0</formula>
    </cfRule>
    <cfRule type="cellIs" dxfId="0" priority="35589" operator="equal">
      <formula>0</formula>
    </cfRule>
    <cfRule type="cellIs" dxfId="0" priority="35590" operator="equal">
      <formula>0</formula>
    </cfRule>
    <cfRule type="cellIs" dxfId="0" priority="35591" operator="equal">
      <formula>0</formula>
    </cfRule>
    <cfRule type="cellIs" dxfId="0" priority="35592" operator="equal">
      <formula>0</formula>
    </cfRule>
    <cfRule type="cellIs" dxfId="0" priority="35593" operator="equal">
      <formula>0</formula>
    </cfRule>
    <cfRule type="cellIs" dxfId="0" priority="35594" operator="equal">
      <formula>0</formula>
    </cfRule>
    <cfRule type="cellIs" dxfId="0" priority="35595" operator="equal">
      <formula>0</formula>
    </cfRule>
    <cfRule type="cellIs" dxfId="0" priority="35596" operator="equal">
      <formula>0</formula>
    </cfRule>
  </conditionalFormatting>
  <conditionalFormatting sqref="E417:E418">
    <cfRule type="cellIs" dxfId="0" priority="35597" operator="equal">
      <formula>0</formula>
    </cfRule>
    <cfRule type="cellIs" dxfId="0" priority="35598" operator="equal">
      <formula>0</formula>
    </cfRule>
    <cfRule type="cellIs" dxfId="0" priority="35599" operator="equal">
      <formula>0</formula>
    </cfRule>
    <cfRule type="cellIs" dxfId="0" priority="35600" operator="equal">
      <formula>0</formula>
    </cfRule>
    <cfRule type="cellIs" dxfId="0" priority="35601" operator="equal">
      <formula>0</formula>
    </cfRule>
    <cfRule type="cellIs" dxfId="0" priority="35602" operator="equal">
      <formula>0</formula>
    </cfRule>
    <cfRule type="cellIs" dxfId="0" priority="35603" operator="equal">
      <formula>0</formula>
    </cfRule>
    <cfRule type="cellIs" dxfId="0" priority="35604" operator="equal">
      <formula>0</formula>
    </cfRule>
    <cfRule type="cellIs" dxfId="0" priority="35605" operator="equal">
      <formula>0</formula>
    </cfRule>
    <cfRule type="cellIs" dxfId="0" priority="35606" operator="equal">
      <formula>0</formula>
    </cfRule>
    <cfRule type="cellIs" dxfId="0" priority="35607" operator="equal">
      <formula>0</formula>
    </cfRule>
    <cfRule type="cellIs" dxfId="0" priority="35608" operator="equal">
      <formula>0</formula>
    </cfRule>
    <cfRule type="cellIs" dxfId="0" priority="35609" operator="equal">
      <formula>0</formula>
    </cfRule>
    <cfRule type="cellIs" dxfId="0" priority="35610" operator="equal">
      <formula>0</formula>
    </cfRule>
    <cfRule type="cellIs" dxfId="0" priority="35611" operator="equal">
      <formula>0</formula>
    </cfRule>
    <cfRule type="cellIs" dxfId="0" priority="35612" operator="equal">
      <formula>0</formula>
    </cfRule>
    <cfRule type="cellIs" dxfId="0" priority="35613" operator="equal">
      <formula>0</formula>
    </cfRule>
    <cfRule type="cellIs" dxfId="0" priority="35614" operator="equal">
      <formula>0</formula>
    </cfRule>
    <cfRule type="cellIs" dxfId="0" priority="35615" operator="equal">
      <formula>0</formula>
    </cfRule>
    <cfRule type="cellIs" dxfId="0" priority="35616" operator="equal">
      <formula>0</formula>
    </cfRule>
    <cfRule type="cellIs" dxfId="0" priority="35617" operator="equal">
      <formula>0</formula>
    </cfRule>
    <cfRule type="cellIs" dxfId="0" priority="35618" operator="equal">
      <formula>0</formula>
    </cfRule>
    <cfRule type="cellIs" dxfId="0" priority="35619" operator="equal">
      <formula>0</formula>
    </cfRule>
    <cfRule type="cellIs" dxfId="0" priority="35620" operator="equal">
      <formula>0</formula>
    </cfRule>
    <cfRule type="cellIs" dxfId="0" priority="35621" operator="equal">
      <formula>0</formula>
    </cfRule>
    <cfRule type="cellIs" dxfId="0" priority="35622" operator="equal">
      <formula>0</formula>
    </cfRule>
    <cfRule type="cellIs" dxfId="0" priority="35623" operator="equal">
      <formula>0</formula>
    </cfRule>
    <cfRule type="cellIs" dxfId="0" priority="35624" operator="equal">
      <formula>0</formula>
    </cfRule>
    <cfRule type="cellIs" dxfId="0" priority="35625" operator="equal">
      <formula>0</formula>
    </cfRule>
    <cfRule type="cellIs" dxfId="0" priority="35626" operator="equal">
      <formula>0</formula>
    </cfRule>
    <cfRule type="cellIs" dxfId="0" priority="35627" operator="equal">
      <formula>0</formula>
    </cfRule>
    <cfRule type="cellIs" dxfId="0" priority="35628" operator="equal">
      <formula>0</formula>
    </cfRule>
    <cfRule type="cellIs" dxfId="0" priority="35629" operator="equal">
      <formula>0</formula>
    </cfRule>
    <cfRule type="cellIs" dxfId="0" priority="35630" operator="equal">
      <formula>0</formula>
    </cfRule>
    <cfRule type="cellIs" dxfId="0" priority="35631" operator="equal">
      <formula>0</formula>
    </cfRule>
    <cfRule type="cellIs" dxfId="0" priority="35632" operator="equal">
      <formula>0</formula>
    </cfRule>
    <cfRule type="cellIs" dxfId="0" priority="35633" operator="equal">
      <formula>0</formula>
    </cfRule>
    <cfRule type="cellIs" dxfId="0" priority="35634" operator="equal">
      <formula>0</formula>
    </cfRule>
    <cfRule type="cellIs" dxfId="0" priority="35635" operator="equal">
      <formula>0</formula>
    </cfRule>
    <cfRule type="cellIs" dxfId="0" priority="35636" operator="equal">
      <formula>0</formula>
    </cfRule>
    <cfRule type="cellIs" dxfId="0" priority="35637" operator="equal">
      <formula>0</formula>
    </cfRule>
    <cfRule type="cellIs" dxfId="0" priority="35638" operator="equal">
      <formula>0</formula>
    </cfRule>
    <cfRule type="cellIs" dxfId="0" priority="35639" operator="equal">
      <formula>0</formula>
    </cfRule>
    <cfRule type="cellIs" dxfId="0" priority="35640" operator="equal">
      <formula>0</formula>
    </cfRule>
    <cfRule type="cellIs" dxfId="0" priority="35641" operator="equal">
      <formula>0</formula>
    </cfRule>
    <cfRule type="cellIs" dxfId="0" priority="35642" operator="equal">
      <formula>0</formula>
    </cfRule>
    <cfRule type="cellIs" dxfId="0" priority="35643" operator="equal">
      <formula>0</formula>
    </cfRule>
    <cfRule type="cellIs" dxfId="0" priority="35644" operator="equal">
      <formula>0</formula>
    </cfRule>
    <cfRule type="cellIs" dxfId="0" priority="35645" operator="equal">
      <formula>0</formula>
    </cfRule>
    <cfRule type="cellIs" dxfId="0" priority="35646" operator="equal">
      <formula>0</formula>
    </cfRule>
    <cfRule type="cellIs" dxfId="0" priority="35647" operator="equal">
      <formula>0</formula>
    </cfRule>
    <cfRule type="cellIs" dxfId="0" priority="35648" operator="equal">
      <formula>0</formula>
    </cfRule>
    <cfRule type="cellIs" dxfId="0" priority="35649" operator="equal">
      <formula>0</formula>
    </cfRule>
    <cfRule type="cellIs" dxfId="0" priority="35650" operator="equal">
      <formula>0</formula>
    </cfRule>
    <cfRule type="cellIs" dxfId="0" priority="35651" operator="equal">
      <formula>0</formula>
    </cfRule>
    <cfRule type="cellIs" dxfId="0" priority="35652" operator="equal">
      <formula>0</formula>
    </cfRule>
    <cfRule type="cellIs" dxfId="0" priority="35653" operator="equal">
      <formula>0</formula>
    </cfRule>
    <cfRule type="cellIs" dxfId="0" priority="35654" operator="equal">
      <formula>0</formula>
    </cfRule>
    <cfRule type="cellIs" dxfId="0" priority="35655" operator="equal">
      <formula>0</formula>
    </cfRule>
    <cfRule type="cellIs" dxfId="0" priority="35656" operator="equal">
      <formula>0</formula>
    </cfRule>
    <cfRule type="cellIs" dxfId="0" priority="35657" operator="equal">
      <formula>0</formula>
    </cfRule>
    <cfRule type="cellIs" dxfId="0" priority="35658" operator="equal">
      <formula>0</formula>
    </cfRule>
    <cfRule type="cellIs" dxfId="0" priority="35659" operator="equal">
      <formula>0</formula>
    </cfRule>
    <cfRule type="cellIs" dxfId="0" priority="35660" operator="equal">
      <formula>0</formula>
    </cfRule>
    <cfRule type="cellIs" dxfId="0" priority="35661" operator="equal">
      <formula>0</formula>
    </cfRule>
    <cfRule type="cellIs" dxfId="0" priority="35662" operator="equal">
      <formula>0</formula>
    </cfRule>
    <cfRule type="cellIs" dxfId="0" priority="35663" operator="equal">
      <formula>0</formula>
    </cfRule>
    <cfRule type="cellIs" dxfId="0" priority="35664" operator="equal">
      <formula>0</formula>
    </cfRule>
    <cfRule type="cellIs" dxfId="0" priority="35665" operator="equal">
      <formula>0</formula>
    </cfRule>
    <cfRule type="cellIs" dxfId="0" priority="35666" operator="equal">
      <formula>0</formula>
    </cfRule>
    <cfRule type="cellIs" dxfId="0" priority="35667" operator="equal">
      <formula>0</formula>
    </cfRule>
    <cfRule type="cellIs" dxfId="0" priority="35668" operator="equal">
      <formula>0</formula>
    </cfRule>
    <cfRule type="cellIs" dxfId="0" priority="35669" operator="equal">
      <formula>0</formula>
    </cfRule>
    <cfRule type="cellIs" dxfId="0" priority="35670" operator="equal">
      <formula>0</formula>
    </cfRule>
    <cfRule type="cellIs" dxfId="0" priority="35671" operator="equal">
      <formula>0</formula>
    </cfRule>
    <cfRule type="cellIs" dxfId="0" priority="35672" operator="equal">
      <formula>0</formula>
    </cfRule>
    <cfRule type="cellIs" dxfId="0" priority="35673" operator="equal">
      <formula>0</formula>
    </cfRule>
    <cfRule type="cellIs" dxfId="0" priority="35674" operator="equal">
      <formula>0</formula>
    </cfRule>
    <cfRule type="cellIs" dxfId="0" priority="35675" operator="equal">
      <formula>0</formula>
    </cfRule>
    <cfRule type="cellIs" dxfId="0" priority="35676" operator="equal">
      <formula>0</formula>
    </cfRule>
    <cfRule type="cellIs" dxfId="0" priority="35677" operator="equal">
      <formula>0</formula>
    </cfRule>
    <cfRule type="cellIs" dxfId="0" priority="35678" operator="equal">
      <formula>0</formula>
    </cfRule>
    <cfRule type="cellIs" dxfId="0" priority="35679" operator="equal">
      <formula>0</formula>
    </cfRule>
    <cfRule type="cellIs" dxfId="0" priority="35680" operator="equal">
      <formula>0</formula>
    </cfRule>
    <cfRule type="cellIs" dxfId="0" priority="35681" operator="equal">
      <formula>0</formula>
    </cfRule>
    <cfRule type="cellIs" dxfId="0" priority="35682" operator="equal">
      <formula>0</formula>
    </cfRule>
    <cfRule type="cellIs" dxfId="0" priority="35683" operator="equal">
      <formula>0</formula>
    </cfRule>
    <cfRule type="cellIs" dxfId="0" priority="35684" operator="equal">
      <formula>0</formula>
    </cfRule>
    <cfRule type="cellIs" dxfId="0" priority="35685" operator="equal">
      <formula>0</formula>
    </cfRule>
    <cfRule type="cellIs" dxfId="0" priority="35686" operator="equal">
      <formula>0</formula>
    </cfRule>
    <cfRule type="cellIs" dxfId="0" priority="35687" operator="equal">
      <formula>0</formula>
    </cfRule>
    <cfRule type="cellIs" dxfId="0" priority="35688" operator="equal">
      <formula>0</formula>
    </cfRule>
    <cfRule type="cellIs" dxfId="0" priority="35689" operator="equal">
      <formula>0</formula>
    </cfRule>
    <cfRule type="cellIs" dxfId="0" priority="35690" operator="equal">
      <formula>0</formula>
    </cfRule>
    <cfRule type="cellIs" dxfId="0" priority="35691" operator="equal">
      <formula>0</formula>
    </cfRule>
    <cfRule type="cellIs" dxfId="0" priority="35692" operator="equal">
      <formula>0</formula>
    </cfRule>
  </conditionalFormatting>
  <conditionalFormatting sqref="E422:E424">
    <cfRule type="cellIs" dxfId="0" priority="35085" operator="equal">
      <formula>0</formula>
    </cfRule>
    <cfRule type="cellIs" dxfId="0" priority="35086" operator="equal">
      <formula>0</formula>
    </cfRule>
    <cfRule type="cellIs" dxfId="0" priority="35087" operator="equal">
      <formula>0</formula>
    </cfRule>
    <cfRule type="cellIs" dxfId="0" priority="35088" operator="equal">
      <formula>0</formula>
    </cfRule>
    <cfRule type="cellIs" dxfId="0" priority="35089" operator="equal">
      <formula>0</formula>
    </cfRule>
    <cfRule type="cellIs" dxfId="0" priority="35090" operator="equal">
      <formula>0</formula>
    </cfRule>
    <cfRule type="cellIs" dxfId="0" priority="35091" operator="equal">
      <formula>0</formula>
    </cfRule>
    <cfRule type="cellIs" dxfId="0" priority="35092" operator="equal">
      <formula>0</formula>
    </cfRule>
    <cfRule type="cellIs" dxfId="0" priority="35093" operator="equal">
      <formula>0</formula>
    </cfRule>
    <cfRule type="cellIs" dxfId="0" priority="35094" operator="equal">
      <formula>0</formula>
    </cfRule>
    <cfRule type="cellIs" dxfId="0" priority="35095" operator="equal">
      <formula>0</formula>
    </cfRule>
    <cfRule type="cellIs" dxfId="0" priority="35096" operator="equal">
      <formula>0</formula>
    </cfRule>
    <cfRule type="cellIs" dxfId="0" priority="35097" operator="equal">
      <formula>0</formula>
    </cfRule>
    <cfRule type="cellIs" dxfId="0" priority="35098" operator="equal">
      <formula>0</formula>
    </cfRule>
    <cfRule type="cellIs" dxfId="0" priority="35099" operator="equal">
      <formula>0</formula>
    </cfRule>
    <cfRule type="cellIs" dxfId="0" priority="35100" operator="equal">
      <formula>0</formula>
    </cfRule>
    <cfRule type="cellIs" dxfId="0" priority="35101" operator="equal">
      <formula>0</formula>
    </cfRule>
    <cfRule type="cellIs" dxfId="0" priority="35102" operator="equal">
      <formula>0</formula>
    </cfRule>
    <cfRule type="cellIs" dxfId="0" priority="35103" operator="equal">
      <formula>0</formula>
    </cfRule>
    <cfRule type="cellIs" dxfId="0" priority="35104" operator="equal">
      <formula>0</formula>
    </cfRule>
    <cfRule type="cellIs" dxfId="0" priority="35105" operator="equal">
      <formula>0</formula>
    </cfRule>
    <cfRule type="cellIs" dxfId="0" priority="35106" operator="equal">
      <formula>0</formula>
    </cfRule>
    <cfRule type="cellIs" dxfId="0" priority="35107" operator="equal">
      <formula>0</formula>
    </cfRule>
    <cfRule type="cellIs" dxfId="0" priority="35108" operator="equal">
      <formula>0</formula>
    </cfRule>
    <cfRule type="cellIs" dxfId="0" priority="35109" operator="equal">
      <formula>0</formula>
    </cfRule>
    <cfRule type="cellIs" dxfId="0" priority="35110" operator="equal">
      <formula>0</formula>
    </cfRule>
    <cfRule type="cellIs" dxfId="0" priority="35111" operator="equal">
      <formula>0</formula>
    </cfRule>
    <cfRule type="cellIs" dxfId="0" priority="35112" operator="equal">
      <formula>0</formula>
    </cfRule>
    <cfRule type="cellIs" dxfId="0" priority="35113" operator="equal">
      <formula>0</formula>
    </cfRule>
    <cfRule type="cellIs" dxfId="0" priority="35114" operator="equal">
      <formula>0</formula>
    </cfRule>
    <cfRule type="cellIs" dxfId="0" priority="35115" operator="equal">
      <formula>0</formula>
    </cfRule>
    <cfRule type="cellIs" dxfId="0" priority="35116" operator="equal">
      <formula>0</formula>
    </cfRule>
    <cfRule type="cellIs" dxfId="0" priority="35117" operator="equal">
      <formula>0</formula>
    </cfRule>
    <cfRule type="cellIs" dxfId="0" priority="35118" operator="equal">
      <formula>0</formula>
    </cfRule>
    <cfRule type="cellIs" dxfId="0" priority="35119" operator="equal">
      <formula>0</formula>
    </cfRule>
    <cfRule type="cellIs" dxfId="0" priority="35120" operator="equal">
      <formula>0</formula>
    </cfRule>
    <cfRule type="cellIs" dxfId="0" priority="35121" operator="equal">
      <formula>0</formula>
    </cfRule>
    <cfRule type="cellIs" dxfId="0" priority="35122" operator="equal">
      <formula>0</formula>
    </cfRule>
    <cfRule type="cellIs" dxfId="0" priority="35123" operator="equal">
      <formula>0</formula>
    </cfRule>
    <cfRule type="cellIs" dxfId="0" priority="35124" operator="equal">
      <formula>0</formula>
    </cfRule>
    <cfRule type="cellIs" dxfId="0" priority="35125" operator="equal">
      <formula>0</formula>
    </cfRule>
    <cfRule type="cellIs" dxfId="0" priority="35126" operator="equal">
      <formula>0</formula>
    </cfRule>
    <cfRule type="cellIs" dxfId="0" priority="35127" operator="equal">
      <formula>0</formula>
    </cfRule>
    <cfRule type="cellIs" dxfId="0" priority="35128" operator="equal">
      <formula>0</formula>
    </cfRule>
    <cfRule type="cellIs" dxfId="0" priority="35129" operator="equal">
      <formula>0</formula>
    </cfRule>
    <cfRule type="cellIs" dxfId="0" priority="35130" operator="equal">
      <formula>0</formula>
    </cfRule>
    <cfRule type="cellIs" dxfId="0" priority="35131" operator="equal">
      <formula>0</formula>
    </cfRule>
    <cfRule type="cellIs" dxfId="0" priority="35132" operator="equal">
      <formula>0</formula>
    </cfRule>
    <cfRule type="cellIs" dxfId="0" priority="35133" operator="equal">
      <formula>0</formula>
    </cfRule>
    <cfRule type="cellIs" dxfId="0" priority="35134" operator="equal">
      <formula>0</formula>
    </cfRule>
    <cfRule type="cellIs" dxfId="0" priority="35135" operator="equal">
      <formula>0</formula>
    </cfRule>
    <cfRule type="cellIs" dxfId="0" priority="35136" operator="equal">
      <formula>0</formula>
    </cfRule>
    <cfRule type="cellIs" dxfId="0" priority="35137" operator="equal">
      <formula>0</formula>
    </cfRule>
    <cfRule type="cellIs" dxfId="0" priority="35138" operator="equal">
      <formula>0</formula>
    </cfRule>
    <cfRule type="cellIs" dxfId="0" priority="35139" operator="equal">
      <formula>0</formula>
    </cfRule>
    <cfRule type="cellIs" dxfId="0" priority="35140" operator="equal">
      <formula>0</formula>
    </cfRule>
    <cfRule type="cellIs" dxfId="0" priority="35141" operator="equal">
      <formula>0</formula>
    </cfRule>
    <cfRule type="cellIs" dxfId="0" priority="35142" operator="equal">
      <formula>0</formula>
    </cfRule>
    <cfRule type="cellIs" dxfId="0" priority="35143" operator="equal">
      <formula>0</formula>
    </cfRule>
    <cfRule type="cellIs" dxfId="0" priority="35144" operator="equal">
      <formula>0</formula>
    </cfRule>
    <cfRule type="cellIs" dxfId="0" priority="35145" operator="equal">
      <formula>0</formula>
    </cfRule>
    <cfRule type="cellIs" dxfId="0" priority="35146" operator="equal">
      <formula>0</formula>
    </cfRule>
    <cfRule type="cellIs" dxfId="0" priority="35147" operator="equal">
      <formula>0</formula>
    </cfRule>
    <cfRule type="cellIs" dxfId="0" priority="35148" operator="equal">
      <formula>0</formula>
    </cfRule>
    <cfRule type="cellIs" dxfId="0" priority="35149" operator="equal">
      <formula>0</formula>
    </cfRule>
    <cfRule type="cellIs" dxfId="0" priority="35150" operator="equal">
      <formula>0</formula>
    </cfRule>
    <cfRule type="cellIs" dxfId="0" priority="35151" operator="equal">
      <formula>0</formula>
    </cfRule>
    <cfRule type="cellIs" dxfId="0" priority="35152" operator="equal">
      <formula>0</formula>
    </cfRule>
    <cfRule type="cellIs" dxfId="0" priority="35153" operator="equal">
      <formula>0</formula>
    </cfRule>
    <cfRule type="cellIs" dxfId="0" priority="35154" operator="equal">
      <formula>0</formula>
    </cfRule>
    <cfRule type="cellIs" dxfId="0" priority="35155" operator="equal">
      <formula>0</formula>
    </cfRule>
    <cfRule type="cellIs" dxfId="0" priority="35156" operator="equal">
      <formula>0</formula>
    </cfRule>
    <cfRule type="cellIs" dxfId="0" priority="35157" operator="equal">
      <formula>0</formula>
    </cfRule>
    <cfRule type="cellIs" dxfId="0" priority="35158" operator="equal">
      <formula>0</formula>
    </cfRule>
    <cfRule type="cellIs" dxfId="0" priority="35159" operator="equal">
      <formula>0</formula>
    </cfRule>
    <cfRule type="cellIs" dxfId="0" priority="35160" operator="equal">
      <formula>0</formula>
    </cfRule>
    <cfRule type="cellIs" dxfId="0" priority="35161" operator="equal">
      <formula>0</formula>
    </cfRule>
    <cfRule type="cellIs" dxfId="0" priority="35162" operator="equal">
      <formula>0</formula>
    </cfRule>
    <cfRule type="cellIs" dxfId="0" priority="35163" operator="equal">
      <formula>0</formula>
    </cfRule>
    <cfRule type="cellIs" dxfId="0" priority="35164" operator="equal">
      <formula>0</formula>
    </cfRule>
    <cfRule type="cellIs" dxfId="0" priority="35165" operator="equal">
      <formula>0</formula>
    </cfRule>
    <cfRule type="cellIs" dxfId="0" priority="35166" operator="equal">
      <formula>0</formula>
    </cfRule>
    <cfRule type="cellIs" dxfId="0" priority="35167" operator="equal">
      <formula>0</formula>
    </cfRule>
    <cfRule type="cellIs" dxfId="0" priority="35168" operator="equal">
      <formula>0</formula>
    </cfRule>
    <cfRule type="cellIs" dxfId="0" priority="35169" operator="equal">
      <formula>0</formula>
    </cfRule>
    <cfRule type="cellIs" dxfId="0" priority="35170" operator="equal">
      <formula>0</formula>
    </cfRule>
    <cfRule type="cellIs" dxfId="0" priority="35171" operator="equal">
      <formula>0</formula>
    </cfRule>
    <cfRule type="cellIs" dxfId="0" priority="35172" operator="equal">
      <formula>0</formula>
    </cfRule>
    <cfRule type="cellIs" dxfId="0" priority="35173" operator="equal">
      <formula>0</formula>
    </cfRule>
    <cfRule type="cellIs" dxfId="0" priority="35174" operator="equal">
      <formula>0</formula>
    </cfRule>
    <cfRule type="cellIs" dxfId="0" priority="35175" operator="equal">
      <formula>0</formula>
    </cfRule>
    <cfRule type="cellIs" dxfId="0" priority="35176" operator="equal">
      <formula>0</formula>
    </cfRule>
    <cfRule type="cellIs" dxfId="0" priority="35177" operator="equal">
      <formula>0</formula>
    </cfRule>
    <cfRule type="cellIs" dxfId="0" priority="35178" operator="equal">
      <formula>0</formula>
    </cfRule>
    <cfRule type="cellIs" dxfId="0" priority="35179" operator="equal">
      <formula>0</formula>
    </cfRule>
    <cfRule type="cellIs" dxfId="0" priority="35180" operator="equal">
      <formula>0</formula>
    </cfRule>
  </conditionalFormatting>
  <conditionalFormatting sqref="E427:E428">
    <cfRule type="cellIs" dxfId="0" priority="34781" operator="equal">
      <formula>0</formula>
    </cfRule>
    <cfRule type="cellIs" dxfId="0" priority="34782" operator="equal">
      <formula>0</formula>
    </cfRule>
    <cfRule type="cellIs" dxfId="0" priority="34783" operator="equal">
      <formula>0</formula>
    </cfRule>
    <cfRule type="cellIs" dxfId="0" priority="34784" operator="equal">
      <formula>0</formula>
    </cfRule>
    <cfRule type="cellIs" dxfId="0" priority="34785" operator="equal">
      <formula>0</formula>
    </cfRule>
    <cfRule type="cellIs" dxfId="0" priority="34786" operator="equal">
      <formula>0</formula>
    </cfRule>
    <cfRule type="cellIs" dxfId="0" priority="34787" operator="equal">
      <formula>0</formula>
    </cfRule>
    <cfRule type="cellIs" dxfId="0" priority="34788" operator="equal">
      <formula>0</formula>
    </cfRule>
    <cfRule type="cellIs" dxfId="0" priority="34789" operator="equal">
      <formula>0</formula>
    </cfRule>
    <cfRule type="cellIs" dxfId="0" priority="34790" operator="equal">
      <formula>0</formula>
    </cfRule>
    <cfRule type="cellIs" dxfId="0" priority="34791" operator="equal">
      <formula>0</formula>
    </cfRule>
    <cfRule type="cellIs" dxfId="0" priority="34792" operator="equal">
      <formula>0</formula>
    </cfRule>
    <cfRule type="cellIs" dxfId="0" priority="34793" operator="equal">
      <formula>0</formula>
    </cfRule>
    <cfRule type="cellIs" dxfId="0" priority="34794" operator="equal">
      <formula>0</formula>
    </cfRule>
    <cfRule type="cellIs" dxfId="0" priority="34795" operator="equal">
      <formula>0</formula>
    </cfRule>
    <cfRule type="cellIs" dxfId="0" priority="34796" operator="equal">
      <formula>0</formula>
    </cfRule>
    <cfRule type="cellIs" dxfId="0" priority="34797" operator="equal">
      <formula>0</formula>
    </cfRule>
    <cfRule type="cellIs" dxfId="0" priority="34798" operator="equal">
      <formula>0</formula>
    </cfRule>
    <cfRule type="cellIs" dxfId="0" priority="34799" operator="equal">
      <formula>0</formula>
    </cfRule>
    <cfRule type="cellIs" dxfId="0" priority="34800" operator="equal">
      <formula>0</formula>
    </cfRule>
    <cfRule type="cellIs" dxfId="0" priority="34801" operator="equal">
      <formula>0</formula>
    </cfRule>
    <cfRule type="cellIs" dxfId="0" priority="34802" operator="equal">
      <formula>0</formula>
    </cfRule>
    <cfRule type="cellIs" dxfId="0" priority="34803" operator="equal">
      <formula>0</formula>
    </cfRule>
    <cfRule type="cellIs" dxfId="0" priority="34804" operator="equal">
      <formula>0</formula>
    </cfRule>
    <cfRule type="cellIs" dxfId="0" priority="34805" operator="equal">
      <formula>0</formula>
    </cfRule>
    <cfRule type="cellIs" dxfId="0" priority="34806" operator="equal">
      <formula>0</formula>
    </cfRule>
    <cfRule type="cellIs" dxfId="0" priority="34807" operator="equal">
      <formula>0</formula>
    </cfRule>
    <cfRule type="cellIs" dxfId="0" priority="34808" operator="equal">
      <formula>0</formula>
    </cfRule>
    <cfRule type="cellIs" dxfId="0" priority="34809" operator="equal">
      <formula>0</formula>
    </cfRule>
    <cfRule type="cellIs" dxfId="0" priority="34810" operator="equal">
      <formula>0</formula>
    </cfRule>
    <cfRule type="cellIs" dxfId="0" priority="34811" operator="equal">
      <formula>0</formula>
    </cfRule>
    <cfRule type="cellIs" dxfId="0" priority="34812" operator="equal">
      <formula>0</formula>
    </cfRule>
    <cfRule type="cellIs" dxfId="0" priority="34813" operator="equal">
      <formula>0</formula>
    </cfRule>
    <cfRule type="cellIs" dxfId="0" priority="34814" operator="equal">
      <formula>0</formula>
    </cfRule>
    <cfRule type="cellIs" dxfId="0" priority="34815" operator="equal">
      <formula>0</formula>
    </cfRule>
    <cfRule type="cellIs" dxfId="0" priority="34816" operator="equal">
      <formula>0</formula>
    </cfRule>
    <cfRule type="cellIs" dxfId="0" priority="34817" operator="equal">
      <formula>0</formula>
    </cfRule>
    <cfRule type="cellIs" dxfId="0" priority="34818" operator="equal">
      <formula>0</formula>
    </cfRule>
    <cfRule type="cellIs" dxfId="0" priority="34819" operator="equal">
      <formula>0</formula>
    </cfRule>
    <cfRule type="cellIs" dxfId="0" priority="34820" operator="equal">
      <formula>0</formula>
    </cfRule>
    <cfRule type="cellIs" dxfId="0" priority="34821" operator="equal">
      <formula>0</formula>
    </cfRule>
    <cfRule type="cellIs" dxfId="0" priority="34822" operator="equal">
      <formula>0</formula>
    </cfRule>
    <cfRule type="cellIs" dxfId="0" priority="34823" operator="equal">
      <formula>0</formula>
    </cfRule>
    <cfRule type="cellIs" dxfId="0" priority="34824" operator="equal">
      <formula>0</formula>
    </cfRule>
    <cfRule type="cellIs" dxfId="0" priority="34825" operator="equal">
      <formula>0</formula>
    </cfRule>
    <cfRule type="cellIs" dxfId="0" priority="34826" operator="equal">
      <formula>0</formula>
    </cfRule>
    <cfRule type="cellIs" dxfId="0" priority="34827" operator="equal">
      <formula>0</formula>
    </cfRule>
    <cfRule type="cellIs" dxfId="0" priority="34828" operator="equal">
      <formula>0</formula>
    </cfRule>
    <cfRule type="cellIs" dxfId="0" priority="34829" operator="equal">
      <formula>0</formula>
    </cfRule>
    <cfRule type="cellIs" dxfId="0" priority="34830" operator="equal">
      <formula>0</formula>
    </cfRule>
    <cfRule type="cellIs" dxfId="0" priority="34831" operator="equal">
      <formula>0</formula>
    </cfRule>
    <cfRule type="cellIs" dxfId="0" priority="34832" operator="equal">
      <formula>0</formula>
    </cfRule>
    <cfRule type="cellIs" dxfId="0" priority="34833" operator="equal">
      <formula>0</formula>
    </cfRule>
    <cfRule type="cellIs" dxfId="0" priority="34834" operator="equal">
      <formula>0</formula>
    </cfRule>
    <cfRule type="cellIs" dxfId="0" priority="34835" operator="equal">
      <formula>0</formula>
    </cfRule>
    <cfRule type="cellIs" dxfId="0" priority="34836" operator="equal">
      <formula>0</formula>
    </cfRule>
    <cfRule type="cellIs" dxfId="0" priority="34837" operator="equal">
      <formula>0</formula>
    </cfRule>
    <cfRule type="cellIs" dxfId="0" priority="34838" operator="equal">
      <formula>0</formula>
    </cfRule>
    <cfRule type="cellIs" dxfId="0" priority="34839" operator="equal">
      <formula>0</formula>
    </cfRule>
    <cfRule type="cellIs" dxfId="0" priority="34840" operator="equal">
      <formula>0</formula>
    </cfRule>
    <cfRule type="cellIs" dxfId="0" priority="34841" operator="equal">
      <formula>0</formula>
    </cfRule>
    <cfRule type="cellIs" dxfId="0" priority="34842" operator="equal">
      <formula>0</formula>
    </cfRule>
    <cfRule type="cellIs" dxfId="0" priority="34843" operator="equal">
      <formula>0</formula>
    </cfRule>
    <cfRule type="cellIs" dxfId="0" priority="34844" operator="equal">
      <formula>0</formula>
    </cfRule>
    <cfRule type="cellIs" dxfId="0" priority="34845" operator="equal">
      <formula>0</formula>
    </cfRule>
    <cfRule type="cellIs" dxfId="0" priority="34846" operator="equal">
      <formula>0</formula>
    </cfRule>
    <cfRule type="cellIs" dxfId="0" priority="34847" operator="equal">
      <formula>0</formula>
    </cfRule>
    <cfRule type="cellIs" dxfId="0" priority="34848" operator="equal">
      <formula>0</formula>
    </cfRule>
    <cfRule type="cellIs" dxfId="0" priority="34849" operator="equal">
      <formula>0</formula>
    </cfRule>
    <cfRule type="cellIs" dxfId="0" priority="34850" operator="equal">
      <formula>0</formula>
    </cfRule>
    <cfRule type="cellIs" dxfId="0" priority="34851" operator="equal">
      <formula>0</formula>
    </cfRule>
    <cfRule type="cellIs" dxfId="0" priority="34852" operator="equal">
      <formula>0</formula>
    </cfRule>
    <cfRule type="cellIs" dxfId="0" priority="34853" operator="equal">
      <formula>0</formula>
    </cfRule>
    <cfRule type="cellIs" dxfId="0" priority="34854" operator="equal">
      <formula>0</formula>
    </cfRule>
    <cfRule type="cellIs" dxfId="0" priority="34855" operator="equal">
      <formula>0</formula>
    </cfRule>
    <cfRule type="cellIs" dxfId="0" priority="34856" operator="equal">
      <formula>0</formula>
    </cfRule>
    <cfRule type="cellIs" dxfId="0" priority="34857" operator="equal">
      <formula>0</formula>
    </cfRule>
    <cfRule type="cellIs" dxfId="0" priority="34858" operator="equal">
      <formula>0</formula>
    </cfRule>
    <cfRule type="cellIs" dxfId="0" priority="34859" operator="equal">
      <formula>0</formula>
    </cfRule>
    <cfRule type="cellIs" dxfId="0" priority="34860" operator="equal">
      <formula>0</formula>
    </cfRule>
    <cfRule type="cellIs" dxfId="0" priority="34861" operator="equal">
      <formula>0</formula>
    </cfRule>
    <cfRule type="cellIs" dxfId="0" priority="34862" operator="equal">
      <formula>0</formula>
    </cfRule>
    <cfRule type="cellIs" dxfId="0" priority="34863" operator="equal">
      <formula>0</formula>
    </cfRule>
    <cfRule type="cellIs" dxfId="0" priority="34864" operator="equal">
      <formula>0</formula>
    </cfRule>
    <cfRule type="cellIs" dxfId="0" priority="34865" operator="equal">
      <formula>0</formula>
    </cfRule>
    <cfRule type="cellIs" dxfId="0" priority="34866" operator="equal">
      <formula>0</formula>
    </cfRule>
    <cfRule type="cellIs" dxfId="0" priority="34867" operator="equal">
      <formula>0</formula>
    </cfRule>
    <cfRule type="cellIs" dxfId="0" priority="34868" operator="equal">
      <formula>0</formula>
    </cfRule>
    <cfRule type="cellIs" dxfId="0" priority="34869" operator="equal">
      <formula>0</formula>
    </cfRule>
    <cfRule type="cellIs" dxfId="0" priority="34870" operator="equal">
      <formula>0</formula>
    </cfRule>
    <cfRule type="cellIs" dxfId="0" priority="34871" operator="equal">
      <formula>0</formula>
    </cfRule>
    <cfRule type="cellIs" dxfId="0" priority="34872" operator="equal">
      <formula>0</formula>
    </cfRule>
    <cfRule type="cellIs" dxfId="0" priority="34873" operator="equal">
      <formula>0</formula>
    </cfRule>
    <cfRule type="cellIs" dxfId="0" priority="34874" operator="equal">
      <formula>0</formula>
    </cfRule>
    <cfRule type="cellIs" dxfId="0" priority="34875" operator="equal">
      <formula>0</formula>
    </cfRule>
    <cfRule type="cellIs" dxfId="0" priority="34876" operator="equal">
      <formula>0</formula>
    </cfRule>
  </conditionalFormatting>
  <conditionalFormatting sqref="E435:E436">
    <cfRule type="cellIs" dxfId="0" priority="34205" operator="equal">
      <formula>0</formula>
    </cfRule>
    <cfRule type="cellIs" dxfId="0" priority="34206" operator="equal">
      <formula>0</formula>
    </cfRule>
    <cfRule type="cellIs" dxfId="0" priority="34207" operator="equal">
      <formula>0</formula>
    </cfRule>
    <cfRule type="cellIs" dxfId="0" priority="34208" operator="equal">
      <formula>0</formula>
    </cfRule>
    <cfRule type="cellIs" dxfId="0" priority="34209" operator="equal">
      <formula>0</formula>
    </cfRule>
    <cfRule type="cellIs" dxfId="0" priority="34210" operator="equal">
      <formula>0</formula>
    </cfRule>
    <cfRule type="cellIs" dxfId="0" priority="34211" operator="equal">
      <formula>0</formula>
    </cfRule>
    <cfRule type="cellIs" dxfId="0" priority="34212" operator="equal">
      <formula>0</formula>
    </cfRule>
    <cfRule type="cellIs" dxfId="0" priority="34213" operator="equal">
      <formula>0</formula>
    </cfRule>
    <cfRule type="cellIs" dxfId="0" priority="34214" operator="equal">
      <formula>0</formula>
    </cfRule>
    <cfRule type="cellIs" dxfId="0" priority="34215" operator="equal">
      <formula>0</formula>
    </cfRule>
    <cfRule type="cellIs" dxfId="0" priority="34216" operator="equal">
      <formula>0</formula>
    </cfRule>
    <cfRule type="cellIs" dxfId="0" priority="34217" operator="equal">
      <formula>0</formula>
    </cfRule>
    <cfRule type="cellIs" dxfId="0" priority="34218" operator="equal">
      <formula>0</formula>
    </cfRule>
    <cfRule type="cellIs" dxfId="0" priority="34219" operator="equal">
      <formula>0</formula>
    </cfRule>
    <cfRule type="cellIs" dxfId="0" priority="34220" operator="equal">
      <formula>0</formula>
    </cfRule>
    <cfRule type="cellIs" dxfId="0" priority="34221" operator="equal">
      <formula>0</formula>
    </cfRule>
    <cfRule type="cellIs" dxfId="0" priority="34222" operator="equal">
      <formula>0</formula>
    </cfRule>
    <cfRule type="cellIs" dxfId="0" priority="34223" operator="equal">
      <formula>0</formula>
    </cfRule>
    <cfRule type="cellIs" dxfId="0" priority="34224" operator="equal">
      <formula>0</formula>
    </cfRule>
    <cfRule type="cellIs" dxfId="0" priority="34225" operator="equal">
      <formula>0</formula>
    </cfRule>
    <cfRule type="cellIs" dxfId="0" priority="34226" operator="equal">
      <formula>0</formula>
    </cfRule>
    <cfRule type="cellIs" dxfId="0" priority="34227" operator="equal">
      <formula>0</formula>
    </cfRule>
    <cfRule type="cellIs" dxfId="0" priority="34228" operator="equal">
      <formula>0</formula>
    </cfRule>
    <cfRule type="cellIs" dxfId="0" priority="34229" operator="equal">
      <formula>0</formula>
    </cfRule>
    <cfRule type="cellIs" dxfId="0" priority="34230" operator="equal">
      <formula>0</formula>
    </cfRule>
    <cfRule type="cellIs" dxfId="0" priority="34231" operator="equal">
      <formula>0</formula>
    </cfRule>
    <cfRule type="cellIs" dxfId="0" priority="34232" operator="equal">
      <formula>0</formula>
    </cfRule>
    <cfRule type="cellIs" dxfId="0" priority="34233" operator="equal">
      <formula>0</formula>
    </cfRule>
    <cfRule type="cellIs" dxfId="0" priority="34234" operator="equal">
      <formula>0</formula>
    </cfRule>
    <cfRule type="cellIs" dxfId="0" priority="34235" operator="equal">
      <formula>0</formula>
    </cfRule>
    <cfRule type="cellIs" dxfId="0" priority="34236" operator="equal">
      <formula>0</formula>
    </cfRule>
    <cfRule type="cellIs" dxfId="0" priority="34237" operator="equal">
      <formula>0</formula>
    </cfRule>
    <cfRule type="cellIs" dxfId="0" priority="34238" operator="equal">
      <formula>0</formula>
    </cfRule>
    <cfRule type="cellIs" dxfId="0" priority="34239" operator="equal">
      <formula>0</formula>
    </cfRule>
    <cfRule type="cellIs" dxfId="0" priority="34240" operator="equal">
      <formula>0</formula>
    </cfRule>
    <cfRule type="cellIs" dxfId="0" priority="34241" operator="equal">
      <formula>0</formula>
    </cfRule>
    <cfRule type="cellIs" dxfId="0" priority="34242" operator="equal">
      <formula>0</formula>
    </cfRule>
    <cfRule type="cellIs" dxfId="0" priority="34243" operator="equal">
      <formula>0</formula>
    </cfRule>
    <cfRule type="cellIs" dxfId="0" priority="34244" operator="equal">
      <formula>0</formula>
    </cfRule>
    <cfRule type="cellIs" dxfId="0" priority="34245" operator="equal">
      <formula>0</formula>
    </cfRule>
    <cfRule type="cellIs" dxfId="0" priority="34246" operator="equal">
      <formula>0</formula>
    </cfRule>
    <cfRule type="cellIs" dxfId="0" priority="34247" operator="equal">
      <formula>0</formula>
    </cfRule>
    <cfRule type="cellIs" dxfId="0" priority="34248" operator="equal">
      <formula>0</formula>
    </cfRule>
    <cfRule type="cellIs" dxfId="0" priority="34249" operator="equal">
      <formula>0</formula>
    </cfRule>
    <cfRule type="cellIs" dxfId="0" priority="34250" operator="equal">
      <formula>0</formula>
    </cfRule>
    <cfRule type="cellIs" dxfId="0" priority="34251" operator="equal">
      <formula>0</formula>
    </cfRule>
    <cfRule type="cellIs" dxfId="0" priority="34252" operator="equal">
      <formula>0</formula>
    </cfRule>
    <cfRule type="cellIs" dxfId="0" priority="34253" operator="equal">
      <formula>0</formula>
    </cfRule>
    <cfRule type="cellIs" dxfId="0" priority="34254" operator="equal">
      <formula>0</formula>
    </cfRule>
    <cfRule type="cellIs" dxfId="0" priority="34255" operator="equal">
      <formula>0</formula>
    </cfRule>
    <cfRule type="cellIs" dxfId="0" priority="34256" operator="equal">
      <formula>0</formula>
    </cfRule>
    <cfRule type="cellIs" dxfId="0" priority="34257" operator="equal">
      <formula>0</formula>
    </cfRule>
    <cfRule type="cellIs" dxfId="0" priority="34258" operator="equal">
      <formula>0</formula>
    </cfRule>
    <cfRule type="cellIs" dxfId="0" priority="34259" operator="equal">
      <formula>0</formula>
    </cfRule>
    <cfRule type="cellIs" dxfId="0" priority="34260" operator="equal">
      <formula>0</formula>
    </cfRule>
    <cfRule type="cellIs" dxfId="0" priority="34261" operator="equal">
      <formula>0</formula>
    </cfRule>
    <cfRule type="cellIs" dxfId="0" priority="34262" operator="equal">
      <formula>0</formula>
    </cfRule>
    <cfRule type="cellIs" dxfId="0" priority="34263" operator="equal">
      <formula>0</formula>
    </cfRule>
    <cfRule type="cellIs" dxfId="0" priority="34264" operator="equal">
      <formula>0</formula>
    </cfRule>
    <cfRule type="cellIs" dxfId="0" priority="34265" operator="equal">
      <formula>0</formula>
    </cfRule>
    <cfRule type="cellIs" dxfId="0" priority="34266" operator="equal">
      <formula>0</formula>
    </cfRule>
    <cfRule type="cellIs" dxfId="0" priority="34267" operator="equal">
      <formula>0</formula>
    </cfRule>
    <cfRule type="cellIs" dxfId="0" priority="34268" operator="equal">
      <formula>0</formula>
    </cfRule>
    <cfRule type="cellIs" dxfId="0" priority="34269" operator="equal">
      <formula>0</formula>
    </cfRule>
    <cfRule type="cellIs" dxfId="0" priority="34270" operator="equal">
      <formula>0</formula>
    </cfRule>
    <cfRule type="cellIs" dxfId="0" priority="34271" operator="equal">
      <formula>0</formula>
    </cfRule>
    <cfRule type="cellIs" dxfId="0" priority="34272" operator="equal">
      <formula>0</formula>
    </cfRule>
    <cfRule type="cellIs" dxfId="0" priority="34273" operator="equal">
      <formula>0</formula>
    </cfRule>
    <cfRule type="cellIs" dxfId="0" priority="34274" operator="equal">
      <formula>0</formula>
    </cfRule>
    <cfRule type="cellIs" dxfId="0" priority="34275" operator="equal">
      <formula>0</formula>
    </cfRule>
    <cfRule type="cellIs" dxfId="0" priority="34276" operator="equal">
      <formula>0</formula>
    </cfRule>
    <cfRule type="cellIs" dxfId="0" priority="34277" operator="equal">
      <formula>0</formula>
    </cfRule>
    <cfRule type="cellIs" dxfId="0" priority="34278" operator="equal">
      <formula>0</formula>
    </cfRule>
    <cfRule type="cellIs" dxfId="0" priority="34279" operator="equal">
      <formula>0</formula>
    </cfRule>
    <cfRule type="cellIs" dxfId="0" priority="34280" operator="equal">
      <formula>0</formula>
    </cfRule>
    <cfRule type="cellIs" dxfId="0" priority="34281" operator="equal">
      <formula>0</formula>
    </cfRule>
    <cfRule type="cellIs" dxfId="0" priority="34282" operator="equal">
      <formula>0</formula>
    </cfRule>
    <cfRule type="cellIs" dxfId="0" priority="34283" operator="equal">
      <formula>0</formula>
    </cfRule>
    <cfRule type="cellIs" dxfId="0" priority="34284" operator="equal">
      <formula>0</formula>
    </cfRule>
    <cfRule type="cellIs" dxfId="0" priority="34285" operator="equal">
      <formula>0</formula>
    </cfRule>
    <cfRule type="cellIs" dxfId="0" priority="34286" operator="equal">
      <formula>0</formula>
    </cfRule>
    <cfRule type="cellIs" dxfId="0" priority="34287" operator="equal">
      <formula>0</formula>
    </cfRule>
    <cfRule type="cellIs" dxfId="0" priority="34288" operator="equal">
      <formula>0</formula>
    </cfRule>
    <cfRule type="cellIs" dxfId="0" priority="34289" operator="equal">
      <formula>0</formula>
    </cfRule>
    <cfRule type="cellIs" dxfId="0" priority="34290" operator="equal">
      <formula>0</formula>
    </cfRule>
    <cfRule type="cellIs" dxfId="0" priority="34291" operator="equal">
      <formula>0</formula>
    </cfRule>
    <cfRule type="cellIs" dxfId="0" priority="34292" operator="equal">
      <formula>0</formula>
    </cfRule>
    <cfRule type="cellIs" dxfId="0" priority="34293" operator="equal">
      <formula>0</formula>
    </cfRule>
    <cfRule type="cellIs" dxfId="0" priority="34294" operator="equal">
      <formula>0</formula>
    </cfRule>
    <cfRule type="cellIs" dxfId="0" priority="34295" operator="equal">
      <formula>0</formula>
    </cfRule>
    <cfRule type="cellIs" dxfId="0" priority="34296" operator="equal">
      <formula>0</formula>
    </cfRule>
    <cfRule type="cellIs" dxfId="0" priority="34297" operator="equal">
      <formula>0</formula>
    </cfRule>
    <cfRule type="cellIs" dxfId="0" priority="34298" operator="equal">
      <formula>0</formula>
    </cfRule>
    <cfRule type="cellIs" dxfId="0" priority="34299" operator="equal">
      <formula>0</formula>
    </cfRule>
    <cfRule type="cellIs" dxfId="0" priority="34300" operator="equal">
      <formula>0</formula>
    </cfRule>
  </conditionalFormatting>
  <conditionalFormatting sqref="E438:E439">
    <cfRule type="cellIs" dxfId="0" priority="34101" operator="equal">
      <formula>0</formula>
    </cfRule>
    <cfRule type="cellIs" dxfId="0" priority="34102" operator="equal">
      <formula>0</formula>
    </cfRule>
    <cfRule type="cellIs" dxfId="0" priority="34103" operator="equal">
      <formula>0</formula>
    </cfRule>
    <cfRule type="cellIs" dxfId="0" priority="34104" operator="equal">
      <formula>0</formula>
    </cfRule>
    <cfRule type="cellIs" dxfId="0" priority="34105" operator="equal">
      <formula>0</formula>
    </cfRule>
    <cfRule type="cellIs" dxfId="0" priority="34106" operator="equal">
      <formula>0</formula>
    </cfRule>
    <cfRule type="cellIs" dxfId="0" priority="34107" operator="equal">
      <formula>0</formula>
    </cfRule>
    <cfRule type="cellIs" dxfId="0" priority="34108" operator="equal">
      <formula>0</formula>
    </cfRule>
    <cfRule type="cellIs" dxfId="0" priority="34109" operator="equal">
      <formula>0</formula>
    </cfRule>
    <cfRule type="cellIs" dxfId="0" priority="34110" operator="equal">
      <formula>0</formula>
    </cfRule>
    <cfRule type="cellIs" dxfId="0" priority="34111" operator="equal">
      <formula>0</formula>
    </cfRule>
    <cfRule type="cellIs" dxfId="0" priority="34112" operator="equal">
      <formula>0</formula>
    </cfRule>
    <cfRule type="cellIs" dxfId="0" priority="34113" operator="equal">
      <formula>0</formula>
    </cfRule>
    <cfRule type="cellIs" dxfId="0" priority="34114" operator="equal">
      <formula>0</formula>
    </cfRule>
    <cfRule type="cellIs" dxfId="0" priority="34115" operator="equal">
      <formula>0</formula>
    </cfRule>
    <cfRule type="cellIs" dxfId="0" priority="34116" operator="equal">
      <formula>0</formula>
    </cfRule>
    <cfRule type="cellIs" dxfId="0" priority="34117" operator="equal">
      <formula>0</formula>
    </cfRule>
    <cfRule type="cellIs" dxfId="0" priority="34118" operator="equal">
      <formula>0</formula>
    </cfRule>
    <cfRule type="cellIs" dxfId="0" priority="34119" operator="equal">
      <formula>0</formula>
    </cfRule>
    <cfRule type="cellIs" dxfId="0" priority="34120" operator="equal">
      <formula>0</formula>
    </cfRule>
    <cfRule type="cellIs" dxfId="0" priority="34121" operator="equal">
      <formula>0</formula>
    </cfRule>
    <cfRule type="cellIs" dxfId="0" priority="34122" operator="equal">
      <formula>0</formula>
    </cfRule>
    <cfRule type="cellIs" dxfId="0" priority="34123" operator="equal">
      <formula>0</formula>
    </cfRule>
    <cfRule type="cellIs" dxfId="0" priority="34124" operator="equal">
      <formula>0</formula>
    </cfRule>
    <cfRule type="cellIs" dxfId="0" priority="34125" operator="equal">
      <formula>0</formula>
    </cfRule>
    <cfRule type="cellIs" dxfId="0" priority="34126" operator="equal">
      <formula>0</formula>
    </cfRule>
    <cfRule type="cellIs" dxfId="0" priority="34127" operator="equal">
      <formula>0</formula>
    </cfRule>
    <cfRule type="cellIs" dxfId="0" priority="34128" operator="equal">
      <formula>0</formula>
    </cfRule>
    <cfRule type="cellIs" dxfId="0" priority="34129" operator="equal">
      <formula>0</formula>
    </cfRule>
    <cfRule type="cellIs" dxfId="0" priority="34130" operator="equal">
      <formula>0</formula>
    </cfRule>
    <cfRule type="cellIs" dxfId="0" priority="34131" operator="equal">
      <formula>0</formula>
    </cfRule>
    <cfRule type="cellIs" dxfId="0" priority="34132" operator="equal">
      <formula>0</formula>
    </cfRule>
    <cfRule type="cellIs" dxfId="0" priority="34133" operator="equal">
      <formula>0</formula>
    </cfRule>
    <cfRule type="cellIs" dxfId="0" priority="34134" operator="equal">
      <formula>0</formula>
    </cfRule>
    <cfRule type="cellIs" dxfId="0" priority="34135" operator="equal">
      <formula>0</formula>
    </cfRule>
    <cfRule type="cellIs" dxfId="0" priority="34136" operator="equal">
      <formula>0</formula>
    </cfRule>
    <cfRule type="cellIs" dxfId="0" priority="34137" operator="equal">
      <formula>0</formula>
    </cfRule>
    <cfRule type="cellIs" dxfId="0" priority="34138" operator="equal">
      <formula>0</formula>
    </cfRule>
    <cfRule type="cellIs" dxfId="0" priority="34139" operator="equal">
      <formula>0</formula>
    </cfRule>
    <cfRule type="cellIs" dxfId="0" priority="34140" operator="equal">
      <formula>0</formula>
    </cfRule>
    <cfRule type="cellIs" dxfId="0" priority="34141" operator="equal">
      <formula>0</formula>
    </cfRule>
    <cfRule type="cellIs" dxfId="0" priority="34142" operator="equal">
      <formula>0</formula>
    </cfRule>
    <cfRule type="cellIs" dxfId="0" priority="34143" operator="equal">
      <formula>0</formula>
    </cfRule>
    <cfRule type="cellIs" dxfId="0" priority="34144" operator="equal">
      <formula>0</formula>
    </cfRule>
    <cfRule type="cellIs" dxfId="0" priority="34145" operator="equal">
      <formula>0</formula>
    </cfRule>
    <cfRule type="cellIs" dxfId="0" priority="34146" operator="equal">
      <formula>0</formula>
    </cfRule>
    <cfRule type="cellIs" dxfId="0" priority="34147" operator="equal">
      <formula>0</formula>
    </cfRule>
    <cfRule type="cellIs" dxfId="0" priority="34148" operator="equal">
      <formula>0</formula>
    </cfRule>
    <cfRule type="cellIs" dxfId="0" priority="34149" operator="equal">
      <formula>0</formula>
    </cfRule>
    <cfRule type="cellIs" dxfId="0" priority="34150" operator="equal">
      <formula>0</formula>
    </cfRule>
    <cfRule type="cellIs" dxfId="0" priority="34151" operator="equal">
      <formula>0</formula>
    </cfRule>
    <cfRule type="cellIs" dxfId="0" priority="34152" operator="equal">
      <formula>0</formula>
    </cfRule>
    <cfRule type="cellIs" dxfId="0" priority="34153" operator="equal">
      <formula>0</formula>
    </cfRule>
    <cfRule type="cellIs" dxfId="0" priority="34154" operator="equal">
      <formula>0</formula>
    </cfRule>
    <cfRule type="cellIs" dxfId="0" priority="34155" operator="equal">
      <formula>0</formula>
    </cfRule>
    <cfRule type="cellIs" dxfId="0" priority="34156" operator="equal">
      <formula>0</formula>
    </cfRule>
    <cfRule type="cellIs" dxfId="0" priority="34157" operator="equal">
      <formula>0</formula>
    </cfRule>
    <cfRule type="cellIs" dxfId="0" priority="34158" operator="equal">
      <formula>0</formula>
    </cfRule>
    <cfRule type="cellIs" dxfId="0" priority="34159" operator="equal">
      <formula>0</formula>
    </cfRule>
    <cfRule type="cellIs" dxfId="0" priority="34160" operator="equal">
      <formula>0</formula>
    </cfRule>
    <cfRule type="cellIs" dxfId="0" priority="34161" operator="equal">
      <formula>0</formula>
    </cfRule>
    <cfRule type="cellIs" dxfId="0" priority="34162" operator="equal">
      <formula>0</formula>
    </cfRule>
    <cfRule type="cellIs" dxfId="0" priority="34163" operator="equal">
      <formula>0</formula>
    </cfRule>
    <cfRule type="cellIs" dxfId="0" priority="34164" operator="equal">
      <formula>0</formula>
    </cfRule>
    <cfRule type="cellIs" dxfId="0" priority="34165" operator="equal">
      <formula>0</formula>
    </cfRule>
    <cfRule type="cellIs" dxfId="0" priority="34166" operator="equal">
      <formula>0</formula>
    </cfRule>
    <cfRule type="cellIs" dxfId="0" priority="34167" operator="equal">
      <formula>0</formula>
    </cfRule>
    <cfRule type="cellIs" dxfId="0" priority="34168" operator="equal">
      <formula>0</formula>
    </cfRule>
    <cfRule type="cellIs" dxfId="0" priority="34169" operator="equal">
      <formula>0</formula>
    </cfRule>
    <cfRule type="cellIs" dxfId="0" priority="34170" operator="equal">
      <formula>0</formula>
    </cfRule>
    <cfRule type="cellIs" dxfId="0" priority="34171" operator="equal">
      <formula>0</formula>
    </cfRule>
    <cfRule type="cellIs" dxfId="0" priority="34172" operator="equal">
      <formula>0</formula>
    </cfRule>
    <cfRule type="cellIs" dxfId="0" priority="34173" operator="equal">
      <formula>0</formula>
    </cfRule>
    <cfRule type="cellIs" dxfId="0" priority="34174" operator="equal">
      <formula>0</formula>
    </cfRule>
    <cfRule type="cellIs" dxfId="0" priority="34175" operator="equal">
      <formula>0</formula>
    </cfRule>
    <cfRule type="cellIs" dxfId="0" priority="34176" operator="equal">
      <formula>0</formula>
    </cfRule>
    <cfRule type="cellIs" dxfId="0" priority="34177" operator="equal">
      <formula>0</formula>
    </cfRule>
    <cfRule type="cellIs" dxfId="0" priority="34178" operator="equal">
      <formula>0</formula>
    </cfRule>
    <cfRule type="cellIs" dxfId="0" priority="34179" operator="equal">
      <formula>0</formula>
    </cfRule>
    <cfRule type="cellIs" dxfId="0" priority="34180" operator="equal">
      <formula>0</formula>
    </cfRule>
    <cfRule type="cellIs" dxfId="0" priority="34181" operator="equal">
      <formula>0</formula>
    </cfRule>
    <cfRule type="cellIs" dxfId="0" priority="34182" operator="equal">
      <formula>0</formula>
    </cfRule>
    <cfRule type="cellIs" dxfId="0" priority="34183" operator="equal">
      <formula>0</formula>
    </cfRule>
    <cfRule type="cellIs" dxfId="0" priority="34184" operator="equal">
      <formula>0</formula>
    </cfRule>
    <cfRule type="cellIs" dxfId="0" priority="34185" operator="equal">
      <formula>0</formula>
    </cfRule>
    <cfRule type="cellIs" dxfId="0" priority="34186" operator="equal">
      <formula>0</formula>
    </cfRule>
    <cfRule type="cellIs" dxfId="0" priority="34187" operator="equal">
      <formula>0</formula>
    </cfRule>
    <cfRule type="cellIs" dxfId="0" priority="34188" operator="equal">
      <formula>0</formula>
    </cfRule>
    <cfRule type="cellIs" dxfId="0" priority="34189" operator="equal">
      <formula>0</formula>
    </cfRule>
    <cfRule type="cellIs" dxfId="0" priority="34190" operator="equal">
      <formula>0</formula>
    </cfRule>
    <cfRule type="cellIs" dxfId="0" priority="34191" operator="equal">
      <formula>0</formula>
    </cfRule>
    <cfRule type="cellIs" dxfId="0" priority="34192" operator="equal">
      <formula>0</formula>
    </cfRule>
    <cfRule type="cellIs" dxfId="0" priority="34193" operator="equal">
      <formula>0</formula>
    </cfRule>
    <cfRule type="cellIs" dxfId="0" priority="34194" operator="equal">
      <formula>0</formula>
    </cfRule>
    <cfRule type="cellIs" dxfId="0" priority="34195" operator="equal">
      <formula>0</formula>
    </cfRule>
    <cfRule type="cellIs" dxfId="0" priority="34196" operator="equal">
      <formula>0</formula>
    </cfRule>
  </conditionalFormatting>
  <conditionalFormatting sqref="E442:E443">
    <cfRule type="cellIs" dxfId="0" priority="33805" operator="equal">
      <formula>0</formula>
    </cfRule>
    <cfRule type="cellIs" dxfId="0" priority="33806" operator="equal">
      <formula>0</formula>
    </cfRule>
    <cfRule type="cellIs" dxfId="0" priority="33807" operator="equal">
      <formula>0</formula>
    </cfRule>
    <cfRule type="cellIs" dxfId="0" priority="33808" operator="equal">
      <formula>0</formula>
    </cfRule>
    <cfRule type="cellIs" dxfId="0" priority="33809" operator="equal">
      <formula>0</formula>
    </cfRule>
    <cfRule type="cellIs" dxfId="0" priority="33810" operator="equal">
      <formula>0</formula>
    </cfRule>
    <cfRule type="cellIs" dxfId="0" priority="33811" operator="equal">
      <formula>0</formula>
    </cfRule>
    <cfRule type="cellIs" dxfId="0" priority="33812" operator="equal">
      <formula>0</formula>
    </cfRule>
    <cfRule type="cellIs" dxfId="0" priority="33813" operator="equal">
      <formula>0</formula>
    </cfRule>
    <cfRule type="cellIs" dxfId="0" priority="33814" operator="equal">
      <formula>0</formula>
    </cfRule>
    <cfRule type="cellIs" dxfId="0" priority="33815" operator="equal">
      <formula>0</formula>
    </cfRule>
    <cfRule type="cellIs" dxfId="0" priority="33816" operator="equal">
      <formula>0</formula>
    </cfRule>
    <cfRule type="cellIs" dxfId="0" priority="33817" operator="equal">
      <formula>0</formula>
    </cfRule>
    <cfRule type="cellIs" dxfId="0" priority="33818" operator="equal">
      <formula>0</formula>
    </cfRule>
    <cfRule type="cellIs" dxfId="0" priority="33819" operator="equal">
      <formula>0</formula>
    </cfRule>
    <cfRule type="cellIs" dxfId="0" priority="33820" operator="equal">
      <formula>0</formula>
    </cfRule>
    <cfRule type="cellIs" dxfId="0" priority="33821" operator="equal">
      <formula>0</formula>
    </cfRule>
    <cfRule type="cellIs" dxfId="0" priority="33822" operator="equal">
      <formula>0</formula>
    </cfRule>
    <cfRule type="cellIs" dxfId="0" priority="33823" operator="equal">
      <formula>0</formula>
    </cfRule>
    <cfRule type="cellIs" dxfId="0" priority="33824" operator="equal">
      <formula>0</formula>
    </cfRule>
    <cfRule type="cellIs" dxfId="0" priority="33825" operator="equal">
      <formula>0</formula>
    </cfRule>
    <cfRule type="cellIs" dxfId="0" priority="33826" operator="equal">
      <formula>0</formula>
    </cfRule>
    <cfRule type="cellIs" dxfId="0" priority="33827" operator="equal">
      <formula>0</formula>
    </cfRule>
    <cfRule type="cellIs" dxfId="0" priority="33828" operator="equal">
      <formula>0</formula>
    </cfRule>
    <cfRule type="cellIs" dxfId="0" priority="33829" operator="equal">
      <formula>0</formula>
    </cfRule>
    <cfRule type="cellIs" dxfId="0" priority="33830" operator="equal">
      <formula>0</formula>
    </cfRule>
    <cfRule type="cellIs" dxfId="0" priority="33831" operator="equal">
      <formula>0</formula>
    </cfRule>
    <cfRule type="cellIs" dxfId="0" priority="33832" operator="equal">
      <formula>0</formula>
    </cfRule>
    <cfRule type="cellIs" dxfId="0" priority="33833" operator="equal">
      <formula>0</formula>
    </cfRule>
    <cfRule type="cellIs" dxfId="0" priority="33834" operator="equal">
      <formula>0</formula>
    </cfRule>
    <cfRule type="cellIs" dxfId="0" priority="33835" operator="equal">
      <formula>0</formula>
    </cfRule>
    <cfRule type="cellIs" dxfId="0" priority="33836" operator="equal">
      <formula>0</formula>
    </cfRule>
    <cfRule type="cellIs" dxfId="0" priority="33837" operator="equal">
      <formula>0</formula>
    </cfRule>
    <cfRule type="cellIs" dxfId="0" priority="33838" operator="equal">
      <formula>0</formula>
    </cfRule>
    <cfRule type="cellIs" dxfId="0" priority="33839" operator="equal">
      <formula>0</formula>
    </cfRule>
    <cfRule type="cellIs" dxfId="0" priority="33840" operator="equal">
      <formula>0</formula>
    </cfRule>
    <cfRule type="cellIs" dxfId="0" priority="33841" operator="equal">
      <formula>0</formula>
    </cfRule>
    <cfRule type="cellIs" dxfId="0" priority="33842" operator="equal">
      <formula>0</formula>
    </cfRule>
    <cfRule type="cellIs" dxfId="0" priority="33843" operator="equal">
      <formula>0</formula>
    </cfRule>
    <cfRule type="cellIs" dxfId="0" priority="33844" operator="equal">
      <formula>0</formula>
    </cfRule>
    <cfRule type="cellIs" dxfId="0" priority="33845" operator="equal">
      <formula>0</formula>
    </cfRule>
    <cfRule type="cellIs" dxfId="0" priority="33846" operator="equal">
      <formula>0</formula>
    </cfRule>
    <cfRule type="cellIs" dxfId="0" priority="33847" operator="equal">
      <formula>0</formula>
    </cfRule>
    <cfRule type="cellIs" dxfId="0" priority="33848" operator="equal">
      <formula>0</formula>
    </cfRule>
    <cfRule type="cellIs" dxfId="0" priority="33849" operator="equal">
      <formula>0</formula>
    </cfRule>
    <cfRule type="cellIs" dxfId="0" priority="33850" operator="equal">
      <formula>0</formula>
    </cfRule>
    <cfRule type="cellIs" dxfId="0" priority="33851" operator="equal">
      <formula>0</formula>
    </cfRule>
    <cfRule type="cellIs" dxfId="0" priority="33852" operator="equal">
      <formula>0</formula>
    </cfRule>
    <cfRule type="cellIs" dxfId="0" priority="33853" operator="equal">
      <formula>0</formula>
    </cfRule>
    <cfRule type="cellIs" dxfId="0" priority="33854" operator="equal">
      <formula>0</formula>
    </cfRule>
    <cfRule type="cellIs" dxfId="0" priority="33855" operator="equal">
      <formula>0</formula>
    </cfRule>
    <cfRule type="cellIs" dxfId="0" priority="33856" operator="equal">
      <formula>0</formula>
    </cfRule>
    <cfRule type="cellIs" dxfId="0" priority="33857" operator="equal">
      <formula>0</formula>
    </cfRule>
    <cfRule type="cellIs" dxfId="0" priority="33858" operator="equal">
      <formula>0</formula>
    </cfRule>
    <cfRule type="cellIs" dxfId="0" priority="33859" operator="equal">
      <formula>0</formula>
    </cfRule>
    <cfRule type="cellIs" dxfId="0" priority="33860" operator="equal">
      <formula>0</formula>
    </cfRule>
    <cfRule type="cellIs" dxfId="0" priority="33861" operator="equal">
      <formula>0</formula>
    </cfRule>
    <cfRule type="cellIs" dxfId="0" priority="33862" operator="equal">
      <formula>0</formula>
    </cfRule>
    <cfRule type="cellIs" dxfId="0" priority="33863" operator="equal">
      <formula>0</formula>
    </cfRule>
    <cfRule type="cellIs" dxfId="0" priority="33864" operator="equal">
      <formula>0</formula>
    </cfRule>
    <cfRule type="cellIs" dxfId="0" priority="33865" operator="equal">
      <formula>0</formula>
    </cfRule>
    <cfRule type="cellIs" dxfId="0" priority="33866" operator="equal">
      <formula>0</formula>
    </cfRule>
    <cfRule type="cellIs" dxfId="0" priority="33867" operator="equal">
      <formula>0</formula>
    </cfRule>
    <cfRule type="cellIs" dxfId="0" priority="33868" operator="equal">
      <formula>0</formula>
    </cfRule>
    <cfRule type="cellIs" dxfId="0" priority="33869" operator="equal">
      <formula>0</formula>
    </cfRule>
    <cfRule type="cellIs" dxfId="0" priority="33870" operator="equal">
      <formula>0</formula>
    </cfRule>
    <cfRule type="cellIs" dxfId="0" priority="33871" operator="equal">
      <formula>0</formula>
    </cfRule>
    <cfRule type="cellIs" dxfId="0" priority="33872" operator="equal">
      <formula>0</formula>
    </cfRule>
    <cfRule type="cellIs" dxfId="0" priority="33873" operator="equal">
      <formula>0</formula>
    </cfRule>
    <cfRule type="cellIs" dxfId="0" priority="33874" operator="equal">
      <formula>0</formula>
    </cfRule>
    <cfRule type="cellIs" dxfId="0" priority="33875" operator="equal">
      <formula>0</formula>
    </cfRule>
    <cfRule type="cellIs" dxfId="0" priority="33876" operator="equal">
      <formula>0</formula>
    </cfRule>
    <cfRule type="cellIs" dxfId="0" priority="33877" operator="equal">
      <formula>0</formula>
    </cfRule>
    <cfRule type="cellIs" dxfId="0" priority="33878" operator="equal">
      <formula>0</formula>
    </cfRule>
    <cfRule type="cellIs" dxfId="0" priority="33879" operator="equal">
      <formula>0</formula>
    </cfRule>
    <cfRule type="cellIs" dxfId="0" priority="33880" operator="equal">
      <formula>0</formula>
    </cfRule>
    <cfRule type="cellIs" dxfId="0" priority="33881" operator="equal">
      <formula>0</formula>
    </cfRule>
    <cfRule type="cellIs" dxfId="0" priority="33882" operator="equal">
      <formula>0</formula>
    </cfRule>
    <cfRule type="cellIs" dxfId="0" priority="33883" operator="equal">
      <formula>0</formula>
    </cfRule>
    <cfRule type="cellIs" dxfId="0" priority="33884" operator="equal">
      <formula>0</formula>
    </cfRule>
    <cfRule type="cellIs" dxfId="0" priority="33885" operator="equal">
      <formula>0</formula>
    </cfRule>
    <cfRule type="cellIs" dxfId="0" priority="33886" operator="equal">
      <formula>0</formula>
    </cfRule>
    <cfRule type="cellIs" dxfId="0" priority="33887" operator="equal">
      <formula>0</formula>
    </cfRule>
    <cfRule type="cellIs" dxfId="0" priority="33888" operator="equal">
      <formula>0</formula>
    </cfRule>
    <cfRule type="cellIs" dxfId="0" priority="33889" operator="equal">
      <formula>0</formula>
    </cfRule>
    <cfRule type="cellIs" dxfId="0" priority="33890" operator="equal">
      <formula>0</formula>
    </cfRule>
    <cfRule type="cellIs" dxfId="0" priority="33891" operator="equal">
      <formula>0</formula>
    </cfRule>
    <cfRule type="cellIs" dxfId="0" priority="33892" operator="equal">
      <formula>0</formula>
    </cfRule>
    <cfRule type="cellIs" dxfId="0" priority="33893" operator="equal">
      <formula>0</formula>
    </cfRule>
    <cfRule type="cellIs" dxfId="0" priority="33894" operator="equal">
      <formula>0</formula>
    </cfRule>
    <cfRule type="cellIs" dxfId="0" priority="33895" operator="equal">
      <formula>0</formula>
    </cfRule>
    <cfRule type="cellIs" dxfId="0" priority="33896" operator="equal">
      <formula>0</formula>
    </cfRule>
    <cfRule type="cellIs" dxfId="0" priority="33897" operator="equal">
      <formula>0</formula>
    </cfRule>
    <cfRule type="cellIs" dxfId="0" priority="33898" operator="equal">
      <formula>0</formula>
    </cfRule>
    <cfRule type="cellIs" dxfId="0" priority="33899" operator="equal">
      <formula>0</formula>
    </cfRule>
    <cfRule type="cellIs" dxfId="0" priority="33900" operator="equal">
      <formula>0</formula>
    </cfRule>
  </conditionalFormatting>
  <conditionalFormatting sqref="E451:E452">
    <cfRule type="cellIs" dxfId="0" priority="33317" operator="equal">
      <formula>0</formula>
    </cfRule>
    <cfRule type="cellIs" dxfId="0" priority="33318" operator="equal">
      <formula>0</formula>
    </cfRule>
    <cfRule type="cellIs" dxfId="0" priority="33319" operator="equal">
      <formula>0</formula>
    </cfRule>
    <cfRule type="cellIs" dxfId="0" priority="33320" operator="equal">
      <formula>0</formula>
    </cfRule>
    <cfRule type="cellIs" dxfId="0" priority="33321" operator="equal">
      <formula>0</formula>
    </cfRule>
    <cfRule type="cellIs" dxfId="0" priority="33322" operator="equal">
      <formula>0</formula>
    </cfRule>
    <cfRule type="cellIs" dxfId="0" priority="33323" operator="equal">
      <formula>0</formula>
    </cfRule>
    <cfRule type="cellIs" dxfId="0" priority="33324" operator="equal">
      <formula>0</formula>
    </cfRule>
    <cfRule type="cellIs" dxfId="0" priority="33325" operator="equal">
      <formula>0</formula>
    </cfRule>
    <cfRule type="cellIs" dxfId="0" priority="33326" operator="equal">
      <formula>0</formula>
    </cfRule>
    <cfRule type="cellIs" dxfId="0" priority="33327" operator="equal">
      <formula>0</formula>
    </cfRule>
    <cfRule type="cellIs" dxfId="0" priority="33328" operator="equal">
      <formula>0</formula>
    </cfRule>
    <cfRule type="cellIs" dxfId="0" priority="33329" operator="equal">
      <formula>0</formula>
    </cfRule>
    <cfRule type="cellIs" dxfId="0" priority="33330" operator="equal">
      <formula>0</formula>
    </cfRule>
    <cfRule type="cellIs" dxfId="0" priority="33331" operator="equal">
      <formula>0</formula>
    </cfRule>
    <cfRule type="cellIs" dxfId="0" priority="33332" operator="equal">
      <formula>0</formula>
    </cfRule>
    <cfRule type="cellIs" dxfId="0" priority="33333" operator="equal">
      <formula>0</formula>
    </cfRule>
    <cfRule type="cellIs" dxfId="0" priority="33334" operator="equal">
      <formula>0</formula>
    </cfRule>
    <cfRule type="cellIs" dxfId="0" priority="33335" operator="equal">
      <formula>0</formula>
    </cfRule>
    <cfRule type="cellIs" dxfId="0" priority="33336" operator="equal">
      <formula>0</formula>
    </cfRule>
    <cfRule type="cellIs" dxfId="0" priority="33337" operator="equal">
      <formula>0</formula>
    </cfRule>
    <cfRule type="cellIs" dxfId="0" priority="33338" operator="equal">
      <formula>0</formula>
    </cfRule>
    <cfRule type="cellIs" dxfId="0" priority="33339" operator="equal">
      <formula>0</formula>
    </cfRule>
    <cfRule type="cellIs" dxfId="0" priority="33340" operator="equal">
      <formula>0</formula>
    </cfRule>
    <cfRule type="cellIs" dxfId="0" priority="33341" operator="equal">
      <formula>0</formula>
    </cfRule>
    <cfRule type="cellIs" dxfId="0" priority="33342" operator="equal">
      <formula>0</formula>
    </cfRule>
    <cfRule type="cellIs" dxfId="0" priority="33343" operator="equal">
      <formula>0</formula>
    </cfRule>
    <cfRule type="cellIs" dxfId="0" priority="33344" operator="equal">
      <formula>0</formula>
    </cfRule>
    <cfRule type="cellIs" dxfId="0" priority="33345" operator="equal">
      <formula>0</formula>
    </cfRule>
    <cfRule type="cellIs" dxfId="0" priority="33346" operator="equal">
      <formula>0</formula>
    </cfRule>
    <cfRule type="cellIs" dxfId="0" priority="33347" operator="equal">
      <formula>0</formula>
    </cfRule>
    <cfRule type="cellIs" dxfId="0" priority="33348" operator="equal">
      <formula>0</formula>
    </cfRule>
    <cfRule type="cellIs" dxfId="0" priority="33349" operator="equal">
      <formula>0</formula>
    </cfRule>
    <cfRule type="cellIs" dxfId="0" priority="33350" operator="equal">
      <formula>0</formula>
    </cfRule>
    <cfRule type="cellIs" dxfId="0" priority="33351" operator="equal">
      <formula>0</formula>
    </cfRule>
    <cfRule type="cellIs" dxfId="0" priority="33352" operator="equal">
      <formula>0</formula>
    </cfRule>
    <cfRule type="cellIs" dxfId="0" priority="33353" operator="equal">
      <formula>0</formula>
    </cfRule>
    <cfRule type="cellIs" dxfId="0" priority="33354" operator="equal">
      <formula>0</formula>
    </cfRule>
    <cfRule type="cellIs" dxfId="0" priority="33355" operator="equal">
      <formula>0</formula>
    </cfRule>
    <cfRule type="cellIs" dxfId="0" priority="33356" operator="equal">
      <formula>0</formula>
    </cfRule>
    <cfRule type="cellIs" dxfId="0" priority="33357" operator="equal">
      <formula>0</formula>
    </cfRule>
    <cfRule type="cellIs" dxfId="0" priority="33358" operator="equal">
      <formula>0</formula>
    </cfRule>
    <cfRule type="cellIs" dxfId="0" priority="33359" operator="equal">
      <formula>0</formula>
    </cfRule>
    <cfRule type="cellIs" dxfId="0" priority="33360" operator="equal">
      <formula>0</formula>
    </cfRule>
    <cfRule type="cellIs" dxfId="0" priority="33361" operator="equal">
      <formula>0</formula>
    </cfRule>
    <cfRule type="cellIs" dxfId="0" priority="33362" operator="equal">
      <formula>0</formula>
    </cfRule>
    <cfRule type="cellIs" dxfId="0" priority="33363" operator="equal">
      <formula>0</formula>
    </cfRule>
    <cfRule type="cellIs" dxfId="0" priority="33364" operator="equal">
      <formula>0</formula>
    </cfRule>
    <cfRule type="cellIs" dxfId="0" priority="33365" operator="equal">
      <formula>0</formula>
    </cfRule>
    <cfRule type="cellIs" dxfId="0" priority="33366" operator="equal">
      <formula>0</formula>
    </cfRule>
    <cfRule type="cellIs" dxfId="0" priority="33367" operator="equal">
      <formula>0</formula>
    </cfRule>
    <cfRule type="cellIs" dxfId="0" priority="33368" operator="equal">
      <formula>0</formula>
    </cfRule>
    <cfRule type="cellIs" dxfId="0" priority="33369" operator="equal">
      <formula>0</formula>
    </cfRule>
    <cfRule type="cellIs" dxfId="0" priority="33370" operator="equal">
      <formula>0</formula>
    </cfRule>
    <cfRule type="cellIs" dxfId="0" priority="33371" operator="equal">
      <formula>0</formula>
    </cfRule>
    <cfRule type="cellIs" dxfId="0" priority="33372" operator="equal">
      <formula>0</formula>
    </cfRule>
    <cfRule type="cellIs" dxfId="0" priority="33373" operator="equal">
      <formula>0</formula>
    </cfRule>
    <cfRule type="cellIs" dxfId="0" priority="33374" operator="equal">
      <formula>0</formula>
    </cfRule>
    <cfRule type="cellIs" dxfId="0" priority="33375" operator="equal">
      <formula>0</formula>
    </cfRule>
    <cfRule type="cellIs" dxfId="0" priority="33376" operator="equal">
      <formula>0</formula>
    </cfRule>
    <cfRule type="cellIs" dxfId="0" priority="33377" operator="equal">
      <formula>0</formula>
    </cfRule>
    <cfRule type="cellIs" dxfId="0" priority="33378" operator="equal">
      <formula>0</formula>
    </cfRule>
    <cfRule type="cellIs" dxfId="0" priority="33379" operator="equal">
      <formula>0</formula>
    </cfRule>
    <cfRule type="cellIs" dxfId="0" priority="33380" operator="equal">
      <formula>0</formula>
    </cfRule>
    <cfRule type="cellIs" dxfId="0" priority="33381" operator="equal">
      <formula>0</formula>
    </cfRule>
    <cfRule type="cellIs" dxfId="0" priority="33382" operator="equal">
      <formula>0</formula>
    </cfRule>
    <cfRule type="cellIs" dxfId="0" priority="33383" operator="equal">
      <formula>0</formula>
    </cfRule>
    <cfRule type="cellIs" dxfId="0" priority="33384" operator="equal">
      <formula>0</formula>
    </cfRule>
    <cfRule type="cellIs" dxfId="0" priority="33385" operator="equal">
      <formula>0</formula>
    </cfRule>
    <cfRule type="cellIs" dxfId="0" priority="33386" operator="equal">
      <formula>0</formula>
    </cfRule>
    <cfRule type="cellIs" dxfId="0" priority="33387" operator="equal">
      <formula>0</formula>
    </cfRule>
    <cfRule type="cellIs" dxfId="0" priority="33388" operator="equal">
      <formula>0</formula>
    </cfRule>
    <cfRule type="cellIs" dxfId="0" priority="33389" operator="equal">
      <formula>0</formula>
    </cfRule>
    <cfRule type="cellIs" dxfId="0" priority="33390" operator="equal">
      <formula>0</formula>
    </cfRule>
    <cfRule type="cellIs" dxfId="0" priority="33391" operator="equal">
      <formula>0</formula>
    </cfRule>
    <cfRule type="cellIs" dxfId="0" priority="33392" operator="equal">
      <formula>0</formula>
    </cfRule>
    <cfRule type="cellIs" dxfId="0" priority="33393" operator="equal">
      <formula>0</formula>
    </cfRule>
    <cfRule type="cellIs" dxfId="0" priority="33394" operator="equal">
      <formula>0</formula>
    </cfRule>
    <cfRule type="cellIs" dxfId="0" priority="33395" operator="equal">
      <formula>0</formula>
    </cfRule>
    <cfRule type="cellIs" dxfId="0" priority="33396" operator="equal">
      <formula>0</formula>
    </cfRule>
    <cfRule type="cellIs" dxfId="0" priority="33397" operator="equal">
      <formula>0</formula>
    </cfRule>
    <cfRule type="cellIs" dxfId="0" priority="33398" operator="equal">
      <formula>0</formula>
    </cfRule>
    <cfRule type="cellIs" dxfId="0" priority="33399" operator="equal">
      <formula>0</formula>
    </cfRule>
    <cfRule type="cellIs" dxfId="0" priority="33400" operator="equal">
      <formula>0</formula>
    </cfRule>
    <cfRule type="cellIs" dxfId="0" priority="33401" operator="equal">
      <formula>0</formula>
    </cfRule>
    <cfRule type="cellIs" dxfId="0" priority="33402" operator="equal">
      <formula>0</formula>
    </cfRule>
    <cfRule type="cellIs" dxfId="0" priority="33403" operator="equal">
      <formula>0</formula>
    </cfRule>
    <cfRule type="cellIs" dxfId="0" priority="33404" operator="equal">
      <formula>0</formula>
    </cfRule>
    <cfRule type="cellIs" dxfId="0" priority="33405" operator="equal">
      <formula>0</formula>
    </cfRule>
    <cfRule type="cellIs" dxfId="0" priority="33406" operator="equal">
      <formula>0</formula>
    </cfRule>
    <cfRule type="cellIs" dxfId="0" priority="33407" operator="equal">
      <formula>0</formula>
    </cfRule>
    <cfRule type="cellIs" dxfId="0" priority="33408" operator="equal">
      <formula>0</formula>
    </cfRule>
    <cfRule type="cellIs" dxfId="0" priority="33409" operator="equal">
      <formula>0</formula>
    </cfRule>
    <cfRule type="cellIs" dxfId="0" priority="33410" operator="equal">
      <formula>0</formula>
    </cfRule>
    <cfRule type="cellIs" dxfId="0" priority="33411" operator="equal">
      <formula>0</formula>
    </cfRule>
    <cfRule type="cellIs" dxfId="0" priority="33412" operator="equal">
      <formula>0</formula>
    </cfRule>
  </conditionalFormatting>
  <conditionalFormatting sqref="E453:E454">
    <cfRule type="cellIs" dxfId="0" priority="33413" operator="equal">
      <formula>0</formula>
    </cfRule>
    <cfRule type="cellIs" dxfId="0" priority="33414" operator="equal">
      <formula>0</formula>
    </cfRule>
    <cfRule type="cellIs" dxfId="0" priority="33415" operator="equal">
      <formula>0</formula>
    </cfRule>
    <cfRule type="cellIs" dxfId="0" priority="33416" operator="equal">
      <formula>0</formula>
    </cfRule>
    <cfRule type="cellIs" dxfId="0" priority="33417" operator="equal">
      <formula>0</formula>
    </cfRule>
    <cfRule type="cellIs" dxfId="0" priority="33418" operator="equal">
      <formula>0</formula>
    </cfRule>
    <cfRule type="cellIs" dxfId="0" priority="33419" operator="equal">
      <formula>0</formula>
    </cfRule>
    <cfRule type="cellIs" dxfId="0" priority="33420" operator="equal">
      <formula>0</formula>
    </cfRule>
    <cfRule type="cellIs" dxfId="0" priority="33421" operator="equal">
      <formula>0</formula>
    </cfRule>
    <cfRule type="cellIs" dxfId="0" priority="33422" operator="equal">
      <formula>0</formula>
    </cfRule>
    <cfRule type="cellIs" dxfId="0" priority="33423" operator="equal">
      <formula>0</formula>
    </cfRule>
    <cfRule type="cellIs" dxfId="0" priority="33424" operator="equal">
      <formula>0</formula>
    </cfRule>
    <cfRule type="cellIs" dxfId="0" priority="33425" operator="equal">
      <formula>0</formula>
    </cfRule>
    <cfRule type="cellIs" dxfId="0" priority="33426" operator="equal">
      <formula>0</formula>
    </cfRule>
    <cfRule type="cellIs" dxfId="0" priority="33427" operator="equal">
      <formula>0</formula>
    </cfRule>
    <cfRule type="cellIs" dxfId="0" priority="33428" operator="equal">
      <formula>0</formula>
    </cfRule>
    <cfRule type="cellIs" dxfId="0" priority="33429" operator="equal">
      <formula>0</formula>
    </cfRule>
    <cfRule type="cellIs" dxfId="0" priority="33430" operator="equal">
      <formula>0</formula>
    </cfRule>
    <cfRule type="cellIs" dxfId="0" priority="33431" operator="equal">
      <formula>0</formula>
    </cfRule>
    <cfRule type="cellIs" dxfId="0" priority="33432" operator="equal">
      <formula>0</formula>
    </cfRule>
    <cfRule type="cellIs" dxfId="0" priority="33433" operator="equal">
      <formula>0</formula>
    </cfRule>
    <cfRule type="cellIs" dxfId="0" priority="33434" operator="equal">
      <formula>0</formula>
    </cfRule>
    <cfRule type="cellIs" dxfId="0" priority="33435" operator="equal">
      <formula>0</formula>
    </cfRule>
    <cfRule type="cellIs" dxfId="0" priority="33436" operator="equal">
      <formula>0</formula>
    </cfRule>
    <cfRule type="cellIs" dxfId="0" priority="33437" operator="equal">
      <formula>0</formula>
    </cfRule>
    <cfRule type="cellIs" dxfId="0" priority="33438" operator="equal">
      <formula>0</formula>
    </cfRule>
    <cfRule type="cellIs" dxfId="0" priority="33439" operator="equal">
      <formula>0</formula>
    </cfRule>
    <cfRule type="cellIs" dxfId="0" priority="33440" operator="equal">
      <formula>0</formula>
    </cfRule>
    <cfRule type="cellIs" dxfId="0" priority="33441" operator="equal">
      <formula>0</formula>
    </cfRule>
    <cfRule type="cellIs" dxfId="0" priority="33442" operator="equal">
      <formula>0</formula>
    </cfRule>
    <cfRule type="cellIs" dxfId="0" priority="33443" operator="equal">
      <formula>0</formula>
    </cfRule>
    <cfRule type="cellIs" dxfId="0" priority="33444" operator="equal">
      <formula>0</formula>
    </cfRule>
    <cfRule type="cellIs" dxfId="0" priority="33445" operator="equal">
      <formula>0</formula>
    </cfRule>
    <cfRule type="cellIs" dxfId="0" priority="33446" operator="equal">
      <formula>0</formula>
    </cfRule>
    <cfRule type="cellIs" dxfId="0" priority="33447" operator="equal">
      <formula>0</formula>
    </cfRule>
    <cfRule type="cellIs" dxfId="0" priority="33448" operator="equal">
      <formula>0</formula>
    </cfRule>
    <cfRule type="cellIs" dxfId="0" priority="33449" operator="equal">
      <formula>0</formula>
    </cfRule>
    <cfRule type="cellIs" dxfId="0" priority="33450" operator="equal">
      <formula>0</formula>
    </cfRule>
    <cfRule type="cellIs" dxfId="0" priority="33451" operator="equal">
      <formula>0</formula>
    </cfRule>
    <cfRule type="cellIs" dxfId="0" priority="33452" operator="equal">
      <formula>0</formula>
    </cfRule>
    <cfRule type="cellIs" dxfId="0" priority="33453" operator="equal">
      <formula>0</formula>
    </cfRule>
    <cfRule type="cellIs" dxfId="0" priority="33454" operator="equal">
      <formula>0</formula>
    </cfRule>
    <cfRule type="cellIs" dxfId="0" priority="33455" operator="equal">
      <formula>0</formula>
    </cfRule>
    <cfRule type="cellIs" dxfId="0" priority="33456" operator="equal">
      <formula>0</formula>
    </cfRule>
    <cfRule type="cellIs" dxfId="0" priority="33457" operator="equal">
      <formula>0</formula>
    </cfRule>
    <cfRule type="cellIs" dxfId="0" priority="33458" operator="equal">
      <formula>0</formula>
    </cfRule>
    <cfRule type="cellIs" dxfId="0" priority="33459" operator="equal">
      <formula>0</formula>
    </cfRule>
    <cfRule type="cellIs" dxfId="0" priority="33460" operator="equal">
      <formula>0</formula>
    </cfRule>
    <cfRule type="cellIs" dxfId="0" priority="33461" operator="equal">
      <formula>0</formula>
    </cfRule>
    <cfRule type="cellIs" dxfId="0" priority="33462" operator="equal">
      <formula>0</formula>
    </cfRule>
    <cfRule type="cellIs" dxfId="0" priority="33463" operator="equal">
      <formula>0</formula>
    </cfRule>
    <cfRule type="cellIs" dxfId="0" priority="33464" operator="equal">
      <formula>0</formula>
    </cfRule>
    <cfRule type="cellIs" dxfId="0" priority="33465" operator="equal">
      <formula>0</formula>
    </cfRule>
    <cfRule type="cellIs" dxfId="0" priority="33466" operator="equal">
      <formula>0</formula>
    </cfRule>
    <cfRule type="cellIs" dxfId="0" priority="33467" operator="equal">
      <formula>0</formula>
    </cfRule>
    <cfRule type="cellIs" dxfId="0" priority="33468" operator="equal">
      <formula>0</formula>
    </cfRule>
    <cfRule type="cellIs" dxfId="0" priority="33469" operator="equal">
      <formula>0</formula>
    </cfRule>
    <cfRule type="cellIs" dxfId="0" priority="33470" operator="equal">
      <formula>0</formula>
    </cfRule>
    <cfRule type="cellIs" dxfId="0" priority="33471" operator="equal">
      <formula>0</formula>
    </cfRule>
    <cfRule type="cellIs" dxfId="0" priority="33472" operator="equal">
      <formula>0</formula>
    </cfRule>
    <cfRule type="cellIs" dxfId="0" priority="33473" operator="equal">
      <formula>0</formula>
    </cfRule>
    <cfRule type="cellIs" dxfId="0" priority="33474" operator="equal">
      <formula>0</formula>
    </cfRule>
    <cfRule type="cellIs" dxfId="0" priority="33475" operator="equal">
      <formula>0</formula>
    </cfRule>
    <cfRule type="cellIs" dxfId="0" priority="33476" operator="equal">
      <formula>0</formula>
    </cfRule>
    <cfRule type="cellIs" dxfId="0" priority="33477" operator="equal">
      <formula>0</formula>
    </cfRule>
    <cfRule type="cellIs" dxfId="0" priority="33478" operator="equal">
      <formula>0</formula>
    </cfRule>
    <cfRule type="cellIs" dxfId="0" priority="33479" operator="equal">
      <formula>0</formula>
    </cfRule>
    <cfRule type="cellIs" dxfId="0" priority="33480" operator="equal">
      <formula>0</formula>
    </cfRule>
    <cfRule type="cellIs" dxfId="0" priority="33481" operator="equal">
      <formula>0</formula>
    </cfRule>
    <cfRule type="cellIs" dxfId="0" priority="33482" operator="equal">
      <formula>0</formula>
    </cfRule>
    <cfRule type="cellIs" dxfId="0" priority="33483" operator="equal">
      <formula>0</formula>
    </cfRule>
    <cfRule type="cellIs" dxfId="0" priority="33484" operator="equal">
      <formula>0</formula>
    </cfRule>
    <cfRule type="cellIs" dxfId="0" priority="33485" operator="equal">
      <formula>0</formula>
    </cfRule>
    <cfRule type="cellIs" dxfId="0" priority="33486" operator="equal">
      <formula>0</formula>
    </cfRule>
    <cfRule type="cellIs" dxfId="0" priority="33487" operator="equal">
      <formula>0</formula>
    </cfRule>
    <cfRule type="cellIs" dxfId="0" priority="33488" operator="equal">
      <formula>0</formula>
    </cfRule>
    <cfRule type="cellIs" dxfId="0" priority="33489" operator="equal">
      <formula>0</formula>
    </cfRule>
    <cfRule type="cellIs" dxfId="0" priority="33490" operator="equal">
      <formula>0</formula>
    </cfRule>
    <cfRule type="cellIs" dxfId="0" priority="33491" operator="equal">
      <formula>0</formula>
    </cfRule>
    <cfRule type="cellIs" dxfId="0" priority="33492" operator="equal">
      <formula>0</formula>
    </cfRule>
    <cfRule type="cellIs" dxfId="0" priority="33493" operator="equal">
      <formula>0</formula>
    </cfRule>
    <cfRule type="cellIs" dxfId="0" priority="33494" operator="equal">
      <formula>0</formula>
    </cfRule>
    <cfRule type="cellIs" dxfId="0" priority="33495" operator="equal">
      <formula>0</formula>
    </cfRule>
    <cfRule type="cellIs" dxfId="0" priority="33496" operator="equal">
      <formula>0</formula>
    </cfRule>
    <cfRule type="cellIs" dxfId="0" priority="33497" operator="equal">
      <formula>0</formula>
    </cfRule>
    <cfRule type="cellIs" dxfId="0" priority="33498" operator="equal">
      <formula>0</formula>
    </cfRule>
    <cfRule type="cellIs" dxfId="0" priority="33499" operator="equal">
      <formula>0</formula>
    </cfRule>
    <cfRule type="cellIs" dxfId="0" priority="33500" operator="equal">
      <formula>0</formula>
    </cfRule>
    <cfRule type="cellIs" dxfId="0" priority="33501" operator="equal">
      <formula>0</formula>
    </cfRule>
    <cfRule type="cellIs" dxfId="0" priority="33502" operator="equal">
      <formula>0</formula>
    </cfRule>
    <cfRule type="cellIs" dxfId="0" priority="33503" operator="equal">
      <formula>0</formula>
    </cfRule>
    <cfRule type="cellIs" dxfId="0" priority="33504" operator="equal">
      <formula>0</formula>
    </cfRule>
    <cfRule type="cellIs" dxfId="0" priority="33505" operator="equal">
      <formula>0</formula>
    </cfRule>
    <cfRule type="cellIs" dxfId="0" priority="33506" operator="equal">
      <formula>0</formula>
    </cfRule>
    <cfRule type="cellIs" dxfId="0" priority="33507" operator="equal">
      <formula>0</formula>
    </cfRule>
    <cfRule type="cellIs" dxfId="0" priority="33508" operator="equal">
      <formula>0</formula>
    </cfRule>
  </conditionalFormatting>
  <conditionalFormatting sqref="E465:E466">
    <cfRule type="cellIs" dxfId="0" priority="32445" operator="equal">
      <formula>0</formula>
    </cfRule>
    <cfRule type="cellIs" dxfId="0" priority="32446" operator="equal">
      <formula>0</formula>
    </cfRule>
    <cfRule type="cellIs" dxfId="0" priority="32447" operator="equal">
      <formula>0</formula>
    </cfRule>
    <cfRule type="cellIs" dxfId="0" priority="32448" operator="equal">
      <formula>0</formula>
    </cfRule>
    <cfRule type="cellIs" dxfId="0" priority="32449" operator="equal">
      <formula>0</formula>
    </cfRule>
    <cfRule type="cellIs" dxfId="0" priority="32450" operator="equal">
      <formula>0</formula>
    </cfRule>
    <cfRule type="cellIs" dxfId="0" priority="32451" operator="equal">
      <formula>0</formula>
    </cfRule>
    <cfRule type="cellIs" dxfId="0" priority="32452" operator="equal">
      <formula>0</formula>
    </cfRule>
    <cfRule type="cellIs" dxfId="0" priority="32453" operator="equal">
      <formula>0</formula>
    </cfRule>
    <cfRule type="cellIs" dxfId="0" priority="32454" operator="equal">
      <formula>0</formula>
    </cfRule>
    <cfRule type="cellIs" dxfId="0" priority="32455" operator="equal">
      <formula>0</formula>
    </cfRule>
    <cfRule type="cellIs" dxfId="0" priority="32456" operator="equal">
      <formula>0</formula>
    </cfRule>
    <cfRule type="cellIs" dxfId="0" priority="32457" operator="equal">
      <formula>0</formula>
    </cfRule>
    <cfRule type="cellIs" dxfId="0" priority="32458" operator="equal">
      <formula>0</formula>
    </cfRule>
    <cfRule type="cellIs" dxfId="0" priority="32459" operator="equal">
      <formula>0</formula>
    </cfRule>
    <cfRule type="cellIs" dxfId="0" priority="32460" operator="equal">
      <formula>0</formula>
    </cfRule>
    <cfRule type="cellIs" dxfId="0" priority="32461" operator="equal">
      <formula>0</formula>
    </cfRule>
    <cfRule type="cellIs" dxfId="0" priority="32462" operator="equal">
      <formula>0</formula>
    </cfRule>
    <cfRule type="cellIs" dxfId="0" priority="32463" operator="equal">
      <formula>0</formula>
    </cfRule>
    <cfRule type="cellIs" dxfId="0" priority="32464" operator="equal">
      <formula>0</formula>
    </cfRule>
    <cfRule type="cellIs" dxfId="0" priority="32465" operator="equal">
      <formula>0</formula>
    </cfRule>
    <cfRule type="cellIs" dxfId="0" priority="32466" operator="equal">
      <formula>0</formula>
    </cfRule>
    <cfRule type="cellIs" dxfId="0" priority="32467" operator="equal">
      <formula>0</formula>
    </cfRule>
    <cfRule type="cellIs" dxfId="0" priority="32468" operator="equal">
      <formula>0</formula>
    </cfRule>
    <cfRule type="cellIs" dxfId="0" priority="32469" operator="equal">
      <formula>0</formula>
    </cfRule>
    <cfRule type="cellIs" dxfId="0" priority="32470" operator="equal">
      <formula>0</formula>
    </cfRule>
    <cfRule type="cellIs" dxfId="0" priority="32471" operator="equal">
      <formula>0</formula>
    </cfRule>
    <cfRule type="cellIs" dxfId="0" priority="32472" operator="equal">
      <formula>0</formula>
    </cfRule>
    <cfRule type="cellIs" dxfId="0" priority="32473" operator="equal">
      <formula>0</formula>
    </cfRule>
    <cfRule type="cellIs" dxfId="0" priority="32474" operator="equal">
      <formula>0</formula>
    </cfRule>
    <cfRule type="cellIs" dxfId="0" priority="32475" operator="equal">
      <formula>0</formula>
    </cfRule>
    <cfRule type="cellIs" dxfId="0" priority="32476" operator="equal">
      <formula>0</formula>
    </cfRule>
    <cfRule type="cellIs" dxfId="0" priority="32477" operator="equal">
      <formula>0</formula>
    </cfRule>
    <cfRule type="cellIs" dxfId="0" priority="32478" operator="equal">
      <formula>0</formula>
    </cfRule>
    <cfRule type="cellIs" dxfId="0" priority="32479" operator="equal">
      <formula>0</formula>
    </cfRule>
    <cfRule type="cellIs" dxfId="0" priority="32480" operator="equal">
      <formula>0</formula>
    </cfRule>
    <cfRule type="cellIs" dxfId="0" priority="32481" operator="equal">
      <formula>0</formula>
    </cfRule>
    <cfRule type="cellIs" dxfId="0" priority="32482" operator="equal">
      <formula>0</formula>
    </cfRule>
    <cfRule type="cellIs" dxfId="0" priority="32483" operator="equal">
      <formula>0</formula>
    </cfRule>
    <cfRule type="cellIs" dxfId="0" priority="32484" operator="equal">
      <formula>0</formula>
    </cfRule>
    <cfRule type="cellIs" dxfId="0" priority="32485" operator="equal">
      <formula>0</formula>
    </cfRule>
    <cfRule type="cellIs" dxfId="0" priority="32486" operator="equal">
      <formula>0</formula>
    </cfRule>
    <cfRule type="cellIs" dxfId="0" priority="32487" operator="equal">
      <formula>0</formula>
    </cfRule>
    <cfRule type="cellIs" dxfId="0" priority="32488" operator="equal">
      <formula>0</formula>
    </cfRule>
    <cfRule type="cellIs" dxfId="0" priority="32489" operator="equal">
      <formula>0</formula>
    </cfRule>
    <cfRule type="cellIs" dxfId="0" priority="32490" operator="equal">
      <formula>0</formula>
    </cfRule>
    <cfRule type="cellIs" dxfId="0" priority="32491" operator="equal">
      <formula>0</formula>
    </cfRule>
    <cfRule type="cellIs" dxfId="0" priority="32492" operator="equal">
      <formula>0</formula>
    </cfRule>
    <cfRule type="cellIs" dxfId="0" priority="32493" operator="equal">
      <formula>0</formula>
    </cfRule>
    <cfRule type="cellIs" dxfId="0" priority="32494" operator="equal">
      <formula>0</formula>
    </cfRule>
    <cfRule type="cellIs" dxfId="0" priority="32495" operator="equal">
      <formula>0</formula>
    </cfRule>
    <cfRule type="cellIs" dxfId="0" priority="32496" operator="equal">
      <formula>0</formula>
    </cfRule>
    <cfRule type="cellIs" dxfId="0" priority="32497" operator="equal">
      <formula>0</formula>
    </cfRule>
    <cfRule type="cellIs" dxfId="0" priority="32498" operator="equal">
      <formula>0</formula>
    </cfRule>
    <cfRule type="cellIs" dxfId="0" priority="32499" operator="equal">
      <formula>0</formula>
    </cfRule>
    <cfRule type="cellIs" dxfId="0" priority="32500" operator="equal">
      <formula>0</formula>
    </cfRule>
    <cfRule type="cellIs" dxfId="0" priority="32501" operator="equal">
      <formula>0</formula>
    </cfRule>
    <cfRule type="cellIs" dxfId="0" priority="32502" operator="equal">
      <formula>0</formula>
    </cfRule>
    <cfRule type="cellIs" dxfId="0" priority="32503" operator="equal">
      <formula>0</formula>
    </cfRule>
    <cfRule type="cellIs" dxfId="0" priority="32504" operator="equal">
      <formula>0</formula>
    </cfRule>
    <cfRule type="cellIs" dxfId="0" priority="32505" operator="equal">
      <formula>0</formula>
    </cfRule>
    <cfRule type="cellIs" dxfId="0" priority="32506" operator="equal">
      <formula>0</formula>
    </cfRule>
    <cfRule type="cellIs" dxfId="0" priority="32507" operator="equal">
      <formula>0</formula>
    </cfRule>
    <cfRule type="cellIs" dxfId="0" priority="32508" operator="equal">
      <formula>0</formula>
    </cfRule>
    <cfRule type="cellIs" dxfId="0" priority="32509" operator="equal">
      <formula>0</formula>
    </cfRule>
    <cfRule type="cellIs" dxfId="0" priority="32510" operator="equal">
      <formula>0</formula>
    </cfRule>
    <cfRule type="cellIs" dxfId="0" priority="32511" operator="equal">
      <formula>0</formula>
    </cfRule>
    <cfRule type="cellIs" dxfId="0" priority="32512" operator="equal">
      <formula>0</formula>
    </cfRule>
    <cfRule type="cellIs" dxfId="0" priority="32513" operator="equal">
      <formula>0</formula>
    </cfRule>
    <cfRule type="cellIs" dxfId="0" priority="32514" operator="equal">
      <formula>0</formula>
    </cfRule>
    <cfRule type="cellIs" dxfId="0" priority="32515" operator="equal">
      <formula>0</formula>
    </cfRule>
    <cfRule type="cellIs" dxfId="0" priority="32516" operator="equal">
      <formula>0</formula>
    </cfRule>
    <cfRule type="cellIs" dxfId="0" priority="32517" operator="equal">
      <formula>0</formula>
    </cfRule>
    <cfRule type="cellIs" dxfId="0" priority="32518" operator="equal">
      <formula>0</formula>
    </cfRule>
    <cfRule type="cellIs" dxfId="0" priority="32519" operator="equal">
      <formula>0</formula>
    </cfRule>
    <cfRule type="cellIs" dxfId="0" priority="32520" operator="equal">
      <formula>0</formula>
    </cfRule>
    <cfRule type="cellIs" dxfId="0" priority="32521" operator="equal">
      <formula>0</formula>
    </cfRule>
    <cfRule type="cellIs" dxfId="0" priority="32522" operator="equal">
      <formula>0</formula>
    </cfRule>
    <cfRule type="cellIs" dxfId="0" priority="32523" operator="equal">
      <formula>0</formula>
    </cfRule>
    <cfRule type="cellIs" dxfId="0" priority="32524" operator="equal">
      <formula>0</formula>
    </cfRule>
    <cfRule type="cellIs" dxfId="0" priority="32525" operator="equal">
      <formula>0</formula>
    </cfRule>
    <cfRule type="cellIs" dxfId="0" priority="32526" operator="equal">
      <formula>0</formula>
    </cfRule>
    <cfRule type="cellIs" dxfId="0" priority="32527" operator="equal">
      <formula>0</formula>
    </cfRule>
    <cfRule type="cellIs" dxfId="0" priority="32528" operator="equal">
      <formula>0</formula>
    </cfRule>
    <cfRule type="cellIs" dxfId="0" priority="32529" operator="equal">
      <formula>0</formula>
    </cfRule>
    <cfRule type="cellIs" dxfId="0" priority="32530" operator="equal">
      <formula>0</formula>
    </cfRule>
    <cfRule type="cellIs" dxfId="0" priority="32531" operator="equal">
      <formula>0</formula>
    </cfRule>
    <cfRule type="cellIs" dxfId="0" priority="32532" operator="equal">
      <formula>0</formula>
    </cfRule>
    <cfRule type="cellIs" dxfId="0" priority="32533" operator="equal">
      <formula>0</formula>
    </cfRule>
    <cfRule type="cellIs" dxfId="0" priority="32534" operator="equal">
      <formula>0</formula>
    </cfRule>
    <cfRule type="cellIs" dxfId="0" priority="32535" operator="equal">
      <formula>0</formula>
    </cfRule>
    <cfRule type="cellIs" dxfId="0" priority="32536" operator="equal">
      <formula>0</formula>
    </cfRule>
    <cfRule type="cellIs" dxfId="0" priority="32537" operator="equal">
      <formula>0</formula>
    </cfRule>
    <cfRule type="cellIs" dxfId="0" priority="32538" operator="equal">
      <formula>0</formula>
    </cfRule>
    <cfRule type="cellIs" dxfId="0" priority="32539" operator="equal">
      <formula>0</formula>
    </cfRule>
    <cfRule type="cellIs" dxfId="0" priority="32540" operator="equal">
      <formula>0</formula>
    </cfRule>
  </conditionalFormatting>
  <conditionalFormatting sqref="E467:E468">
    <cfRule type="cellIs" dxfId="0" priority="32253" operator="equal">
      <formula>0</formula>
    </cfRule>
    <cfRule type="cellIs" dxfId="0" priority="32254" operator="equal">
      <formula>0</formula>
    </cfRule>
    <cfRule type="cellIs" dxfId="0" priority="32255" operator="equal">
      <formula>0</formula>
    </cfRule>
    <cfRule type="cellIs" dxfId="0" priority="32256" operator="equal">
      <formula>0</formula>
    </cfRule>
    <cfRule type="cellIs" dxfId="0" priority="32257" operator="equal">
      <formula>0</formula>
    </cfRule>
    <cfRule type="cellIs" dxfId="0" priority="32258" operator="equal">
      <formula>0</formula>
    </cfRule>
    <cfRule type="cellIs" dxfId="0" priority="32259" operator="equal">
      <formula>0</formula>
    </cfRule>
    <cfRule type="cellIs" dxfId="0" priority="32260" operator="equal">
      <formula>0</formula>
    </cfRule>
    <cfRule type="cellIs" dxfId="0" priority="32261" operator="equal">
      <formula>0</formula>
    </cfRule>
    <cfRule type="cellIs" dxfId="0" priority="32262" operator="equal">
      <formula>0</formula>
    </cfRule>
    <cfRule type="cellIs" dxfId="0" priority="32263" operator="equal">
      <formula>0</formula>
    </cfRule>
    <cfRule type="cellIs" dxfId="0" priority="32264" operator="equal">
      <formula>0</formula>
    </cfRule>
    <cfRule type="cellIs" dxfId="0" priority="32265" operator="equal">
      <formula>0</formula>
    </cfRule>
    <cfRule type="cellIs" dxfId="0" priority="32266" operator="equal">
      <formula>0</formula>
    </cfRule>
    <cfRule type="cellIs" dxfId="0" priority="32267" operator="equal">
      <formula>0</formula>
    </cfRule>
    <cfRule type="cellIs" dxfId="0" priority="32268" operator="equal">
      <formula>0</formula>
    </cfRule>
    <cfRule type="cellIs" dxfId="0" priority="32269" operator="equal">
      <formula>0</formula>
    </cfRule>
    <cfRule type="cellIs" dxfId="0" priority="32270" operator="equal">
      <formula>0</formula>
    </cfRule>
    <cfRule type="cellIs" dxfId="0" priority="32271" operator="equal">
      <formula>0</formula>
    </cfRule>
    <cfRule type="cellIs" dxfId="0" priority="32272" operator="equal">
      <formula>0</formula>
    </cfRule>
    <cfRule type="cellIs" dxfId="0" priority="32273" operator="equal">
      <formula>0</formula>
    </cfRule>
    <cfRule type="cellIs" dxfId="0" priority="32274" operator="equal">
      <formula>0</formula>
    </cfRule>
    <cfRule type="cellIs" dxfId="0" priority="32275" operator="equal">
      <formula>0</formula>
    </cfRule>
    <cfRule type="cellIs" dxfId="0" priority="32276" operator="equal">
      <formula>0</formula>
    </cfRule>
    <cfRule type="cellIs" dxfId="0" priority="32277" operator="equal">
      <formula>0</formula>
    </cfRule>
    <cfRule type="cellIs" dxfId="0" priority="32278" operator="equal">
      <formula>0</formula>
    </cfRule>
    <cfRule type="cellIs" dxfId="0" priority="32279" operator="equal">
      <formula>0</formula>
    </cfRule>
    <cfRule type="cellIs" dxfId="0" priority="32280" operator="equal">
      <formula>0</formula>
    </cfRule>
    <cfRule type="cellIs" dxfId="0" priority="32281" operator="equal">
      <formula>0</formula>
    </cfRule>
    <cfRule type="cellIs" dxfId="0" priority="32282" operator="equal">
      <formula>0</formula>
    </cfRule>
    <cfRule type="cellIs" dxfId="0" priority="32283" operator="equal">
      <formula>0</formula>
    </cfRule>
    <cfRule type="cellIs" dxfId="0" priority="32284" operator="equal">
      <formula>0</formula>
    </cfRule>
    <cfRule type="cellIs" dxfId="0" priority="32285" operator="equal">
      <formula>0</formula>
    </cfRule>
    <cfRule type="cellIs" dxfId="0" priority="32286" operator="equal">
      <formula>0</formula>
    </cfRule>
    <cfRule type="cellIs" dxfId="0" priority="32287" operator="equal">
      <formula>0</formula>
    </cfRule>
    <cfRule type="cellIs" dxfId="0" priority="32288" operator="equal">
      <formula>0</formula>
    </cfRule>
    <cfRule type="cellIs" dxfId="0" priority="32289" operator="equal">
      <formula>0</formula>
    </cfRule>
    <cfRule type="cellIs" dxfId="0" priority="32290" operator="equal">
      <formula>0</formula>
    </cfRule>
    <cfRule type="cellIs" dxfId="0" priority="32291" operator="equal">
      <formula>0</formula>
    </cfRule>
    <cfRule type="cellIs" dxfId="0" priority="32292" operator="equal">
      <formula>0</formula>
    </cfRule>
    <cfRule type="cellIs" dxfId="0" priority="32293" operator="equal">
      <formula>0</formula>
    </cfRule>
    <cfRule type="cellIs" dxfId="0" priority="32294" operator="equal">
      <formula>0</formula>
    </cfRule>
    <cfRule type="cellIs" dxfId="0" priority="32295" operator="equal">
      <formula>0</formula>
    </cfRule>
    <cfRule type="cellIs" dxfId="0" priority="32296" operator="equal">
      <formula>0</formula>
    </cfRule>
    <cfRule type="cellIs" dxfId="0" priority="32297" operator="equal">
      <formula>0</formula>
    </cfRule>
    <cfRule type="cellIs" dxfId="0" priority="32298" operator="equal">
      <formula>0</formula>
    </cfRule>
    <cfRule type="cellIs" dxfId="0" priority="32299" operator="equal">
      <formula>0</formula>
    </cfRule>
    <cfRule type="cellIs" dxfId="0" priority="32300" operator="equal">
      <formula>0</formula>
    </cfRule>
    <cfRule type="cellIs" dxfId="0" priority="32301" operator="equal">
      <formula>0</formula>
    </cfRule>
    <cfRule type="cellIs" dxfId="0" priority="32302" operator="equal">
      <formula>0</formula>
    </cfRule>
    <cfRule type="cellIs" dxfId="0" priority="32303" operator="equal">
      <formula>0</formula>
    </cfRule>
    <cfRule type="cellIs" dxfId="0" priority="32304" operator="equal">
      <formula>0</formula>
    </cfRule>
    <cfRule type="cellIs" dxfId="0" priority="32305" operator="equal">
      <formula>0</formula>
    </cfRule>
    <cfRule type="cellIs" dxfId="0" priority="32306" operator="equal">
      <formula>0</formula>
    </cfRule>
    <cfRule type="cellIs" dxfId="0" priority="32307" operator="equal">
      <formula>0</formula>
    </cfRule>
    <cfRule type="cellIs" dxfId="0" priority="32308" operator="equal">
      <formula>0</formula>
    </cfRule>
    <cfRule type="cellIs" dxfId="0" priority="32309" operator="equal">
      <formula>0</formula>
    </cfRule>
    <cfRule type="cellIs" dxfId="0" priority="32310" operator="equal">
      <formula>0</formula>
    </cfRule>
    <cfRule type="cellIs" dxfId="0" priority="32311" operator="equal">
      <formula>0</formula>
    </cfRule>
    <cfRule type="cellIs" dxfId="0" priority="32312" operator="equal">
      <formula>0</formula>
    </cfRule>
    <cfRule type="cellIs" dxfId="0" priority="32313" operator="equal">
      <formula>0</formula>
    </cfRule>
    <cfRule type="cellIs" dxfId="0" priority="32314" operator="equal">
      <formula>0</formula>
    </cfRule>
    <cfRule type="cellIs" dxfId="0" priority="32315" operator="equal">
      <formula>0</formula>
    </cfRule>
    <cfRule type="cellIs" dxfId="0" priority="32316" operator="equal">
      <formula>0</formula>
    </cfRule>
    <cfRule type="cellIs" dxfId="0" priority="32317" operator="equal">
      <formula>0</formula>
    </cfRule>
    <cfRule type="cellIs" dxfId="0" priority="32318" operator="equal">
      <formula>0</formula>
    </cfRule>
    <cfRule type="cellIs" dxfId="0" priority="32319" operator="equal">
      <formula>0</formula>
    </cfRule>
    <cfRule type="cellIs" dxfId="0" priority="32320" operator="equal">
      <formula>0</formula>
    </cfRule>
    <cfRule type="cellIs" dxfId="0" priority="32321" operator="equal">
      <formula>0</formula>
    </cfRule>
    <cfRule type="cellIs" dxfId="0" priority="32322" operator="equal">
      <formula>0</formula>
    </cfRule>
    <cfRule type="cellIs" dxfId="0" priority="32323" operator="equal">
      <formula>0</formula>
    </cfRule>
    <cfRule type="cellIs" dxfId="0" priority="32324" operator="equal">
      <formula>0</formula>
    </cfRule>
    <cfRule type="cellIs" dxfId="0" priority="32325" operator="equal">
      <formula>0</formula>
    </cfRule>
    <cfRule type="cellIs" dxfId="0" priority="32326" operator="equal">
      <formula>0</formula>
    </cfRule>
    <cfRule type="cellIs" dxfId="0" priority="32327" operator="equal">
      <formula>0</formula>
    </cfRule>
    <cfRule type="cellIs" dxfId="0" priority="32328" operator="equal">
      <formula>0</formula>
    </cfRule>
    <cfRule type="cellIs" dxfId="0" priority="32329" operator="equal">
      <formula>0</formula>
    </cfRule>
    <cfRule type="cellIs" dxfId="0" priority="32330" operator="equal">
      <formula>0</formula>
    </cfRule>
    <cfRule type="cellIs" dxfId="0" priority="32331" operator="equal">
      <formula>0</formula>
    </cfRule>
    <cfRule type="cellIs" dxfId="0" priority="32332" operator="equal">
      <formula>0</formula>
    </cfRule>
    <cfRule type="cellIs" dxfId="0" priority="32333" operator="equal">
      <formula>0</formula>
    </cfRule>
    <cfRule type="cellIs" dxfId="0" priority="32334" operator="equal">
      <formula>0</formula>
    </cfRule>
    <cfRule type="cellIs" dxfId="0" priority="32335" operator="equal">
      <formula>0</formula>
    </cfRule>
    <cfRule type="cellIs" dxfId="0" priority="32336" operator="equal">
      <formula>0</formula>
    </cfRule>
    <cfRule type="cellIs" dxfId="0" priority="32337" operator="equal">
      <formula>0</formula>
    </cfRule>
    <cfRule type="cellIs" dxfId="0" priority="32338" operator="equal">
      <formula>0</formula>
    </cfRule>
    <cfRule type="cellIs" dxfId="0" priority="32339" operator="equal">
      <formula>0</formula>
    </cfRule>
    <cfRule type="cellIs" dxfId="0" priority="32340" operator="equal">
      <formula>0</formula>
    </cfRule>
    <cfRule type="cellIs" dxfId="0" priority="32341" operator="equal">
      <formula>0</formula>
    </cfRule>
    <cfRule type="cellIs" dxfId="0" priority="32342" operator="equal">
      <formula>0</formula>
    </cfRule>
    <cfRule type="cellIs" dxfId="0" priority="32343" operator="equal">
      <formula>0</formula>
    </cfRule>
    <cfRule type="cellIs" dxfId="0" priority="32344" operator="equal">
      <formula>0</formula>
    </cfRule>
    <cfRule type="cellIs" dxfId="0" priority="32345" operator="equal">
      <formula>0</formula>
    </cfRule>
    <cfRule type="cellIs" dxfId="0" priority="32346" operator="equal">
      <formula>0</formula>
    </cfRule>
    <cfRule type="cellIs" dxfId="0" priority="32347" operator="equal">
      <formula>0</formula>
    </cfRule>
    <cfRule type="cellIs" dxfId="0" priority="32348" operator="equal">
      <formula>0</formula>
    </cfRule>
  </conditionalFormatting>
  <conditionalFormatting sqref="E469:E470">
    <cfRule type="cellIs" dxfId="0" priority="32349" operator="equal">
      <formula>0</formula>
    </cfRule>
    <cfRule type="cellIs" dxfId="0" priority="32350" operator="equal">
      <formula>0</formula>
    </cfRule>
    <cfRule type="cellIs" dxfId="0" priority="32351" operator="equal">
      <formula>0</formula>
    </cfRule>
    <cfRule type="cellIs" dxfId="0" priority="32352" operator="equal">
      <formula>0</formula>
    </cfRule>
    <cfRule type="cellIs" dxfId="0" priority="32353" operator="equal">
      <formula>0</formula>
    </cfRule>
    <cfRule type="cellIs" dxfId="0" priority="32354" operator="equal">
      <formula>0</formula>
    </cfRule>
    <cfRule type="cellIs" dxfId="0" priority="32355" operator="equal">
      <formula>0</formula>
    </cfRule>
    <cfRule type="cellIs" dxfId="0" priority="32356" operator="equal">
      <formula>0</formula>
    </cfRule>
    <cfRule type="cellIs" dxfId="0" priority="32357" operator="equal">
      <formula>0</formula>
    </cfRule>
    <cfRule type="cellIs" dxfId="0" priority="32358" operator="equal">
      <formula>0</formula>
    </cfRule>
    <cfRule type="cellIs" dxfId="0" priority="32359" operator="equal">
      <formula>0</formula>
    </cfRule>
    <cfRule type="cellIs" dxfId="0" priority="32360" operator="equal">
      <formula>0</formula>
    </cfRule>
    <cfRule type="cellIs" dxfId="0" priority="32361" operator="equal">
      <formula>0</formula>
    </cfRule>
    <cfRule type="cellIs" dxfId="0" priority="32362" operator="equal">
      <formula>0</formula>
    </cfRule>
    <cfRule type="cellIs" dxfId="0" priority="32363" operator="equal">
      <formula>0</formula>
    </cfRule>
    <cfRule type="cellIs" dxfId="0" priority="32364" operator="equal">
      <formula>0</formula>
    </cfRule>
    <cfRule type="cellIs" dxfId="0" priority="32365" operator="equal">
      <formula>0</formula>
    </cfRule>
    <cfRule type="cellIs" dxfId="0" priority="32366" operator="equal">
      <formula>0</formula>
    </cfRule>
    <cfRule type="cellIs" dxfId="0" priority="32367" operator="equal">
      <formula>0</formula>
    </cfRule>
    <cfRule type="cellIs" dxfId="0" priority="32368" operator="equal">
      <formula>0</formula>
    </cfRule>
    <cfRule type="cellIs" dxfId="0" priority="32369" operator="equal">
      <formula>0</formula>
    </cfRule>
    <cfRule type="cellIs" dxfId="0" priority="32370" operator="equal">
      <formula>0</formula>
    </cfRule>
    <cfRule type="cellIs" dxfId="0" priority="32371" operator="equal">
      <formula>0</formula>
    </cfRule>
    <cfRule type="cellIs" dxfId="0" priority="32372" operator="equal">
      <formula>0</formula>
    </cfRule>
    <cfRule type="cellIs" dxfId="0" priority="32373" operator="equal">
      <formula>0</formula>
    </cfRule>
    <cfRule type="cellIs" dxfId="0" priority="32374" operator="equal">
      <formula>0</formula>
    </cfRule>
    <cfRule type="cellIs" dxfId="0" priority="32375" operator="equal">
      <formula>0</formula>
    </cfRule>
    <cfRule type="cellIs" dxfId="0" priority="32376" operator="equal">
      <formula>0</formula>
    </cfRule>
    <cfRule type="cellIs" dxfId="0" priority="32377" operator="equal">
      <formula>0</formula>
    </cfRule>
    <cfRule type="cellIs" dxfId="0" priority="32378" operator="equal">
      <formula>0</formula>
    </cfRule>
    <cfRule type="cellIs" dxfId="0" priority="32379" operator="equal">
      <formula>0</formula>
    </cfRule>
    <cfRule type="cellIs" dxfId="0" priority="32380" operator="equal">
      <formula>0</formula>
    </cfRule>
    <cfRule type="cellIs" dxfId="0" priority="32381" operator="equal">
      <formula>0</formula>
    </cfRule>
    <cfRule type="cellIs" dxfId="0" priority="32382" operator="equal">
      <formula>0</formula>
    </cfRule>
    <cfRule type="cellIs" dxfId="0" priority="32383" operator="equal">
      <formula>0</formula>
    </cfRule>
    <cfRule type="cellIs" dxfId="0" priority="32384" operator="equal">
      <formula>0</formula>
    </cfRule>
    <cfRule type="cellIs" dxfId="0" priority="32385" operator="equal">
      <formula>0</formula>
    </cfRule>
    <cfRule type="cellIs" dxfId="0" priority="32386" operator="equal">
      <formula>0</formula>
    </cfRule>
    <cfRule type="cellIs" dxfId="0" priority="32387" operator="equal">
      <formula>0</formula>
    </cfRule>
    <cfRule type="cellIs" dxfId="0" priority="32388" operator="equal">
      <formula>0</formula>
    </cfRule>
    <cfRule type="cellIs" dxfId="0" priority="32389" operator="equal">
      <formula>0</formula>
    </cfRule>
    <cfRule type="cellIs" dxfId="0" priority="32390" operator="equal">
      <formula>0</formula>
    </cfRule>
    <cfRule type="cellIs" dxfId="0" priority="32391" operator="equal">
      <formula>0</formula>
    </cfRule>
    <cfRule type="cellIs" dxfId="0" priority="32392" operator="equal">
      <formula>0</formula>
    </cfRule>
    <cfRule type="cellIs" dxfId="0" priority="32393" operator="equal">
      <formula>0</formula>
    </cfRule>
    <cfRule type="cellIs" dxfId="0" priority="32394" operator="equal">
      <formula>0</formula>
    </cfRule>
    <cfRule type="cellIs" dxfId="0" priority="32395" operator="equal">
      <formula>0</formula>
    </cfRule>
    <cfRule type="cellIs" dxfId="0" priority="32396" operator="equal">
      <formula>0</formula>
    </cfRule>
    <cfRule type="cellIs" dxfId="0" priority="32397" operator="equal">
      <formula>0</formula>
    </cfRule>
    <cfRule type="cellIs" dxfId="0" priority="32398" operator="equal">
      <formula>0</formula>
    </cfRule>
    <cfRule type="cellIs" dxfId="0" priority="32399" operator="equal">
      <formula>0</formula>
    </cfRule>
    <cfRule type="cellIs" dxfId="0" priority="32400" operator="equal">
      <formula>0</formula>
    </cfRule>
    <cfRule type="cellIs" dxfId="0" priority="32401" operator="equal">
      <formula>0</formula>
    </cfRule>
    <cfRule type="cellIs" dxfId="0" priority="32402" operator="equal">
      <formula>0</formula>
    </cfRule>
    <cfRule type="cellIs" dxfId="0" priority="32403" operator="equal">
      <formula>0</formula>
    </cfRule>
    <cfRule type="cellIs" dxfId="0" priority="32404" operator="equal">
      <formula>0</formula>
    </cfRule>
    <cfRule type="cellIs" dxfId="0" priority="32405" operator="equal">
      <formula>0</formula>
    </cfRule>
    <cfRule type="cellIs" dxfId="0" priority="32406" operator="equal">
      <formula>0</formula>
    </cfRule>
    <cfRule type="cellIs" dxfId="0" priority="32407" operator="equal">
      <formula>0</formula>
    </cfRule>
    <cfRule type="cellIs" dxfId="0" priority="32408" operator="equal">
      <formula>0</formula>
    </cfRule>
    <cfRule type="cellIs" dxfId="0" priority="32409" operator="equal">
      <formula>0</formula>
    </cfRule>
    <cfRule type="cellIs" dxfId="0" priority="32410" operator="equal">
      <formula>0</formula>
    </cfRule>
    <cfRule type="cellIs" dxfId="0" priority="32411" operator="equal">
      <formula>0</formula>
    </cfRule>
    <cfRule type="cellIs" dxfId="0" priority="32412" operator="equal">
      <formula>0</formula>
    </cfRule>
    <cfRule type="cellIs" dxfId="0" priority="32413" operator="equal">
      <formula>0</formula>
    </cfRule>
    <cfRule type="cellIs" dxfId="0" priority="32414" operator="equal">
      <formula>0</formula>
    </cfRule>
    <cfRule type="cellIs" dxfId="0" priority="32415" operator="equal">
      <formula>0</formula>
    </cfRule>
    <cfRule type="cellIs" dxfId="0" priority="32416" operator="equal">
      <formula>0</formula>
    </cfRule>
    <cfRule type="cellIs" dxfId="0" priority="32417" operator="equal">
      <formula>0</formula>
    </cfRule>
    <cfRule type="cellIs" dxfId="0" priority="32418" operator="equal">
      <formula>0</formula>
    </cfRule>
    <cfRule type="cellIs" dxfId="0" priority="32419" operator="equal">
      <formula>0</formula>
    </cfRule>
    <cfRule type="cellIs" dxfId="0" priority="32420" operator="equal">
      <formula>0</formula>
    </cfRule>
    <cfRule type="cellIs" dxfId="0" priority="32421" operator="equal">
      <formula>0</formula>
    </cfRule>
    <cfRule type="cellIs" dxfId="0" priority="32422" operator="equal">
      <formula>0</formula>
    </cfRule>
    <cfRule type="cellIs" dxfId="0" priority="32423" operator="equal">
      <formula>0</formula>
    </cfRule>
    <cfRule type="cellIs" dxfId="0" priority="32424" operator="equal">
      <formula>0</formula>
    </cfRule>
    <cfRule type="cellIs" dxfId="0" priority="32425" operator="equal">
      <formula>0</formula>
    </cfRule>
    <cfRule type="cellIs" dxfId="0" priority="32426" operator="equal">
      <formula>0</formula>
    </cfRule>
    <cfRule type="cellIs" dxfId="0" priority="32427" operator="equal">
      <formula>0</formula>
    </cfRule>
    <cfRule type="cellIs" dxfId="0" priority="32428" operator="equal">
      <formula>0</formula>
    </cfRule>
    <cfRule type="cellIs" dxfId="0" priority="32429" operator="equal">
      <formula>0</formula>
    </cfRule>
    <cfRule type="cellIs" dxfId="0" priority="32430" operator="equal">
      <formula>0</formula>
    </cfRule>
    <cfRule type="cellIs" dxfId="0" priority="32431" operator="equal">
      <formula>0</formula>
    </cfRule>
    <cfRule type="cellIs" dxfId="0" priority="32432" operator="equal">
      <formula>0</formula>
    </cfRule>
    <cfRule type="cellIs" dxfId="0" priority="32433" operator="equal">
      <formula>0</formula>
    </cfRule>
    <cfRule type="cellIs" dxfId="0" priority="32434" operator="equal">
      <formula>0</formula>
    </cfRule>
    <cfRule type="cellIs" dxfId="0" priority="32435" operator="equal">
      <formula>0</formula>
    </cfRule>
    <cfRule type="cellIs" dxfId="0" priority="32436" operator="equal">
      <formula>0</formula>
    </cfRule>
    <cfRule type="cellIs" dxfId="0" priority="32437" operator="equal">
      <formula>0</formula>
    </cfRule>
    <cfRule type="cellIs" dxfId="0" priority="32438" operator="equal">
      <formula>0</formula>
    </cfRule>
    <cfRule type="cellIs" dxfId="0" priority="32439" operator="equal">
      <formula>0</formula>
    </cfRule>
    <cfRule type="cellIs" dxfId="0" priority="32440" operator="equal">
      <formula>0</formula>
    </cfRule>
    <cfRule type="cellIs" dxfId="0" priority="32441" operator="equal">
      <formula>0</formula>
    </cfRule>
    <cfRule type="cellIs" dxfId="0" priority="32442" operator="equal">
      <formula>0</formula>
    </cfRule>
    <cfRule type="cellIs" dxfId="0" priority="32443" operator="equal">
      <formula>0</formula>
    </cfRule>
    <cfRule type="cellIs" dxfId="0" priority="32444" operator="equal">
      <formula>0</formula>
    </cfRule>
  </conditionalFormatting>
  <conditionalFormatting sqref="E474:E476">
    <cfRule type="cellIs" dxfId="0" priority="32157" operator="equal">
      <formula>0</formula>
    </cfRule>
    <cfRule type="cellIs" dxfId="0" priority="32158" operator="equal">
      <formula>0</formula>
    </cfRule>
    <cfRule type="cellIs" dxfId="0" priority="32159" operator="equal">
      <formula>0</formula>
    </cfRule>
    <cfRule type="cellIs" dxfId="0" priority="32160" operator="equal">
      <formula>0</formula>
    </cfRule>
    <cfRule type="cellIs" dxfId="0" priority="32161" operator="equal">
      <formula>0</formula>
    </cfRule>
    <cfRule type="cellIs" dxfId="0" priority="32162" operator="equal">
      <formula>0</formula>
    </cfRule>
    <cfRule type="cellIs" dxfId="0" priority="32163" operator="equal">
      <formula>0</formula>
    </cfRule>
    <cfRule type="cellIs" dxfId="0" priority="32164" operator="equal">
      <formula>0</formula>
    </cfRule>
    <cfRule type="cellIs" dxfId="0" priority="32165" operator="equal">
      <formula>0</formula>
    </cfRule>
    <cfRule type="cellIs" dxfId="0" priority="32166" operator="equal">
      <formula>0</formula>
    </cfRule>
    <cfRule type="cellIs" dxfId="0" priority="32167" operator="equal">
      <formula>0</formula>
    </cfRule>
    <cfRule type="cellIs" dxfId="0" priority="32168" operator="equal">
      <formula>0</formula>
    </cfRule>
    <cfRule type="cellIs" dxfId="0" priority="32169" operator="equal">
      <formula>0</formula>
    </cfRule>
    <cfRule type="cellIs" dxfId="0" priority="32170" operator="equal">
      <formula>0</formula>
    </cfRule>
    <cfRule type="cellIs" dxfId="0" priority="32171" operator="equal">
      <formula>0</formula>
    </cfRule>
    <cfRule type="cellIs" dxfId="0" priority="32172" operator="equal">
      <formula>0</formula>
    </cfRule>
    <cfRule type="cellIs" dxfId="0" priority="32173" operator="equal">
      <formula>0</formula>
    </cfRule>
    <cfRule type="cellIs" dxfId="0" priority="32174" operator="equal">
      <formula>0</formula>
    </cfRule>
    <cfRule type="cellIs" dxfId="0" priority="32175" operator="equal">
      <formula>0</formula>
    </cfRule>
    <cfRule type="cellIs" dxfId="0" priority="32176" operator="equal">
      <formula>0</formula>
    </cfRule>
    <cfRule type="cellIs" dxfId="0" priority="32177" operator="equal">
      <formula>0</formula>
    </cfRule>
    <cfRule type="cellIs" dxfId="0" priority="32178" operator="equal">
      <formula>0</formula>
    </cfRule>
    <cfRule type="cellIs" dxfId="0" priority="32179" operator="equal">
      <formula>0</formula>
    </cfRule>
    <cfRule type="cellIs" dxfId="0" priority="32180" operator="equal">
      <formula>0</formula>
    </cfRule>
    <cfRule type="cellIs" dxfId="0" priority="32181" operator="equal">
      <formula>0</formula>
    </cfRule>
    <cfRule type="cellIs" dxfId="0" priority="32182" operator="equal">
      <formula>0</formula>
    </cfRule>
    <cfRule type="cellIs" dxfId="0" priority="32183" operator="equal">
      <formula>0</formula>
    </cfRule>
    <cfRule type="cellIs" dxfId="0" priority="32184" operator="equal">
      <formula>0</formula>
    </cfRule>
    <cfRule type="cellIs" dxfId="0" priority="32185" operator="equal">
      <formula>0</formula>
    </cfRule>
    <cfRule type="cellIs" dxfId="0" priority="32186" operator="equal">
      <formula>0</formula>
    </cfRule>
    <cfRule type="cellIs" dxfId="0" priority="32187" operator="equal">
      <formula>0</formula>
    </cfRule>
    <cfRule type="cellIs" dxfId="0" priority="32188" operator="equal">
      <formula>0</formula>
    </cfRule>
    <cfRule type="cellIs" dxfId="0" priority="32189" operator="equal">
      <formula>0</formula>
    </cfRule>
    <cfRule type="cellIs" dxfId="0" priority="32190" operator="equal">
      <formula>0</formula>
    </cfRule>
    <cfRule type="cellIs" dxfId="0" priority="32191" operator="equal">
      <formula>0</formula>
    </cfRule>
    <cfRule type="cellIs" dxfId="0" priority="32192" operator="equal">
      <formula>0</formula>
    </cfRule>
    <cfRule type="cellIs" dxfId="0" priority="32193" operator="equal">
      <formula>0</formula>
    </cfRule>
    <cfRule type="cellIs" dxfId="0" priority="32194" operator="equal">
      <formula>0</formula>
    </cfRule>
    <cfRule type="cellIs" dxfId="0" priority="32195" operator="equal">
      <formula>0</formula>
    </cfRule>
    <cfRule type="cellIs" dxfId="0" priority="32196" operator="equal">
      <formula>0</formula>
    </cfRule>
    <cfRule type="cellIs" dxfId="0" priority="32197" operator="equal">
      <formula>0</formula>
    </cfRule>
    <cfRule type="cellIs" dxfId="0" priority="32198" operator="equal">
      <formula>0</formula>
    </cfRule>
    <cfRule type="cellIs" dxfId="0" priority="32199" operator="equal">
      <formula>0</formula>
    </cfRule>
    <cfRule type="cellIs" dxfId="0" priority="32200" operator="equal">
      <formula>0</formula>
    </cfRule>
    <cfRule type="cellIs" dxfId="0" priority="32201" operator="equal">
      <formula>0</formula>
    </cfRule>
    <cfRule type="cellIs" dxfId="0" priority="32202" operator="equal">
      <formula>0</formula>
    </cfRule>
    <cfRule type="cellIs" dxfId="0" priority="32203" operator="equal">
      <formula>0</formula>
    </cfRule>
    <cfRule type="cellIs" dxfId="0" priority="32204" operator="equal">
      <formula>0</formula>
    </cfRule>
    <cfRule type="cellIs" dxfId="0" priority="32205" operator="equal">
      <formula>0</formula>
    </cfRule>
    <cfRule type="cellIs" dxfId="0" priority="32206" operator="equal">
      <formula>0</formula>
    </cfRule>
    <cfRule type="cellIs" dxfId="0" priority="32207" operator="equal">
      <formula>0</formula>
    </cfRule>
    <cfRule type="cellIs" dxfId="0" priority="32208" operator="equal">
      <formula>0</formula>
    </cfRule>
    <cfRule type="cellIs" dxfId="0" priority="32209" operator="equal">
      <formula>0</formula>
    </cfRule>
    <cfRule type="cellIs" dxfId="0" priority="32210" operator="equal">
      <formula>0</formula>
    </cfRule>
    <cfRule type="cellIs" dxfId="0" priority="32211" operator="equal">
      <formula>0</formula>
    </cfRule>
    <cfRule type="cellIs" dxfId="0" priority="32212" operator="equal">
      <formula>0</formula>
    </cfRule>
    <cfRule type="cellIs" dxfId="0" priority="32213" operator="equal">
      <formula>0</formula>
    </cfRule>
    <cfRule type="cellIs" dxfId="0" priority="32214" operator="equal">
      <formula>0</formula>
    </cfRule>
    <cfRule type="cellIs" dxfId="0" priority="32215" operator="equal">
      <formula>0</formula>
    </cfRule>
    <cfRule type="cellIs" dxfId="0" priority="32216" operator="equal">
      <formula>0</formula>
    </cfRule>
    <cfRule type="cellIs" dxfId="0" priority="32217" operator="equal">
      <formula>0</formula>
    </cfRule>
    <cfRule type="cellIs" dxfId="0" priority="32218" operator="equal">
      <formula>0</formula>
    </cfRule>
    <cfRule type="cellIs" dxfId="0" priority="32219" operator="equal">
      <formula>0</formula>
    </cfRule>
    <cfRule type="cellIs" dxfId="0" priority="32220" operator="equal">
      <formula>0</formula>
    </cfRule>
    <cfRule type="cellIs" dxfId="0" priority="32221" operator="equal">
      <formula>0</formula>
    </cfRule>
    <cfRule type="cellIs" dxfId="0" priority="32222" operator="equal">
      <formula>0</formula>
    </cfRule>
    <cfRule type="cellIs" dxfId="0" priority="32223" operator="equal">
      <formula>0</formula>
    </cfRule>
    <cfRule type="cellIs" dxfId="0" priority="32224" operator="equal">
      <formula>0</formula>
    </cfRule>
    <cfRule type="cellIs" dxfId="0" priority="32225" operator="equal">
      <formula>0</formula>
    </cfRule>
    <cfRule type="cellIs" dxfId="0" priority="32226" operator="equal">
      <formula>0</formula>
    </cfRule>
    <cfRule type="cellIs" dxfId="0" priority="32227" operator="equal">
      <formula>0</formula>
    </cfRule>
    <cfRule type="cellIs" dxfId="0" priority="32228" operator="equal">
      <formula>0</formula>
    </cfRule>
    <cfRule type="cellIs" dxfId="0" priority="32229" operator="equal">
      <formula>0</formula>
    </cfRule>
    <cfRule type="cellIs" dxfId="0" priority="32230" operator="equal">
      <formula>0</formula>
    </cfRule>
    <cfRule type="cellIs" dxfId="0" priority="32231" operator="equal">
      <formula>0</formula>
    </cfRule>
    <cfRule type="cellIs" dxfId="0" priority="32232" operator="equal">
      <formula>0</formula>
    </cfRule>
    <cfRule type="cellIs" dxfId="0" priority="32233" operator="equal">
      <formula>0</formula>
    </cfRule>
    <cfRule type="cellIs" dxfId="0" priority="32234" operator="equal">
      <formula>0</formula>
    </cfRule>
    <cfRule type="cellIs" dxfId="0" priority="32235" operator="equal">
      <formula>0</formula>
    </cfRule>
    <cfRule type="cellIs" dxfId="0" priority="32236" operator="equal">
      <formula>0</formula>
    </cfRule>
    <cfRule type="cellIs" dxfId="0" priority="32237" operator="equal">
      <formula>0</formula>
    </cfRule>
    <cfRule type="cellIs" dxfId="0" priority="32238" operator="equal">
      <formula>0</formula>
    </cfRule>
    <cfRule type="cellIs" dxfId="0" priority="32239" operator="equal">
      <formula>0</formula>
    </cfRule>
    <cfRule type="cellIs" dxfId="0" priority="32240" operator="equal">
      <formula>0</formula>
    </cfRule>
    <cfRule type="cellIs" dxfId="0" priority="32241" operator="equal">
      <formula>0</formula>
    </cfRule>
    <cfRule type="cellIs" dxfId="0" priority="32242" operator="equal">
      <formula>0</formula>
    </cfRule>
    <cfRule type="cellIs" dxfId="0" priority="32243" operator="equal">
      <formula>0</formula>
    </cfRule>
    <cfRule type="cellIs" dxfId="0" priority="32244" operator="equal">
      <formula>0</formula>
    </cfRule>
    <cfRule type="cellIs" dxfId="0" priority="32245" operator="equal">
      <formula>0</formula>
    </cfRule>
    <cfRule type="cellIs" dxfId="0" priority="32246" operator="equal">
      <formula>0</formula>
    </cfRule>
    <cfRule type="cellIs" dxfId="0" priority="32247" operator="equal">
      <formula>0</formula>
    </cfRule>
    <cfRule type="cellIs" dxfId="0" priority="32248" operator="equal">
      <formula>0</formula>
    </cfRule>
    <cfRule type="cellIs" dxfId="0" priority="32249" operator="equal">
      <formula>0</formula>
    </cfRule>
    <cfRule type="cellIs" dxfId="0" priority="32250" operator="equal">
      <formula>0</formula>
    </cfRule>
    <cfRule type="cellIs" dxfId="0" priority="32251" operator="equal">
      <formula>0</formula>
    </cfRule>
    <cfRule type="cellIs" dxfId="0" priority="32252" operator="equal">
      <formula>0</formula>
    </cfRule>
  </conditionalFormatting>
  <conditionalFormatting sqref="E487:E488">
    <cfRule type="cellIs" dxfId="0" priority="31469" operator="equal">
      <formula>0</formula>
    </cfRule>
    <cfRule type="cellIs" dxfId="0" priority="31470" operator="equal">
      <formula>0</formula>
    </cfRule>
    <cfRule type="cellIs" dxfId="0" priority="31471" operator="equal">
      <formula>0</formula>
    </cfRule>
    <cfRule type="cellIs" dxfId="0" priority="31472" operator="equal">
      <formula>0</formula>
    </cfRule>
    <cfRule type="cellIs" dxfId="0" priority="31473" operator="equal">
      <formula>0</formula>
    </cfRule>
    <cfRule type="cellIs" dxfId="0" priority="31474" operator="equal">
      <formula>0</formula>
    </cfRule>
    <cfRule type="cellIs" dxfId="0" priority="31475" operator="equal">
      <formula>0</formula>
    </cfRule>
    <cfRule type="cellIs" dxfId="0" priority="31476" operator="equal">
      <formula>0</formula>
    </cfRule>
    <cfRule type="cellIs" dxfId="0" priority="31477" operator="equal">
      <formula>0</formula>
    </cfRule>
    <cfRule type="cellIs" dxfId="0" priority="31478" operator="equal">
      <formula>0</formula>
    </cfRule>
    <cfRule type="cellIs" dxfId="0" priority="31479" operator="equal">
      <formula>0</formula>
    </cfRule>
    <cfRule type="cellIs" dxfId="0" priority="31480" operator="equal">
      <formula>0</formula>
    </cfRule>
    <cfRule type="cellIs" dxfId="0" priority="31481" operator="equal">
      <formula>0</formula>
    </cfRule>
    <cfRule type="cellIs" dxfId="0" priority="31482" operator="equal">
      <formula>0</formula>
    </cfRule>
    <cfRule type="cellIs" dxfId="0" priority="31483" operator="equal">
      <formula>0</formula>
    </cfRule>
    <cfRule type="cellIs" dxfId="0" priority="31484" operator="equal">
      <formula>0</formula>
    </cfRule>
    <cfRule type="cellIs" dxfId="0" priority="31485" operator="equal">
      <formula>0</formula>
    </cfRule>
    <cfRule type="cellIs" dxfId="0" priority="31486" operator="equal">
      <formula>0</formula>
    </cfRule>
    <cfRule type="cellIs" dxfId="0" priority="31487" operator="equal">
      <formula>0</formula>
    </cfRule>
    <cfRule type="cellIs" dxfId="0" priority="31488" operator="equal">
      <formula>0</formula>
    </cfRule>
    <cfRule type="cellIs" dxfId="0" priority="31489" operator="equal">
      <formula>0</formula>
    </cfRule>
    <cfRule type="cellIs" dxfId="0" priority="31490" operator="equal">
      <formula>0</formula>
    </cfRule>
    <cfRule type="cellIs" dxfId="0" priority="31491" operator="equal">
      <formula>0</formula>
    </cfRule>
    <cfRule type="cellIs" dxfId="0" priority="31492" operator="equal">
      <formula>0</formula>
    </cfRule>
    <cfRule type="cellIs" dxfId="0" priority="31493" operator="equal">
      <formula>0</formula>
    </cfRule>
    <cfRule type="cellIs" dxfId="0" priority="31494" operator="equal">
      <formula>0</formula>
    </cfRule>
    <cfRule type="cellIs" dxfId="0" priority="31495" operator="equal">
      <formula>0</formula>
    </cfRule>
    <cfRule type="cellIs" dxfId="0" priority="31496" operator="equal">
      <formula>0</formula>
    </cfRule>
    <cfRule type="cellIs" dxfId="0" priority="31497" operator="equal">
      <formula>0</formula>
    </cfRule>
    <cfRule type="cellIs" dxfId="0" priority="31498" operator="equal">
      <formula>0</formula>
    </cfRule>
    <cfRule type="cellIs" dxfId="0" priority="31499" operator="equal">
      <formula>0</formula>
    </cfRule>
    <cfRule type="cellIs" dxfId="0" priority="31500" operator="equal">
      <formula>0</formula>
    </cfRule>
    <cfRule type="cellIs" dxfId="0" priority="31501" operator="equal">
      <formula>0</formula>
    </cfRule>
    <cfRule type="cellIs" dxfId="0" priority="31502" operator="equal">
      <formula>0</formula>
    </cfRule>
    <cfRule type="cellIs" dxfId="0" priority="31503" operator="equal">
      <formula>0</formula>
    </cfRule>
    <cfRule type="cellIs" dxfId="0" priority="31504" operator="equal">
      <formula>0</formula>
    </cfRule>
    <cfRule type="cellIs" dxfId="0" priority="31505" operator="equal">
      <formula>0</formula>
    </cfRule>
    <cfRule type="cellIs" dxfId="0" priority="31506" operator="equal">
      <formula>0</formula>
    </cfRule>
    <cfRule type="cellIs" dxfId="0" priority="31507" operator="equal">
      <formula>0</formula>
    </cfRule>
    <cfRule type="cellIs" dxfId="0" priority="31508" operator="equal">
      <formula>0</formula>
    </cfRule>
    <cfRule type="cellIs" dxfId="0" priority="31509" operator="equal">
      <formula>0</formula>
    </cfRule>
    <cfRule type="cellIs" dxfId="0" priority="31510" operator="equal">
      <formula>0</formula>
    </cfRule>
    <cfRule type="cellIs" dxfId="0" priority="31511" operator="equal">
      <formula>0</formula>
    </cfRule>
    <cfRule type="cellIs" dxfId="0" priority="31512" operator="equal">
      <formula>0</formula>
    </cfRule>
    <cfRule type="cellIs" dxfId="0" priority="31513" operator="equal">
      <formula>0</formula>
    </cfRule>
    <cfRule type="cellIs" dxfId="0" priority="31514" operator="equal">
      <formula>0</formula>
    </cfRule>
    <cfRule type="cellIs" dxfId="0" priority="31515" operator="equal">
      <formula>0</formula>
    </cfRule>
    <cfRule type="cellIs" dxfId="0" priority="31516" operator="equal">
      <formula>0</formula>
    </cfRule>
    <cfRule type="cellIs" dxfId="0" priority="31517" operator="equal">
      <formula>0</formula>
    </cfRule>
    <cfRule type="cellIs" dxfId="0" priority="31518" operator="equal">
      <formula>0</formula>
    </cfRule>
    <cfRule type="cellIs" dxfId="0" priority="31519" operator="equal">
      <formula>0</formula>
    </cfRule>
    <cfRule type="cellIs" dxfId="0" priority="31520" operator="equal">
      <formula>0</formula>
    </cfRule>
    <cfRule type="cellIs" dxfId="0" priority="31521" operator="equal">
      <formula>0</formula>
    </cfRule>
    <cfRule type="cellIs" dxfId="0" priority="31522" operator="equal">
      <formula>0</formula>
    </cfRule>
    <cfRule type="cellIs" dxfId="0" priority="31523" operator="equal">
      <formula>0</formula>
    </cfRule>
    <cfRule type="cellIs" dxfId="0" priority="31524" operator="equal">
      <formula>0</formula>
    </cfRule>
    <cfRule type="cellIs" dxfId="0" priority="31525" operator="equal">
      <formula>0</formula>
    </cfRule>
    <cfRule type="cellIs" dxfId="0" priority="31526" operator="equal">
      <formula>0</formula>
    </cfRule>
    <cfRule type="cellIs" dxfId="0" priority="31527" operator="equal">
      <formula>0</formula>
    </cfRule>
    <cfRule type="cellIs" dxfId="0" priority="31528" operator="equal">
      <formula>0</formula>
    </cfRule>
    <cfRule type="cellIs" dxfId="0" priority="31529" operator="equal">
      <formula>0</formula>
    </cfRule>
    <cfRule type="cellIs" dxfId="0" priority="31530" operator="equal">
      <formula>0</formula>
    </cfRule>
    <cfRule type="cellIs" dxfId="0" priority="31531" operator="equal">
      <formula>0</formula>
    </cfRule>
    <cfRule type="cellIs" dxfId="0" priority="31532" operator="equal">
      <formula>0</formula>
    </cfRule>
    <cfRule type="cellIs" dxfId="0" priority="31533" operator="equal">
      <formula>0</formula>
    </cfRule>
    <cfRule type="cellIs" dxfId="0" priority="31534" operator="equal">
      <formula>0</formula>
    </cfRule>
    <cfRule type="cellIs" dxfId="0" priority="31535" operator="equal">
      <formula>0</formula>
    </cfRule>
    <cfRule type="cellIs" dxfId="0" priority="31536" operator="equal">
      <formula>0</formula>
    </cfRule>
    <cfRule type="cellIs" dxfId="0" priority="31537" operator="equal">
      <formula>0</formula>
    </cfRule>
    <cfRule type="cellIs" dxfId="0" priority="31538" operator="equal">
      <formula>0</formula>
    </cfRule>
    <cfRule type="cellIs" dxfId="0" priority="31539" operator="equal">
      <formula>0</formula>
    </cfRule>
    <cfRule type="cellIs" dxfId="0" priority="31540" operator="equal">
      <formula>0</formula>
    </cfRule>
    <cfRule type="cellIs" dxfId="0" priority="31541" operator="equal">
      <formula>0</formula>
    </cfRule>
    <cfRule type="cellIs" dxfId="0" priority="31542" operator="equal">
      <formula>0</formula>
    </cfRule>
    <cfRule type="cellIs" dxfId="0" priority="31543" operator="equal">
      <formula>0</formula>
    </cfRule>
    <cfRule type="cellIs" dxfId="0" priority="31544" operator="equal">
      <formula>0</formula>
    </cfRule>
    <cfRule type="cellIs" dxfId="0" priority="31545" operator="equal">
      <formula>0</formula>
    </cfRule>
    <cfRule type="cellIs" dxfId="0" priority="31546" operator="equal">
      <formula>0</formula>
    </cfRule>
    <cfRule type="cellIs" dxfId="0" priority="31547" operator="equal">
      <formula>0</formula>
    </cfRule>
    <cfRule type="cellIs" dxfId="0" priority="31548" operator="equal">
      <formula>0</formula>
    </cfRule>
    <cfRule type="cellIs" dxfId="0" priority="31549" operator="equal">
      <formula>0</formula>
    </cfRule>
    <cfRule type="cellIs" dxfId="0" priority="31550" operator="equal">
      <formula>0</formula>
    </cfRule>
    <cfRule type="cellIs" dxfId="0" priority="31551" operator="equal">
      <formula>0</formula>
    </cfRule>
    <cfRule type="cellIs" dxfId="0" priority="31552" operator="equal">
      <formula>0</formula>
    </cfRule>
    <cfRule type="cellIs" dxfId="0" priority="31553" operator="equal">
      <formula>0</formula>
    </cfRule>
    <cfRule type="cellIs" dxfId="0" priority="31554" operator="equal">
      <formula>0</formula>
    </cfRule>
    <cfRule type="cellIs" dxfId="0" priority="31555" operator="equal">
      <formula>0</formula>
    </cfRule>
    <cfRule type="cellIs" dxfId="0" priority="31556" operator="equal">
      <formula>0</formula>
    </cfRule>
    <cfRule type="cellIs" dxfId="0" priority="31557" operator="equal">
      <formula>0</formula>
    </cfRule>
    <cfRule type="cellIs" dxfId="0" priority="31558" operator="equal">
      <formula>0</formula>
    </cfRule>
    <cfRule type="cellIs" dxfId="0" priority="31559" operator="equal">
      <formula>0</formula>
    </cfRule>
    <cfRule type="cellIs" dxfId="0" priority="31560" operator="equal">
      <formula>0</formula>
    </cfRule>
    <cfRule type="cellIs" dxfId="0" priority="31561" operator="equal">
      <formula>0</formula>
    </cfRule>
    <cfRule type="cellIs" dxfId="0" priority="31562" operator="equal">
      <formula>0</formula>
    </cfRule>
    <cfRule type="cellIs" dxfId="0" priority="31563" operator="equal">
      <formula>0</formula>
    </cfRule>
    <cfRule type="cellIs" dxfId="0" priority="31564" operator="equal">
      <formula>0</formula>
    </cfRule>
  </conditionalFormatting>
  <conditionalFormatting sqref="E489:E490">
    <cfRule type="cellIs" dxfId="0" priority="30989" operator="equal">
      <formula>0</formula>
    </cfRule>
    <cfRule type="cellIs" dxfId="0" priority="30990" operator="equal">
      <formula>0</formula>
    </cfRule>
    <cfRule type="cellIs" dxfId="0" priority="30991" operator="equal">
      <formula>0</formula>
    </cfRule>
    <cfRule type="cellIs" dxfId="0" priority="30992" operator="equal">
      <formula>0</formula>
    </cfRule>
    <cfRule type="cellIs" dxfId="0" priority="30993" operator="equal">
      <formula>0</formula>
    </cfRule>
    <cfRule type="cellIs" dxfId="0" priority="30994" operator="equal">
      <formula>0</formula>
    </cfRule>
    <cfRule type="cellIs" dxfId="0" priority="30995" operator="equal">
      <formula>0</formula>
    </cfRule>
    <cfRule type="cellIs" dxfId="0" priority="30996" operator="equal">
      <formula>0</formula>
    </cfRule>
    <cfRule type="cellIs" dxfId="0" priority="30997" operator="equal">
      <formula>0</formula>
    </cfRule>
    <cfRule type="cellIs" dxfId="0" priority="30998" operator="equal">
      <formula>0</formula>
    </cfRule>
    <cfRule type="cellIs" dxfId="0" priority="30999" operator="equal">
      <formula>0</formula>
    </cfRule>
    <cfRule type="cellIs" dxfId="0" priority="31000" operator="equal">
      <formula>0</formula>
    </cfRule>
    <cfRule type="cellIs" dxfId="0" priority="31001" operator="equal">
      <formula>0</formula>
    </cfRule>
    <cfRule type="cellIs" dxfId="0" priority="31002" operator="equal">
      <formula>0</formula>
    </cfRule>
    <cfRule type="cellIs" dxfId="0" priority="31003" operator="equal">
      <formula>0</formula>
    </cfRule>
    <cfRule type="cellIs" dxfId="0" priority="31004" operator="equal">
      <formula>0</formula>
    </cfRule>
    <cfRule type="cellIs" dxfId="0" priority="31005" operator="equal">
      <formula>0</formula>
    </cfRule>
    <cfRule type="cellIs" dxfId="0" priority="31006" operator="equal">
      <formula>0</formula>
    </cfRule>
    <cfRule type="cellIs" dxfId="0" priority="31007" operator="equal">
      <formula>0</formula>
    </cfRule>
    <cfRule type="cellIs" dxfId="0" priority="31008" operator="equal">
      <formula>0</formula>
    </cfRule>
    <cfRule type="cellIs" dxfId="0" priority="31009" operator="equal">
      <formula>0</formula>
    </cfRule>
    <cfRule type="cellIs" dxfId="0" priority="31010" operator="equal">
      <formula>0</formula>
    </cfRule>
    <cfRule type="cellIs" dxfId="0" priority="31011" operator="equal">
      <formula>0</formula>
    </cfRule>
    <cfRule type="cellIs" dxfId="0" priority="31012" operator="equal">
      <formula>0</formula>
    </cfRule>
    <cfRule type="cellIs" dxfId="0" priority="31013" operator="equal">
      <formula>0</formula>
    </cfRule>
    <cfRule type="cellIs" dxfId="0" priority="31014" operator="equal">
      <formula>0</formula>
    </cfRule>
    <cfRule type="cellIs" dxfId="0" priority="31015" operator="equal">
      <formula>0</formula>
    </cfRule>
    <cfRule type="cellIs" dxfId="0" priority="31016" operator="equal">
      <formula>0</formula>
    </cfRule>
    <cfRule type="cellIs" dxfId="0" priority="31017" operator="equal">
      <formula>0</formula>
    </cfRule>
    <cfRule type="cellIs" dxfId="0" priority="31018" operator="equal">
      <formula>0</formula>
    </cfRule>
    <cfRule type="cellIs" dxfId="0" priority="31019" operator="equal">
      <formula>0</formula>
    </cfRule>
    <cfRule type="cellIs" dxfId="0" priority="31020" operator="equal">
      <formula>0</formula>
    </cfRule>
    <cfRule type="cellIs" dxfId="0" priority="31021" operator="equal">
      <formula>0</formula>
    </cfRule>
    <cfRule type="cellIs" dxfId="0" priority="31022" operator="equal">
      <formula>0</formula>
    </cfRule>
    <cfRule type="cellIs" dxfId="0" priority="31023" operator="equal">
      <formula>0</formula>
    </cfRule>
    <cfRule type="cellIs" dxfId="0" priority="31024" operator="equal">
      <formula>0</formula>
    </cfRule>
    <cfRule type="cellIs" dxfId="0" priority="31025" operator="equal">
      <formula>0</formula>
    </cfRule>
    <cfRule type="cellIs" dxfId="0" priority="31026" operator="equal">
      <formula>0</formula>
    </cfRule>
    <cfRule type="cellIs" dxfId="0" priority="31027" operator="equal">
      <formula>0</formula>
    </cfRule>
    <cfRule type="cellIs" dxfId="0" priority="31028" operator="equal">
      <formula>0</formula>
    </cfRule>
    <cfRule type="cellIs" dxfId="0" priority="31029" operator="equal">
      <formula>0</formula>
    </cfRule>
    <cfRule type="cellIs" dxfId="0" priority="31030" operator="equal">
      <formula>0</formula>
    </cfRule>
    <cfRule type="cellIs" dxfId="0" priority="31031" operator="equal">
      <formula>0</formula>
    </cfRule>
    <cfRule type="cellIs" dxfId="0" priority="31032" operator="equal">
      <formula>0</formula>
    </cfRule>
    <cfRule type="cellIs" dxfId="0" priority="31033" operator="equal">
      <formula>0</formula>
    </cfRule>
    <cfRule type="cellIs" dxfId="0" priority="31034" operator="equal">
      <formula>0</formula>
    </cfRule>
    <cfRule type="cellIs" dxfId="0" priority="31035" operator="equal">
      <formula>0</formula>
    </cfRule>
    <cfRule type="cellIs" dxfId="0" priority="31036" operator="equal">
      <formula>0</formula>
    </cfRule>
    <cfRule type="cellIs" dxfId="0" priority="31037" operator="equal">
      <formula>0</formula>
    </cfRule>
    <cfRule type="cellIs" dxfId="0" priority="31038" operator="equal">
      <formula>0</formula>
    </cfRule>
    <cfRule type="cellIs" dxfId="0" priority="31039" operator="equal">
      <formula>0</formula>
    </cfRule>
    <cfRule type="cellIs" dxfId="0" priority="31040" operator="equal">
      <formula>0</formula>
    </cfRule>
    <cfRule type="cellIs" dxfId="0" priority="31041" operator="equal">
      <formula>0</formula>
    </cfRule>
    <cfRule type="cellIs" dxfId="0" priority="31042" operator="equal">
      <formula>0</formula>
    </cfRule>
    <cfRule type="cellIs" dxfId="0" priority="31043" operator="equal">
      <formula>0</formula>
    </cfRule>
    <cfRule type="cellIs" dxfId="0" priority="31044" operator="equal">
      <formula>0</formula>
    </cfRule>
    <cfRule type="cellIs" dxfId="0" priority="31045" operator="equal">
      <formula>0</formula>
    </cfRule>
    <cfRule type="cellIs" dxfId="0" priority="31046" operator="equal">
      <formula>0</formula>
    </cfRule>
    <cfRule type="cellIs" dxfId="0" priority="31047" operator="equal">
      <formula>0</formula>
    </cfRule>
    <cfRule type="cellIs" dxfId="0" priority="31048" operator="equal">
      <formula>0</formula>
    </cfRule>
    <cfRule type="cellIs" dxfId="0" priority="31049" operator="equal">
      <formula>0</formula>
    </cfRule>
    <cfRule type="cellIs" dxfId="0" priority="31050" operator="equal">
      <formula>0</formula>
    </cfRule>
    <cfRule type="cellIs" dxfId="0" priority="31051" operator="equal">
      <formula>0</formula>
    </cfRule>
    <cfRule type="cellIs" dxfId="0" priority="31052" operator="equal">
      <formula>0</formula>
    </cfRule>
    <cfRule type="cellIs" dxfId="0" priority="31053" operator="equal">
      <formula>0</formula>
    </cfRule>
    <cfRule type="cellIs" dxfId="0" priority="31054" operator="equal">
      <formula>0</formula>
    </cfRule>
    <cfRule type="cellIs" dxfId="0" priority="31055" operator="equal">
      <formula>0</formula>
    </cfRule>
    <cfRule type="cellIs" dxfId="0" priority="31056" operator="equal">
      <formula>0</formula>
    </cfRule>
    <cfRule type="cellIs" dxfId="0" priority="31057" operator="equal">
      <formula>0</formula>
    </cfRule>
    <cfRule type="cellIs" dxfId="0" priority="31058" operator="equal">
      <formula>0</formula>
    </cfRule>
    <cfRule type="cellIs" dxfId="0" priority="31059" operator="equal">
      <formula>0</formula>
    </cfRule>
    <cfRule type="cellIs" dxfId="0" priority="31060" operator="equal">
      <formula>0</formula>
    </cfRule>
    <cfRule type="cellIs" dxfId="0" priority="31061" operator="equal">
      <formula>0</formula>
    </cfRule>
    <cfRule type="cellIs" dxfId="0" priority="31062" operator="equal">
      <formula>0</formula>
    </cfRule>
    <cfRule type="cellIs" dxfId="0" priority="31063" operator="equal">
      <formula>0</formula>
    </cfRule>
    <cfRule type="cellIs" dxfId="0" priority="31064" operator="equal">
      <formula>0</formula>
    </cfRule>
    <cfRule type="cellIs" dxfId="0" priority="31065" operator="equal">
      <formula>0</formula>
    </cfRule>
    <cfRule type="cellIs" dxfId="0" priority="31066" operator="equal">
      <formula>0</formula>
    </cfRule>
    <cfRule type="cellIs" dxfId="0" priority="31067" operator="equal">
      <formula>0</formula>
    </cfRule>
    <cfRule type="cellIs" dxfId="0" priority="31068" operator="equal">
      <formula>0</formula>
    </cfRule>
    <cfRule type="cellIs" dxfId="0" priority="31069" operator="equal">
      <formula>0</formula>
    </cfRule>
    <cfRule type="cellIs" dxfId="0" priority="31070" operator="equal">
      <formula>0</formula>
    </cfRule>
    <cfRule type="cellIs" dxfId="0" priority="31071" operator="equal">
      <formula>0</formula>
    </cfRule>
    <cfRule type="cellIs" dxfId="0" priority="31072" operator="equal">
      <formula>0</formula>
    </cfRule>
    <cfRule type="cellIs" dxfId="0" priority="31073" operator="equal">
      <formula>0</formula>
    </cfRule>
    <cfRule type="cellIs" dxfId="0" priority="31074" operator="equal">
      <formula>0</formula>
    </cfRule>
    <cfRule type="cellIs" dxfId="0" priority="31075" operator="equal">
      <formula>0</formula>
    </cfRule>
    <cfRule type="cellIs" dxfId="0" priority="31076" operator="equal">
      <formula>0</formula>
    </cfRule>
    <cfRule type="cellIs" dxfId="0" priority="31077" operator="equal">
      <formula>0</formula>
    </cfRule>
    <cfRule type="cellIs" dxfId="0" priority="31078" operator="equal">
      <formula>0</formula>
    </cfRule>
    <cfRule type="cellIs" dxfId="0" priority="31079" operator="equal">
      <formula>0</formula>
    </cfRule>
    <cfRule type="cellIs" dxfId="0" priority="31080" operator="equal">
      <formula>0</formula>
    </cfRule>
    <cfRule type="cellIs" dxfId="0" priority="31081" operator="equal">
      <formula>0</formula>
    </cfRule>
    <cfRule type="cellIs" dxfId="0" priority="31082" operator="equal">
      <formula>0</formula>
    </cfRule>
    <cfRule type="cellIs" dxfId="0" priority="31083" operator="equal">
      <formula>0</formula>
    </cfRule>
    <cfRule type="cellIs" dxfId="0" priority="31084" operator="equal">
      <formula>0</formula>
    </cfRule>
  </conditionalFormatting>
  <conditionalFormatting sqref="E510:E511">
    <cfRule type="cellIs" dxfId="0" priority="28765" operator="equal">
      <formula>0</formula>
    </cfRule>
    <cfRule type="cellIs" dxfId="0" priority="28766" operator="equal">
      <formula>0</formula>
    </cfRule>
    <cfRule type="cellIs" dxfId="0" priority="28767" operator="equal">
      <formula>0</formula>
    </cfRule>
    <cfRule type="cellIs" dxfId="0" priority="28768" operator="equal">
      <formula>0</formula>
    </cfRule>
    <cfRule type="cellIs" dxfId="0" priority="28769" operator="equal">
      <formula>0</formula>
    </cfRule>
    <cfRule type="cellIs" dxfId="0" priority="28770" operator="equal">
      <formula>0</formula>
    </cfRule>
    <cfRule type="cellIs" dxfId="0" priority="28771" operator="equal">
      <formula>0</formula>
    </cfRule>
    <cfRule type="cellIs" dxfId="0" priority="28772" operator="equal">
      <formula>0</formula>
    </cfRule>
    <cfRule type="cellIs" dxfId="0" priority="28773" operator="equal">
      <formula>0</formula>
    </cfRule>
    <cfRule type="cellIs" dxfId="0" priority="28774" operator="equal">
      <formula>0</formula>
    </cfRule>
    <cfRule type="cellIs" dxfId="0" priority="28775" operator="equal">
      <formula>0</formula>
    </cfRule>
    <cfRule type="cellIs" dxfId="0" priority="28776" operator="equal">
      <formula>0</formula>
    </cfRule>
    <cfRule type="cellIs" dxfId="0" priority="28777" operator="equal">
      <formula>0</formula>
    </cfRule>
    <cfRule type="cellIs" dxfId="0" priority="28778" operator="equal">
      <formula>0</formula>
    </cfRule>
    <cfRule type="cellIs" dxfId="0" priority="28779" operator="equal">
      <formula>0</formula>
    </cfRule>
    <cfRule type="cellIs" dxfId="0" priority="28780" operator="equal">
      <formula>0</formula>
    </cfRule>
    <cfRule type="cellIs" dxfId="0" priority="28781" operator="equal">
      <formula>0</formula>
    </cfRule>
    <cfRule type="cellIs" dxfId="0" priority="28782" operator="equal">
      <formula>0</formula>
    </cfRule>
    <cfRule type="cellIs" dxfId="0" priority="28783" operator="equal">
      <formula>0</formula>
    </cfRule>
    <cfRule type="cellIs" dxfId="0" priority="28784" operator="equal">
      <formula>0</formula>
    </cfRule>
    <cfRule type="cellIs" dxfId="0" priority="28785" operator="equal">
      <formula>0</formula>
    </cfRule>
    <cfRule type="cellIs" dxfId="0" priority="28786" operator="equal">
      <formula>0</formula>
    </cfRule>
    <cfRule type="cellIs" dxfId="0" priority="28787" operator="equal">
      <formula>0</formula>
    </cfRule>
    <cfRule type="cellIs" dxfId="0" priority="28788" operator="equal">
      <formula>0</formula>
    </cfRule>
    <cfRule type="cellIs" dxfId="0" priority="28789" operator="equal">
      <formula>0</formula>
    </cfRule>
    <cfRule type="cellIs" dxfId="0" priority="28790" operator="equal">
      <formula>0</formula>
    </cfRule>
    <cfRule type="cellIs" dxfId="0" priority="28791" operator="equal">
      <formula>0</formula>
    </cfRule>
    <cfRule type="cellIs" dxfId="0" priority="28792" operator="equal">
      <formula>0</formula>
    </cfRule>
    <cfRule type="cellIs" dxfId="0" priority="28793" operator="equal">
      <formula>0</formula>
    </cfRule>
    <cfRule type="cellIs" dxfId="0" priority="28794" operator="equal">
      <formula>0</formula>
    </cfRule>
    <cfRule type="cellIs" dxfId="0" priority="28795" operator="equal">
      <formula>0</formula>
    </cfRule>
    <cfRule type="cellIs" dxfId="0" priority="28796" operator="equal">
      <formula>0</formula>
    </cfRule>
    <cfRule type="cellIs" dxfId="0" priority="28797" operator="equal">
      <formula>0</formula>
    </cfRule>
    <cfRule type="cellIs" dxfId="0" priority="28798" operator="equal">
      <formula>0</formula>
    </cfRule>
    <cfRule type="cellIs" dxfId="0" priority="28799" operator="equal">
      <formula>0</formula>
    </cfRule>
    <cfRule type="cellIs" dxfId="0" priority="28800" operator="equal">
      <formula>0</formula>
    </cfRule>
    <cfRule type="cellIs" dxfId="0" priority="28801" operator="equal">
      <formula>0</formula>
    </cfRule>
    <cfRule type="cellIs" dxfId="0" priority="28802" operator="equal">
      <formula>0</formula>
    </cfRule>
    <cfRule type="cellIs" dxfId="0" priority="28803" operator="equal">
      <formula>0</formula>
    </cfRule>
    <cfRule type="cellIs" dxfId="0" priority="28804" operator="equal">
      <formula>0</formula>
    </cfRule>
    <cfRule type="cellIs" dxfId="0" priority="28805" operator="equal">
      <formula>0</formula>
    </cfRule>
    <cfRule type="cellIs" dxfId="0" priority="28806" operator="equal">
      <formula>0</formula>
    </cfRule>
    <cfRule type="cellIs" dxfId="0" priority="28807" operator="equal">
      <formula>0</formula>
    </cfRule>
    <cfRule type="cellIs" dxfId="0" priority="28808" operator="equal">
      <formula>0</formula>
    </cfRule>
    <cfRule type="cellIs" dxfId="0" priority="28809" operator="equal">
      <formula>0</formula>
    </cfRule>
    <cfRule type="cellIs" dxfId="0" priority="28810" operator="equal">
      <formula>0</formula>
    </cfRule>
    <cfRule type="cellIs" dxfId="0" priority="28811" operator="equal">
      <formula>0</formula>
    </cfRule>
    <cfRule type="cellIs" dxfId="0" priority="28812" operator="equal">
      <formula>0</formula>
    </cfRule>
    <cfRule type="cellIs" dxfId="0" priority="28813" operator="equal">
      <formula>0</formula>
    </cfRule>
    <cfRule type="cellIs" dxfId="0" priority="28814" operator="equal">
      <formula>0</formula>
    </cfRule>
    <cfRule type="cellIs" dxfId="0" priority="28815" operator="equal">
      <formula>0</formula>
    </cfRule>
    <cfRule type="cellIs" dxfId="0" priority="28816" operator="equal">
      <formula>0</formula>
    </cfRule>
    <cfRule type="cellIs" dxfId="0" priority="28817" operator="equal">
      <formula>0</formula>
    </cfRule>
    <cfRule type="cellIs" dxfId="0" priority="28818" operator="equal">
      <formula>0</formula>
    </cfRule>
    <cfRule type="cellIs" dxfId="0" priority="28819" operator="equal">
      <formula>0</formula>
    </cfRule>
    <cfRule type="cellIs" dxfId="0" priority="28820" operator="equal">
      <formula>0</formula>
    </cfRule>
    <cfRule type="cellIs" dxfId="0" priority="28821" operator="equal">
      <formula>0</formula>
    </cfRule>
    <cfRule type="cellIs" dxfId="0" priority="28822" operator="equal">
      <formula>0</formula>
    </cfRule>
    <cfRule type="cellIs" dxfId="0" priority="28823" operator="equal">
      <formula>0</formula>
    </cfRule>
    <cfRule type="cellIs" dxfId="0" priority="28824" operator="equal">
      <formula>0</formula>
    </cfRule>
    <cfRule type="cellIs" dxfId="0" priority="28825" operator="equal">
      <formula>0</formula>
    </cfRule>
    <cfRule type="cellIs" dxfId="0" priority="28826" operator="equal">
      <formula>0</formula>
    </cfRule>
    <cfRule type="cellIs" dxfId="0" priority="28827" operator="equal">
      <formula>0</formula>
    </cfRule>
    <cfRule type="cellIs" dxfId="0" priority="28828" operator="equal">
      <formula>0</formula>
    </cfRule>
    <cfRule type="cellIs" dxfId="0" priority="28829" operator="equal">
      <formula>0</formula>
    </cfRule>
    <cfRule type="cellIs" dxfId="0" priority="28830" operator="equal">
      <formula>0</formula>
    </cfRule>
    <cfRule type="cellIs" dxfId="0" priority="28831" operator="equal">
      <formula>0</formula>
    </cfRule>
    <cfRule type="cellIs" dxfId="0" priority="28832" operator="equal">
      <formula>0</formula>
    </cfRule>
    <cfRule type="cellIs" dxfId="0" priority="28833" operator="equal">
      <formula>0</formula>
    </cfRule>
    <cfRule type="cellIs" dxfId="0" priority="28834" operator="equal">
      <formula>0</formula>
    </cfRule>
    <cfRule type="cellIs" dxfId="0" priority="28835" operator="equal">
      <formula>0</formula>
    </cfRule>
    <cfRule type="cellIs" dxfId="0" priority="28836" operator="equal">
      <formula>0</formula>
    </cfRule>
    <cfRule type="cellIs" dxfId="0" priority="28837" operator="equal">
      <formula>0</formula>
    </cfRule>
    <cfRule type="cellIs" dxfId="0" priority="28838" operator="equal">
      <formula>0</formula>
    </cfRule>
    <cfRule type="cellIs" dxfId="0" priority="28839" operator="equal">
      <formula>0</formula>
    </cfRule>
    <cfRule type="cellIs" dxfId="0" priority="28840" operator="equal">
      <formula>0</formula>
    </cfRule>
    <cfRule type="cellIs" dxfId="0" priority="28841" operator="equal">
      <formula>0</formula>
    </cfRule>
    <cfRule type="cellIs" dxfId="0" priority="28842" operator="equal">
      <formula>0</formula>
    </cfRule>
    <cfRule type="cellIs" dxfId="0" priority="28843" operator="equal">
      <formula>0</formula>
    </cfRule>
    <cfRule type="cellIs" dxfId="0" priority="28844" operator="equal">
      <formula>0</formula>
    </cfRule>
    <cfRule type="cellIs" dxfId="0" priority="28845" operator="equal">
      <formula>0</formula>
    </cfRule>
    <cfRule type="cellIs" dxfId="0" priority="28846" operator="equal">
      <formula>0</formula>
    </cfRule>
    <cfRule type="cellIs" dxfId="0" priority="28847" operator="equal">
      <formula>0</formula>
    </cfRule>
    <cfRule type="cellIs" dxfId="0" priority="28848" operator="equal">
      <formula>0</formula>
    </cfRule>
    <cfRule type="cellIs" dxfId="0" priority="28849" operator="equal">
      <formula>0</formula>
    </cfRule>
    <cfRule type="cellIs" dxfId="0" priority="28850" operator="equal">
      <formula>0</formula>
    </cfRule>
    <cfRule type="cellIs" dxfId="0" priority="28851" operator="equal">
      <formula>0</formula>
    </cfRule>
    <cfRule type="cellIs" dxfId="0" priority="28852" operator="equal">
      <formula>0</formula>
    </cfRule>
    <cfRule type="cellIs" dxfId="0" priority="28853" operator="equal">
      <formula>0</formula>
    </cfRule>
    <cfRule type="cellIs" dxfId="0" priority="28854" operator="equal">
      <formula>0</formula>
    </cfRule>
    <cfRule type="cellIs" dxfId="0" priority="28855" operator="equal">
      <formula>0</formula>
    </cfRule>
    <cfRule type="cellIs" dxfId="0" priority="28856" operator="equal">
      <formula>0</formula>
    </cfRule>
    <cfRule type="cellIs" dxfId="0" priority="28857" operator="equal">
      <formula>0</formula>
    </cfRule>
    <cfRule type="cellIs" dxfId="0" priority="28858" operator="equal">
      <formula>0</formula>
    </cfRule>
    <cfRule type="cellIs" dxfId="0" priority="28859" operator="equal">
      <formula>0</formula>
    </cfRule>
    <cfRule type="cellIs" dxfId="0" priority="28860" operator="equal">
      <formula>0</formula>
    </cfRule>
  </conditionalFormatting>
  <conditionalFormatting sqref="E513:E514">
    <cfRule type="cellIs" dxfId="0" priority="28669" operator="equal">
      <formula>0</formula>
    </cfRule>
    <cfRule type="cellIs" dxfId="0" priority="28670" operator="equal">
      <formula>0</formula>
    </cfRule>
    <cfRule type="cellIs" dxfId="0" priority="28671" operator="equal">
      <formula>0</formula>
    </cfRule>
    <cfRule type="cellIs" dxfId="0" priority="28672" operator="equal">
      <formula>0</formula>
    </cfRule>
    <cfRule type="cellIs" dxfId="0" priority="28673" operator="equal">
      <formula>0</formula>
    </cfRule>
    <cfRule type="cellIs" dxfId="0" priority="28674" operator="equal">
      <formula>0</formula>
    </cfRule>
    <cfRule type="cellIs" dxfId="0" priority="28675" operator="equal">
      <formula>0</formula>
    </cfRule>
    <cfRule type="cellIs" dxfId="0" priority="28676" operator="equal">
      <formula>0</formula>
    </cfRule>
    <cfRule type="cellIs" dxfId="0" priority="28677" operator="equal">
      <formula>0</formula>
    </cfRule>
    <cfRule type="cellIs" dxfId="0" priority="28678" operator="equal">
      <formula>0</formula>
    </cfRule>
    <cfRule type="cellIs" dxfId="0" priority="28679" operator="equal">
      <formula>0</formula>
    </cfRule>
    <cfRule type="cellIs" dxfId="0" priority="28680" operator="equal">
      <formula>0</formula>
    </cfRule>
    <cfRule type="cellIs" dxfId="0" priority="28681" operator="equal">
      <formula>0</formula>
    </cfRule>
    <cfRule type="cellIs" dxfId="0" priority="28682" operator="equal">
      <formula>0</formula>
    </cfRule>
    <cfRule type="cellIs" dxfId="0" priority="28683" operator="equal">
      <formula>0</formula>
    </cfRule>
    <cfRule type="cellIs" dxfId="0" priority="28684" operator="equal">
      <formula>0</formula>
    </cfRule>
    <cfRule type="cellIs" dxfId="0" priority="28685" operator="equal">
      <formula>0</formula>
    </cfRule>
    <cfRule type="cellIs" dxfId="0" priority="28686" operator="equal">
      <formula>0</formula>
    </cfRule>
    <cfRule type="cellIs" dxfId="0" priority="28687" operator="equal">
      <formula>0</formula>
    </cfRule>
    <cfRule type="cellIs" dxfId="0" priority="28688" operator="equal">
      <formula>0</formula>
    </cfRule>
    <cfRule type="cellIs" dxfId="0" priority="28689" operator="equal">
      <formula>0</formula>
    </cfRule>
    <cfRule type="cellIs" dxfId="0" priority="28690" operator="equal">
      <formula>0</formula>
    </cfRule>
    <cfRule type="cellIs" dxfId="0" priority="28691" operator="equal">
      <formula>0</formula>
    </cfRule>
    <cfRule type="cellIs" dxfId="0" priority="28692" operator="equal">
      <formula>0</formula>
    </cfRule>
    <cfRule type="cellIs" dxfId="0" priority="28693" operator="equal">
      <formula>0</formula>
    </cfRule>
    <cfRule type="cellIs" dxfId="0" priority="28694" operator="equal">
      <formula>0</formula>
    </cfRule>
    <cfRule type="cellIs" dxfId="0" priority="28695" operator="equal">
      <formula>0</formula>
    </cfRule>
    <cfRule type="cellIs" dxfId="0" priority="28696" operator="equal">
      <formula>0</formula>
    </cfRule>
    <cfRule type="cellIs" dxfId="0" priority="28697" operator="equal">
      <formula>0</formula>
    </cfRule>
    <cfRule type="cellIs" dxfId="0" priority="28698" operator="equal">
      <formula>0</formula>
    </cfRule>
    <cfRule type="cellIs" dxfId="0" priority="28699" operator="equal">
      <formula>0</formula>
    </cfRule>
    <cfRule type="cellIs" dxfId="0" priority="28700" operator="equal">
      <formula>0</formula>
    </cfRule>
    <cfRule type="cellIs" dxfId="0" priority="28701" operator="equal">
      <formula>0</formula>
    </cfRule>
    <cfRule type="cellIs" dxfId="0" priority="28702" operator="equal">
      <formula>0</formula>
    </cfRule>
    <cfRule type="cellIs" dxfId="0" priority="28703" operator="equal">
      <formula>0</formula>
    </cfRule>
    <cfRule type="cellIs" dxfId="0" priority="28704" operator="equal">
      <formula>0</formula>
    </cfRule>
    <cfRule type="cellIs" dxfId="0" priority="28705" operator="equal">
      <formula>0</formula>
    </cfRule>
    <cfRule type="cellIs" dxfId="0" priority="28706" operator="equal">
      <formula>0</formula>
    </cfRule>
    <cfRule type="cellIs" dxfId="0" priority="28707" operator="equal">
      <formula>0</formula>
    </cfRule>
    <cfRule type="cellIs" dxfId="0" priority="28708" operator="equal">
      <formula>0</formula>
    </cfRule>
    <cfRule type="cellIs" dxfId="0" priority="28709" operator="equal">
      <formula>0</formula>
    </cfRule>
    <cfRule type="cellIs" dxfId="0" priority="28710" operator="equal">
      <formula>0</formula>
    </cfRule>
    <cfRule type="cellIs" dxfId="0" priority="28711" operator="equal">
      <formula>0</formula>
    </cfRule>
    <cfRule type="cellIs" dxfId="0" priority="28712" operator="equal">
      <formula>0</formula>
    </cfRule>
    <cfRule type="cellIs" dxfId="0" priority="28713" operator="equal">
      <formula>0</formula>
    </cfRule>
    <cfRule type="cellIs" dxfId="0" priority="28714" operator="equal">
      <formula>0</formula>
    </cfRule>
    <cfRule type="cellIs" dxfId="0" priority="28715" operator="equal">
      <formula>0</formula>
    </cfRule>
    <cfRule type="cellIs" dxfId="0" priority="28716" operator="equal">
      <formula>0</formula>
    </cfRule>
    <cfRule type="cellIs" dxfId="0" priority="28717" operator="equal">
      <formula>0</formula>
    </cfRule>
    <cfRule type="cellIs" dxfId="0" priority="28718" operator="equal">
      <formula>0</formula>
    </cfRule>
    <cfRule type="cellIs" dxfId="0" priority="28719" operator="equal">
      <formula>0</formula>
    </cfRule>
    <cfRule type="cellIs" dxfId="0" priority="28720" operator="equal">
      <formula>0</formula>
    </cfRule>
    <cfRule type="cellIs" dxfId="0" priority="28721" operator="equal">
      <formula>0</formula>
    </cfRule>
    <cfRule type="cellIs" dxfId="0" priority="28722" operator="equal">
      <formula>0</formula>
    </cfRule>
    <cfRule type="cellIs" dxfId="0" priority="28723" operator="equal">
      <formula>0</formula>
    </cfRule>
    <cfRule type="cellIs" dxfId="0" priority="28724" operator="equal">
      <formula>0</formula>
    </cfRule>
    <cfRule type="cellIs" dxfId="0" priority="28725" operator="equal">
      <formula>0</formula>
    </cfRule>
    <cfRule type="cellIs" dxfId="0" priority="28726" operator="equal">
      <formula>0</formula>
    </cfRule>
    <cfRule type="cellIs" dxfId="0" priority="28727" operator="equal">
      <formula>0</formula>
    </cfRule>
    <cfRule type="cellIs" dxfId="0" priority="28728" operator="equal">
      <formula>0</formula>
    </cfRule>
    <cfRule type="cellIs" dxfId="0" priority="28729" operator="equal">
      <formula>0</formula>
    </cfRule>
    <cfRule type="cellIs" dxfId="0" priority="28730" operator="equal">
      <formula>0</formula>
    </cfRule>
    <cfRule type="cellIs" dxfId="0" priority="28731" operator="equal">
      <formula>0</formula>
    </cfRule>
    <cfRule type="cellIs" dxfId="0" priority="28732" operator="equal">
      <formula>0</formula>
    </cfRule>
    <cfRule type="cellIs" dxfId="0" priority="28733" operator="equal">
      <formula>0</formula>
    </cfRule>
    <cfRule type="cellIs" dxfId="0" priority="28734" operator="equal">
      <formula>0</formula>
    </cfRule>
    <cfRule type="cellIs" dxfId="0" priority="28735" operator="equal">
      <formula>0</formula>
    </cfRule>
    <cfRule type="cellIs" dxfId="0" priority="28736" operator="equal">
      <formula>0</formula>
    </cfRule>
    <cfRule type="cellIs" dxfId="0" priority="28737" operator="equal">
      <formula>0</formula>
    </cfRule>
    <cfRule type="cellIs" dxfId="0" priority="28738" operator="equal">
      <formula>0</formula>
    </cfRule>
    <cfRule type="cellIs" dxfId="0" priority="28739" operator="equal">
      <formula>0</formula>
    </cfRule>
    <cfRule type="cellIs" dxfId="0" priority="28740" operator="equal">
      <formula>0</formula>
    </cfRule>
    <cfRule type="cellIs" dxfId="0" priority="28741" operator="equal">
      <formula>0</formula>
    </cfRule>
    <cfRule type="cellIs" dxfId="0" priority="28742" operator="equal">
      <formula>0</formula>
    </cfRule>
    <cfRule type="cellIs" dxfId="0" priority="28743" operator="equal">
      <formula>0</formula>
    </cfRule>
    <cfRule type="cellIs" dxfId="0" priority="28744" operator="equal">
      <formula>0</formula>
    </cfRule>
    <cfRule type="cellIs" dxfId="0" priority="28745" operator="equal">
      <formula>0</formula>
    </cfRule>
    <cfRule type="cellIs" dxfId="0" priority="28746" operator="equal">
      <formula>0</formula>
    </cfRule>
    <cfRule type="cellIs" dxfId="0" priority="28747" operator="equal">
      <formula>0</formula>
    </cfRule>
    <cfRule type="cellIs" dxfId="0" priority="28748" operator="equal">
      <formula>0</formula>
    </cfRule>
    <cfRule type="cellIs" dxfId="0" priority="28749" operator="equal">
      <formula>0</formula>
    </cfRule>
    <cfRule type="cellIs" dxfId="0" priority="28750" operator="equal">
      <formula>0</formula>
    </cfRule>
    <cfRule type="cellIs" dxfId="0" priority="28751" operator="equal">
      <formula>0</formula>
    </cfRule>
    <cfRule type="cellIs" dxfId="0" priority="28752" operator="equal">
      <formula>0</formula>
    </cfRule>
    <cfRule type="cellIs" dxfId="0" priority="28753" operator="equal">
      <formula>0</formula>
    </cfRule>
    <cfRule type="cellIs" dxfId="0" priority="28754" operator="equal">
      <formula>0</formula>
    </cfRule>
    <cfRule type="cellIs" dxfId="0" priority="28755" operator="equal">
      <formula>0</formula>
    </cfRule>
    <cfRule type="cellIs" dxfId="0" priority="28756" operator="equal">
      <formula>0</formula>
    </cfRule>
    <cfRule type="cellIs" dxfId="0" priority="28757" operator="equal">
      <formula>0</formula>
    </cfRule>
    <cfRule type="cellIs" dxfId="0" priority="28758" operator="equal">
      <formula>0</formula>
    </cfRule>
    <cfRule type="cellIs" dxfId="0" priority="28759" operator="equal">
      <formula>0</formula>
    </cfRule>
    <cfRule type="cellIs" dxfId="0" priority="28760" operator="equal">
      <formula>0</formula>
    </cfRule>
    <cfRule type="cellIs" dxfId="0" priority="28761" operator="equal">
      <formula>0</formula>
    </cfRule>
    <cfRule type="cellIs" dxfId="0" priority="28762" operator="equal">
      <formula>0</formula>
    </cfRule>
    <cfRule type="cellIs" dxfId="0" priority="28763" operator="equal">
      <formula>0</formula>
    </cfRule>
    <cfRule type="cellIs" dxfId="0" priority="28764" operator="equal">
      <formula>0</formula>
    </cfRule>
  </conditionalFormatting>
  <conditionalFormatting sqref="E515:E516">
    <cfRule type="cellIs" dxfId="0" priority="28573" operator="equal">
      <formula>0</formula>
    </cfRule>
    <cfRule type="cellIs" dxfId="0" priority="28574" operator="equal">
      <formula>0</formula>
    </cfRule>
    <cfRule type="cellIs" dxfId="0" priority="28575" operator="equal">
      <formula>0</formula>
    </cfRule>
    <cfRule type="cellIs" dxfId="0" priority="28576" operator="equal">
      <formula>0</formula>
    </cfRule>
    <cfRule type="cellIs" dxfId="0" priority="28577" operator="equal">
      <formula>0</formula>
    </cfRule>
    <cfRule type="cellIs" dxfId="0" priority="28578" operator="equal">
      <formula>0</formula>
    </cfRule>
    <cfRule type="cellIs" dxfId="0" priority="28579" operator="equal">
      <formula>0</formula>
    </cfRule>
    <cfRule type="cellIs" dxfId="0" priority="28580" operator="equal">
      <formula>0</formula>
    </cfRule>
    <cfRule type="cellIs" dxfId="0" priority="28581" operator="equal">
      <formula>0</formula>
    </cfRule>
    <cfRule type="cellIs" dxfId="0" priority="28582" operator="equal">
      <formula>0</formula>
    </cfRule>
    <cfRule type="cellIs" dxfId="0" priority="28583" operator="equal">
      <formula>0</formula>
    </cfRule>
    <cfRule type="cellIs" dxfId="0" priority="28584" operator="equal">
      <formula>0</formula>
    </cfRule>
    <cfRule type="cellIs" dxfId="0" priority="28585" operator="equal">
      <formula>0</formula>
    </cfRule>
    <cfRule type="cellIs" dxfId="0" priority="28586" operator="equal">
      <formula>0</formula>
    </cfRule>
    <cfRule type="cellIs" dxfId="0" priority="28587" operator="equal">
      <formula>0</formula>
    </cfRule>
    <cfRule type="cellIs" dxfId="0" priority="28588" operator="equal">
      <formula>0</formula>
    </cfRule>
    <cfRule type="cellIs" dxfId="0" priority="28589" operator="equal">
      <formula>0</formula>
    </cfRule>
    <cfRule type="cellIs" dxfId="0" priority="28590" operator="equal">
      <formula>0</formula>
    </cfRule>
    <cfRule type="cellIs" dxfId="0" priority="28591" operator="equal">
      <formula>0</formula>
    </cfRule>
    <cfRule type="cellIs" dxfId="0" priority="28592" operator="equal">
      <formula>0</formula>
    </cfRule>
    <cfRule type="cellIs" dxfId="0" priority="28593" operator="equal">
      <formula>0</formula>
    </cfRule>
    <cfRule type="cellIs" dxfId="0" priority="28594" operator="equal">
      <formula>0</formula>
    </cfRule>
    <cfRule type="cellIs" dxfId="0" priority="28595" operator="equal">
      <formula>0</formula>
    </cfRule>
    <cfRule type="cellIs" dxfId="0" priority="28596" operator="equal">
      <formula>0</formula>
    </cfRule>
    <cfRule type="cellIs" dxfId="0" priority="28597" operator="equal">
      <formula>0</formula>
    </cfRule>
    <cfRule type="cellIs" dxfId="0" priority="28598" operator="equal">
      <formula>0</formula>
    </cfRule>
    <cfRule type="cellIs" dxfId="0" priority="28599" operator="equal">
      <formula>0</formula>
    </cfRule>
    <cfRule type="cellIs" dxfId="0" priority="28600" operator="equal">
      <formula>0</formula>
    </cfRule>
    <cfRule type="cellIs" dxfId="0" priority="28601" operator="equal">
      <formula>0</formula>
    </cfRule>
    <cfRule type="cellIs" dxfId="0" priority="28602" operator="equal">
      <formula>0</formula>
    </cfRule>
    <cfRule type="cellIs" dxfId="0" priority="28603" operator="equal">
      <formula>0</formula>
    </cfRule>
    <cfRule type="cellIs" dxfId="0" priority="28604" operator="equal">
      <formula>0</formula>
    </cfRule>
    <cfRule type="cellIs" dxfId="0" priority="28605" operator="equal">
      <formula>0</formula>
    </cfRule>
    <cfRule type="cellIs" dxfId="0" priority="28606" operator="equal">
      <formula>0</formula>
    </cfRule>
    <cfRule type="cellIs" dxfId="0" priority="28607" operator="equal">
      <formula>0</formula>
    </cfRule>
    <cfRule type="cellIs" dxfId="0" priority="28608" operator="equal">
      <formula>0</formula>
    </cfRule>
    <cfRule type="cellIs" dxfId="0" priority="28609" operator="equal">
      <formula>0</formula>
    </cfRule>
    <cfRule type="cellIs" dxfId="0" priority="28610" operator="equal">
      <formula>0</formula>
    </cfRule>
    <cfRule type="cellIs" dxfId="0" priority="28611" operator="equal">
      <formula>0</formula>
    </cfRule>
    <cfRule type="cellIs" dxfId="0" priority="28612" operator="equal">
      <formula>0</formula>
    </cfRule>
    <cfRule type="cellIs" dxfId="0" priority="28613" operator="equal">
      <formula>0</formula>
    </cfRule>
    <cfRule type="cellIs" dxfId="0" priority="28614" operator="equal">
      <formula>0</formula>
    </cfRule>
    <cfRule type="cellIs" dxfId="0" priority="28615" operator="equal">
      <formula>0</formula>
    </cfRule>
    <cfRule type="cellIs" dxfId="0" priority="28616" operator="equal">
      <formula>0</formula>
    </cfRule>
    <cfRule type="cellIs" dxfId="0" priority="28617" operator="equal">
      <formula>0</formula>
    </cfRule>
    <cfRule type="cellIs" dxfId="0" priority="28618" operator="equal">
      <formula>0</formula>
    </cfRule>
    <cfRule type="cellIs" dxfId="0" priority="28619" operator="equal">
      <formula>0</formula>
    </cfRule>
    <cfRule type="cellIs" dxfId="0" priority="28620" operator="equal">
      <formula>0</formula>
    </cfRule>
    <cfRule type="cellIs" dxfId="0" priority="28621" operator="equal">
      <formula>0</formula>
    </cfRule>
    <cfRule type="cellIs" dxfId="0" priority="28622" operator="equal">
      <formula>0</formula>
    </cfRule>
    <cfRule type="cellIs" dxfId="0" priority="28623" operator="equal">
      <formula>0</formula>
    </cfRule>
    <cfRule type="cellIs" dxfId="0" priority="28624" operator="equal">
      <formula>0</formula>
    </cfRule>
    <cfRule type="cellIs" dxfId="0" priority="28625" operator="equal">
      <formula>0</formula>
    </cfRule>
    <cfRule type="cellIs" dxfId="0" priority="28626" operator="equal">
      <formula>0</formula>
    </cfRule>
    <cfRule type="cellIs" dxfId="0" priority="28627" operator="equal">
      <formula>0</formula>
    </cfRule>
    <cfRule type="cellIs" dxfId="0" priority="28628" operator="equal">
      <formula>0</formula>
    </cfRule>
    <cfRule type="cellIs" dxfId="0" priority="28629" operator="equal">
      <formula>0</formula>
    </cfRule>
    <cfRule type="cellIs" dxfId="0" priority="28630" operator="equal">
      <formula>0</formula>
    </cfRule>
    <cfRule type="cellIs" dxfId="0" priority="28631" operator="equal">
      <formula>0</formula>
    </cfRule>
    <cfRule type="cellIs" dxfId="0" priority="28632" operator="equal">
      <formula>0</formula>
    </cfRule>
    <cfRule type="cellIs" dxfId="0" priority="28633" operator="equal">
      <formula>0</formula>
    </cfRule>
    <cfRule type="cellIs" dxfId="0" priority="28634" operator="equal">
      <formula>0</formula>
    </cfRule>
    <cfRule type="cellIs" dxfId="0" priority="28635" operator="equal">
      <formula>0</formula>
    </cfRule>
    <cfRule type="cellIs" dxfId="0" priority="28636" operator="equal">
      <formula>0</formula>
    </cfRule>
    <cfRule type="cellIs" dxfId="0" priority="28637" operator="equal">
      <formula>0</formula>
    </cfRule>
    <cfRule type="cellIs" dxfId="0" priority="28638" operator="equal">
      <formula>0</formula>
    </cfRule>
    <cfRule type="cellIs" dxfId="0" priority="28639" operator="equal">
      <formula>0</formula>
    </cfRule>
    <cfRule type="cellIs" dxfId="0" priority="28640" operator="equal">
      <formula>0</formula>
    </cfRule>
    <cfRule type="cellIs" dxfId="0" priority="28641" operator="equal">
      <formula>0</formula>
    </cfRule>
    <cfRule type="cellIs" dxfId="0" priority="28642" operator="equal">
      <formula>0</formula>
    </cfRule>
    <cfRule type="cellIs" dxfId="0" priority="28643" operator="equal">
      <formula>0</formula>
    </cfRule>
    <cfRule type="cellIs" dxfId="0" priority="28644" operator="equal">
      <formula>0</formula>
    </cfRule>
    <cfRule type="cellIs" dxfId="0" priority="28645" operator="equal">
      <formula>0</formula>
    </cfRule>
    <cfRule type="cellIs" dxfId="0" priority="28646" operator="equal">
      <formula>0</formula>
    </cfRule>
    <cfRule type="cellIs" dxfId="0" priority="28647" operator="equal">
      <formula>0</formula>
    </cfRule>
    <cfRule type="cellIs" dxfId="0" priority="28648" operator="equal">
      <formula>0</formula>
    </cfRule>
    <cfRule type="cellIs" dxfId="0" priority="28649" operator="equal">
      <formula>0</formula>
    </cfRule>
    <cfRule type="cellIs" dxfId="0" priority="28650" operator="equal">
      <formula>0</formula>
    </cfRule>
    <cfRule type="cellIs" dxfId="0" priority="28651" operator="equal">
      <formula>0</formula>
    </cfRule>
    <cfRule type="cellIs" dxfId="0" priority="28652" operator="equal">
      <formula>0</formula>
    </cfRule>
    <cfRule type="cellIs" dxfId="0" priority="28653" operator="equal">
      <formula>0</formula>
    </cfRule>
    <cfRule type="cellIs" dxfId="0" priority="28654" operator="equal">
      <formula>0</formula>
    </cfRule>
    <cfRule type="cellIs" dxfId="0" priority="28655" operator="equal">
      <formula>0</formula>
    </cfRule>
    <cfRule type="cellIs" dxfId="0" priority="28656" operator="equal">
      <formula>0</formula>
    </cfRule>
    <cfRule type="cellIs" dxfId="0" priority="28657" operator="equal">
      <formula>0</formula>
    </cfRule>
    <cfRule type="cellIs" dxfId="0" priority="28658" operator="equal">
      <formula>0</formula>
    </cfRule>
    <cfRule type="cellIs" dxfId="0" priority="28659" operator="equal">
      <formula>0</formula>
    </cfRule>
    <cfRule type="cellIs" dxfId="0" priority="28660" operator="equal">
      <formula>0</formula>
    </cfRule>
    <cfRule type="cellIs" dxfId="0" priority="28661" operator="equal">
      <formula>0</formula>
    </cfRule>
    <cfRule type="cellIs" dxfId="0" priority="28662" operator="equal">
      <formula>0</formula>
    </cfRule>
    <cfRule type="cellIs" dxfId="0" priority="28663" operator="equal">
      <formula>0</formula>
    </cfRule>
    <cfRule type="cellIs" dxfId="0" priority="28664" operator="equal">
      <formula>0</formula>
    </cfRule>
    <cfRule type="cellIs" dxfId="0" priority="28665" operator="equal">
      <formula>0</formula>
    </cfRule>
    <cfRule type="cellIs" dxfId="0" priority="28666" operator="equal">
      <formula>0</formula>
    </cfRule>
    <cfRule type="cellIs" dxfId="0" priority="28667" operator="equal">
      <formula>0</formula>
    </cfRule>
    <cfRule type="cellIs" dxfId="0" priority="28668" operator="equal">
      <formula>0</formula>
    </cfRule>
  </conditionalFormatting>
  <conditionalFormatting sqref="E534:E536">
    <cfRule type="cellIs" dxfId="0" priority="27581" operator="equal">
      <formula>0</formula>
    </cfRule>
    <cfRule type="cellIs" dxfId="0" priority="27582" operator="equal">
      <formula>0</formula>
    </cfRule>
    <cfRule type="cellIs" dxfId="0" priority="27583" operator="equal">
      <formula>0</formula>
    </cfRule>
    <cfRule type="cellIs" dxfId="0" priority="27584" operator="equal">
      <formula>0</formula>
    </cfRule>
    <cfRule type="cellIs" dxfId="0" priority="27585" operator="equal">
      <formula>0</formula>
    </cfRule>
    <cfRule type="cellIs" dxfId="0" priority="27586" operator="equal">
      <formula>0</formula>
    </cfRule>
    <cfRule type="cellIs" dxfId="0" priority="27587" operator="equal">
      <formula>0</formula>
    </cfRule>
    <cfRule type="cellIs" dxfId="0" priority="27588" operator="equal">
      <formula>0</formula>
    </cfRule>
    <cfRule type="cellIs" dxfId="0" priority="27589" operator="equal">
      <formula>0</formula>
    </cfRule>
    <cfRule type="cellIs" dxfId="0" priority="27590" operator="equal">
      <formula>0</formula>
    </cfRule>
    <cfRule type="cellIs" dxfId="0" priority="27591" operator="equal">
      <formula>0</formula>
    </cfRule>
    <cfRule type="cellIs" dxfId="0" priority="27592" operator="equal">
      <formula>0</formula>
    </cfRule>
    <cfRule type="cellIs" dxfId="0" priority="27593" operator="equal">
      <formula>0</formula>
    </cfRule>
    <cfRule type="cellIs" dxfId="0" priority="27594" operator="equal">
      <formula>0</formula>
    </cfRule>
    <cfRule type="cellIs" dxfId="0" priority="27595" operator="equal">
      <formula>0</formula>
    </cfRule>
    <cfRule type="cellIs" dxfId="0" priority="27596" operator="equal">
      <formula>0</formula>
    </cfRule>
    <cfRule type="cellIs" dxfId="0" priority="27597" operator="equal">
      <formula>0</formula>
    </cfRule>
    <cfRule type="cellIs" dxfId="0" priority="27598" operator="equal">
      <formula>0</formula>
    </cfRule>
    <cfRule type="cellIs" dxfId="0" priority="27599" operator="equal">
      <formula>0</formula>
    </cfRule>
    <cfRule type="cellIs" dxfId="0" priority="27600" operator="equal">
      <formula>0</formula>
    </cfRule>
    <cfRule type="cellIs" dxfId="0" priority="27601" operator="equal">
      <formula>0</formula>
    </cfRule>
    <cfRule type="cellIs" dxfId="0" priority="27602" operator="equal">
      <formula>0</formula>
    </cfRule>
    <cfRule type="cellIs" dxfId="0" priority="27603" operator="equal">
      <formula>0</formula>
    </cfRule>
    <cfRule type="cellIs" dxfId="0" priority="27604" operator="equal">
      <formula>0</formula>
    </cfRule>
    <cfRule type="cellIs" dxfId="0" priority="27605" operator="equal">
      <formula>0</formula>
    </cfRule>
    <cfRule type="cellIs" dxfId="0" priority="27606" operator="equal">
      <formula>0</formula>
    </cfRule>
    <cfRule type="cellIs" dxfId="0" priority="27607" operator="equal">
      <formula>0</formula>
    </cfRule>
    <cfRule type="cellIs" dxfId="0" priority="27608" operator="equal">
      <formula>0</formula>
    </cfRule>
    <cfRule type="cellIs" dxfId="0" priority="27609" operator="equal">
      <formula>0</formula>
    </cfRule>
    <cfRule type="cellIs" dxfId="0" priority="27610" operator="equal">
      <formula>0</formula>
    </cfRule>
    <cfRule type="cellIs" dxfId="0" priority="27611" operator="equal">
      <formula>0</formula>
    </cfRule>
    <cfRule type="cellIs" dxfId="0" priority="27612" operator="equal">
      <formula>0</formula>
    </cfRule>
    <cfRule type="cellIs" dxfId="0" priority="27613" operator="equal">
      <formula>0</formula>
    </cfRule>
    <cfRule type="cellIs" dxfId="0" priority="27614" operator="equal">
      <formula>0</formula>
    </cfRule>
    <cfRule type="cellIs" dxfId="0" priority="27615" operator="equal">
      <formula>0</formula>
    </cfRule>
    <cfRule type="cellIs" dxfId="0" priority="27616" operator="equal">
      <formula>0</formula>
    </cfRule>
    <cfRule type="cellIs" dxfId="0" priority="27617" operator="equal">
      <formula>0</formula>
    </cfRule>
    <cfRule type="cellIs" dxfId="0" priority="27618" operator="equal">
      <formula>0</formula>
    </cfRule>
    <cfRule type="cellIs" dxfId="0" priority="27619" operator="equal">
      <formula>0</formula>
    </cfRule>
    <cfRule type="cellIs" dxfId="0" priority="27620" operator="equal">
      <formula>0</formula>
    </cfRule>
    <cfRule type="cellIs" dxfId="0" priority="27621" operator="equal">
      <formula>0</formula>
    </cfRule>
    <cfRule type="cellIs" dxfId="0" priority="27622" operator="equal">
      <formula>0</formula>
    </cfRule>
    <cfRule type="cellIs" dxfId="0" priority="27623" operator="equal">
      <formula>0</formula>
    </cfRule>
    <cfRule type="cellIs" dxfId="0" priority="27624" operator="equal">
      <formula>0</formula>
    </cfRule>
    <cfRule type="cellIs" dxfId="0" priority="27625" operator="equal">
      <formula>0</formula>
    </cfRule>
    <cfRule type="cellIs" dxfId="0" priority="27626" operator="equal">
      <formula>0</formula>
    </cfRule>
    <cfRule type="cellIs" dxfId="0" priority="27627" operator="equal">
      <formula>0</formula>
    </cfRule>
    <cfRule type="cellIs" dxfId="0" priority="27628" operator="equal">
      <formula>0</formula>
    </cfRule>
    <cfRule type="cellIs" dxfId="0" priority="27629" operator="equal">
      <formula>0</formula>
    </cfRule>
    <cfRule type="cellIs" dxfId="0" priority="27630" operator="equal">
      <formula>0</formula>
    </cfRule>
    <cfRule type="cellIs" dxfId="0" priority="27631" operator="equal">
      <formula>0</formula>
    </cfRule>
    <cfRule type="cellIs" dxfId="0" priority="27632" operator="equal">
      <formula>0</formula>
    </cfRule>
    <cfRule type="cellIs" dxfId="0" priority="27633" operator="equal">
      <formula>0</formula>
    </cfRule>
    <cfRule type="cellIs" dxfId="0" priority="27634" operator="equal">
      <formula>0</formula>
    </cfRule>
    <cfRule type="cellIs" dxfId="0" priority="27635" operator="equal">
      <formula>0</formula>
    </cfRule>
    <cfRule type="cellIs" dxfId="0" priority="27636" operator="equal">
      <formula>0</formula>
    </cfRule>
    <cfRule type="cellIs" dxfId="0" priority="27637" operator="equal">
      <formula>0</formula>
    </cfRule>
    <cfRule type="cellIs" dxfId="0" priority="27638" operator="equal">
      <formula>0</formula>
    </cfRule>
    <cfRule type="cellIs" dxfId="0" priority="27639" operator="equal">
      <formula>0</formula>
    </cfRule>
    <cfRule type="cellIs" dxfId="0" priority="27640" operator="equal">
      <formula>0</formula>
    </cfRule>
    <cfRule type="cellIs" dxfId="0" priority="27641" operator="equal">
      <formula>0</formula>
    </cfRule>
    <cfRule type="cellIs" dxfId="0" priority="27642" operator="equal">
      <formula>0</formula>
    </cfRule>
    <cfRule type="cellIs" dxfId="0" priority="27643" operator="equal">
      <formula>0</formula>
    </cfRule>
    <cfRule type="cellIs" dxfId="0" priority="27644" operator="equal">
      <formula>0</formula>
    </cfRule>
    <cfRule type="cellIs" dxfId="0" priority="27645" operator="equal">
      <formula>0</formula>
    </cfRule>
    <cfRule type="cellIs" dxfId="0" priority="27646" operator="equal">
      <formula>0</formula>
    </cfRule>
    <cfRule type="cellIs" dxfId="0" priority="27647" operator="equal">
      <formula>0</formula>
    </cfRule>
    <cfRule type="cellIs" dxfId="0" priority="27648" operator="equal">
      <formula>0</formula>
    </cfRule>
    <cfRule type="cellIs" dxfId="0" priority="27649" operator="equal">
      <formula>0</formula>
    </cfRule>
    <cfRule type="cellIs" dxfId="0" priority="27650" operator="equal">
      <formula>0</formula>
    </cfRule>
    <cfRule type="cellIs" dxfId="0" priority="27651" operator="equal">
      <formula>0</formula>
    </cfRule>
    <cfRule type="cellIs" dxfId="0" priority="27652" operator="equal">
      <formula>0</formula>
    </cfRule>
    <cfRule type="cellIs" dxfId="0" priority="27653" operator="equal">
      <formula>0</formula>
    </cfRule>
    <cfRule type="cellIs" dxfId="0" priority="27654" operator="equal">
      <formula>0</formula>
    </cfRule>
    <cfRule type="cellIs" dxfId="0" priority="27655" operator="equal">
      <formula>0</formula>
    </cfRule>
    <cfRule type="cellIs" dxfId="0" priority="27656" operator="equal">
      <formula>0</formula>
    </cfRule>
    <cfRule type="cellIs" dxfId="0" priority="27657" operator="equal">
      <formula>0</formula>
    </cfRule>
    <cfRule type="cellIs" dxfId="0" priority="27658" operator="equal">
      <formula>0</formula>
    </cfRule>
    <cfRule type="cellIs" dxfId="0" priority="27659" operator="equal">
      <formula>0</formula>
    </cfRule>
    <cfRule type="cellIs" dxfId="0" priority="27660" operator="equal">
      <formula>0</formula>
    </cfRule>
    <cfRule type="cellIs" dxfId="0" priority="27661" operator="equal">
      <formula>0</formula>
    </cfRule>
    <cfRule type="cellIs" dxfId="0" priority="27662" operator="equal">
      <formula>0</formula>
    </cfRule>
    <cfRule type="cellIs" dxfId="0" priority="27663" operator="equal">
      <formula>0</formula>
    </cfRule>
    <cfRule type="cellIs" dxfId="0" priority="27664" operator="equal">
      <formula>0</formula>
    </cfRule>
    <cfRule type="cellIs" dxfId="0" priority="27665" operator="equal">
      <formula>0</formula>
    </cfRule>
    <cfRule type="cellIs" dxfId="0" priority="27666" operator="equal">
      <formula>0</formula>
    </cfRule>
    <cfRule type="cellIs" dxfId="0" priority="27667" operator="equal">
      <formula>0</formula>
    </cfRule>
    <cfRule type="cellIs" dxfId="0" priority="27668" operator="equal">
      <formula>0</formula>
    </cfRule>
    <cfRule type="cellIs" dxfId="0" priority="27669" operator="equal">
      <formula>0</formula>
    </cfRule>
    <cfRule type="cellIs" dxfId="0" priority="27670" operator="equal">
      <formula>0</formula>
    </cfRule>
    <cfRule type="cellIs" dxfId="0" priority="27671" operator="equal">
      <formula>0</formula>
    </cfRule>
    <cfRule type="cellIs" dxfId="0" priority="27672" operator="equal">
      <formula>0</formula>
    </cfRule>
    <cfRule type="cellIs" dxfId="0" priority="27673" operator="equal">
      <formula>0</formula>
    </cfRule>
    <cfRule type="cellIs" dxfId="0" priority="27674" operator="equal">
      <formula>0</formula>
    </cfRule>
    <cfRule type="cellIs" dxfId="0" priority="27675" operator="equal">
      <formula>0</formula>
    </cfRule>
    <cfRule type="cellIs" dxfId="0" priority="27676" operator="equal">
      <formula>0</formula>
    </cfRule>
  </conditionalFormatting>
  <conditionalFormatting sqref="E544:E546">
    <cfRule type="cellIs" dxfId="0" priority="27389" operator="equal">
      <formula>0</formula>
    </cfRule>
    <cfRule type="cellIs" dxfId="0" priority="27390" operator="equal">
      <formula>0</formula>
    </cfRule>
    <cfRule type="cellIs" dxfId="0" priority="27391" operator="equal">
      <formula>0</formula>
    </cfRule>
    <cfRule type="cellIs" dxfId="0" priority="27392" operator="equal">
      <formula>0</formula>
    </cfRule>
    <cfRule type="cellIs" dxfId="0" priority="27393" operator="equal">
      <formula>0</formula>
    </cfRule>
    <cfRule type="cellIs" dxfId="0" priority="27394" operator="equal">
      <formula>0</formula>
    </cfRule>
    <cfRule type="cellIs" dxfId="0" priority="27395" operator="equal">
      <formula>0</formula>
    </cfRule>
    <cfRule type="cellIs" dxfId="0" priority="27396" operator="equal">
      <formula>0</formula>
    </cfRule>
    <cfRule type="cellIs" dxfId="0" priority="27397" operator="equal">
      <formula>0</formula>
    </cfRule>
    <cfRule type="cellIs" dxfId="0" priority="27398" operator="equal">
      <formula>0</formula>
    </cfRule>
    <cfRule type="cellIs" dxfId="0" priority="27399" operator="equal">
      <formula>0</formula>
    </cfRule>
    <cfRule type="cellIs" dxfId="0" priority="27400" operator="equal">
      <formula>0</formula>
    </cfRule>
    <cfRule type="cellIs" dxfId="0" priority="27401" operator="equal">
      <formula>0</formula>
    </cfRule>
    <cfRule type="cellIs" dxfId="0" priority="27402" operator="equal">
      <formula>0</formula>
    </cfRule>
    <cfRule type="cellIs" dxfId="0" priority="27403" operator="equal">
      <formula>0</formula>
    </cfRule>
    <cfRule type="cellIs" dxfId="0" priority="27404" operator="equal">
      <formula>0</formula>
    </cfRule>
    <cfRule type="cellIs" dxfId="0" priority="27405" operator="equal">
      <formula>0</formula>
    </cfRule>
    <cfRule type="cellIs" dxfId="0" priority="27406" operator="equal">
      <formula>0</formula>
    </cfRule>
    <cfRule type="cellIs" dxfId="0" priority="27407" operator="equal">
      <formula>0</formula>
    </cfRule>
    <cfRule type="cellIs" dxfId="0" priority="27408" operator="equal">
      <formula>0</formula>
    </cfRule>
    <cfRule type="cellIs" dxfId="0" priority="27409" operator="equal">
      <formula>0</formula>
    </cfRule>
    <cfRule type="cellIs" dxfId="0" priority="27410" operator="equal">
      <formula>0</formula>
    </cfRule>
    <cfRule type="cellIs" dxfId="0" priority="27411" operator="equal">
      <formula>0</formula>
    </cfRule>
    <cfRule type="cellIs" dxfId="0" priority="27412" operator="equal">
      <formula>0</formula>
    </cfRule>
    <cfRule type="cellIs" dxfId="0" priority="27413" operator="equal">
      <formula>0</formula>
    </cfRule>
    <cfRule type="cellIs" dxfId="0" priority="27414" operator="equal">
      <formula>0</formula>
    </cfRule>
    <cfRule type="cellIs" dxfId="0" priority="27415" operator="equal">
      <formula>0</formula>
    </cfRule>
    <cfRule type="cellIs" dxfId="0" priority="27416" operator="equal">
      <formula>0</formula>
    </cfRule>
    <cfRule type="cellIs" dxfId="0" priority="27417" operator="equal">
      <formula>0</formula>
    </cfRule>
    <cfRule type="cellIs" dxfId="0" priority="27418" operator="equal">
      <formula>0</formula>
    </cfRule>
    <cfRule type="cellIs" dxfId="0" priority="27419" operator="equal">
      <formula>0</formula>
    </cfRule>
    <cfRule type="cellIs" dxfId="0" priority="27420" operator="equal">
      <formula>0</formula>
    </cfRule>
    <cfRule type="cellIs" dxfId="0" priority="27421" operator="equal">
      <formula>0</formula>
    </cfRule>
    <cfRule type="cellIs" dxfId="0" priority="27422" operator="equal">
      <formula>0</formula>
    </cfRule>
    <cfRule type="cellIs" dxfId="0" priority="27423" operator="equal">
      <formula>0</formula>
    </cfRule>
    <cfRule type="cellIs" dxfId="0" priority="27424" operator="equal">
      <formula>0</formula>
    </cfRule>
    <cfRule type="cellIs" dxfId="0" priority="27425" operator="equal">
      <formula>0</formula>
    </cfRule>
    <cfRule type="cellIs" dxfId="0" priority="27426" operator="equal">
      <formula>0</formula>
    </cfRule>
    <cfRule type="cellIs" dxfId="0" priority="27427" operator="equal">
      <formula>0</formula>
    </cfRule>
    <cfRule type="cellIs" dxfId="0" priority="27428" operator="equal">
      <formula>0</formula>
    </cfRule>
    <cfRule type="cellIs" dxfId="0" priority="27429" operator="equal">
      <formula>0</formula>
    </cfRule>
    <cfRule type="cellIs" dxfId="0" priority="27430" operator="equal">
      <formula>0</formula>
    </cfRule>
    <cfRule type="cellIs" dxfId="0" priority="27431" operator="equal">
      <formula>0</formula>
    </cfRule>
    <cfRule type="cellIs" dxfId="0" priority="27432" operator="equal">
      <formula>0</formula>
    </cfRule>
    <cfRule type="cellIs" dxfId="0" priority="27433" operator="equal">
      <formula>0</formula>
    </cfRule>
    <cfRule type="cellIs" dxfId="0" priority="27434" operator="equal">
      <formula>0</formula>
    </cfRule>
    <cfRule type="cellIs" dxfId="0" priority="27435" operator="equal">
      <formula>0</formula>
    </cfRule>
    <cfRule type="cellIs" dxfId="0" priority="27436" operator="equal">
      <formula>0</formula>
    </cfRule>
    <cfRule type="cellIs" dxfId="0" priority="27437" operator="equal">
      <formula>0</formula>
    </cfRule>
    <cfRule type="cellIs" dxfId="0" priority="27438" operator="equal">
      <formula>0</formula>
    </cfRule>
    <cfRule type="cellIs" dxfId="0" priority="27439" operator="equal">
      <formula>0</formula>
    </cfRule>
    <cfRule type="cellIs" dxfId="0" priority="27440" operator="equal">
      <formula>0</formula>
    </cfRule>
    <cfRule type="cellIs" dxfId="0" priority="27441" operator="equal">
      <formula>0</formula>
    </cfRule>
    <cfRule type="cellIs" dxfId="0" priority="27442" operator="equal">
      <formula>0</formula>
    </cfRule>
    <cfRule type="cellIs" dxfId="0" priority="27443" operator="equal">
      <formula>0</formula>
    </cfRule>
    <cfRule type="cellIs" dxfId="0" priority="27444" operator="equal">
      <formula>0</formula>
    </cfRule>
    <cfRule type="cellIs" dxfId="0" priority="27445" operator="equal">
      <formula>0</formula>
    </cfRule>
    <cfRule type="cellIs" dxfId="0" priority="27446" operator="equal">
      <formula>0</formula>
    </cfRule>
    <cfRule type="cellIs" dxfId="0" priority="27447" operator="equal">
      <formula>0</formula>
    </cfRule>
    <cfRule type="cellIs" dxfId="0" priority="27448" operator="equal">
      <formula>0</formula>
    </cfRule>
    <cfRule type="cellIs" dxfId="0" priority="27449" operator="equal">
      <formula>0</formula>
    </cfRule>
    <cfRule type="cellIs" dxfId="0" priority="27450" operator="equal">
      <formula>0</formula>
    </cfRule>
    <cfRule type="cellIs" dxfId="0" priority="27451" operator="equal">
      <formula>0</formula>
    </cfRule>
    <cfRule type="cellIs" dxfId="0" priority="27452" operator="equal">
      <formula>0</formula>
    </cfRule>
    <cfRule type="cellIs" dxfId="0" priority="27453" operator="equal">
      <formula>0</formula>
    </cfRule>
    <cfRule type="cellIs" dxfId="0" priority="27454" operator="equal">
      <formula>0</formula>
    </cfRule>
    <cfRule type="cellIs" dxfId="0" priority="27455" operator="equal">
      <formula>0</formula>
    </cfRule>
    <cfRule type="cellIs" dxfId="0" priority="27456" operator="equal">
      <formula>0</formula>
    </cfRule>
    <cfRule type="cellIs" dxfId="0" priority="27457" operator="equal">
      <formula>0</formula>
    </cfRule>
    <cfRule type="cellIs" dxfId="0" priority="27458" operator="equal">
      <formula>0</formula>
    </cfRule>
    <cfRule type="cellIs" dxfId="0" priority="27459" operator="equal">
      <formula>0</formula>
    </cfRule>
    <cfRule type="cellIs" dxfId="0" priority="27460" operator="equal">
      <formula>0</formula>
    </cfRule>
    <cfRule type="cellIs" dxfId="0" priority="27461" operator="equal">
      <formula>0</formula>
    </cfRule>
    <cfRule type="cellIs" dxfId="0" priority="27462" operator="equal">
      <formula>0</formula>
    </cfRule>
    <cfRule type="cellIs" dxfId="0" priority="27463" operator="equal">
      <formula>0</formula>
    </cfRule>
    <cfRule type="cellIs" dxfId="0" priority="27464" operator="equal">
      <formula>0</formula>
    </cfRule>
    <cfRule type="cellIs" dxfId="0" priority="27465" operator="equal">
      <formula>0</formula>
    </cfRule>
    <cfRule type="cellIs" dxfId="0" priority="27466" operator="equal">
      <formula>0</formula>
    </cfRule>
    <cfRule type="cellIs" dxfId="0" priority="27467" operator="equal">
      <formula>0</formula>
    </cfRule>
    <cfRule type="cellIs" dxfId="0" priority="27468" operator="equal">
      <formula>0</formula>
    </cfRule>
    <cfRule type="cellIs" dxfId="0" priority="27469" operator="equal">
      <formula>0</formula>
    </cfRule>
    <cfRule type="cellIs" dxfId="0" priority="27470" operator="equal">
      <formula>0</formula>
    </cfRule>
    <cfRule type="cellIs" dxfId="0" priority="27471" operator="equal">
      <formula>0</formula>
    </cfRule>
    <cfRule type="cellIs" dxfId="0" priority="27472" operator="equal">
      <formula>0</formula>
    </cfRule>
    <cfRule type="cellIs" dxfId="0" priority="27473" operator="equal">
      <formula>0</formula>
    </cfRule>
    <cfRule type="cellIs" dxfId="0" priority="27474" operator="equal">
      <formula>0</formula>
    </cfRule>
    <cfRule type="cellIs" dxfId="0" priority="27475" operator="equal">
      <formula>0</formula>
    </cfRule>
    <cfRule type="cellIs" dxfId="0" priority="27476" operator="equal">
      <formula>0</formula>
    </cfRule>
    <cfRule type="cellIs" dxfId="0" priority="27477" operator="equal">
      <formula>0</formula>
    </cfRule>
    <cfRule type="cellIs" dxfId="0" priority="27478" operator="equal">
      <formula>0</formula>
    </cfRule>
    <cfRule type="cellIs" dxfId="0" priority="27479" operator="equal">
      <formula>0</formula>
    </cfRule>
    <cfRule type="cellIs" dxfId="0" priority="27480" operator="equal">
      <formula>0</formula>
    </cfRule>
    <cfRule type="cellIs" dxfId="0" priority="27481" operator="equal">
      <formula>0</formula>
    </cfRule>
    <cfRule type="cellIs" dxfId="0" priority="27482" operator="equal">
      <formula>0</formula>
    </cfRule>
    <cfRule type="cellIs" dxfId="0" priority="27483" operator="equal">
      <formula>0</formula>
    </cfRule>
    <cfRule type="cellIs" dxfId="0" priority="27484" operator="equal">
      <formula>0</formula>
    </cfRule>
  </conditionalFormatting>
  <conditionalFormatting sqref="E549:E553">
    <cfRule type="cellIs" dxfId="0" priority="27005" operator="equal">
      <formula>0</formula>
    </cfRule>
    <cfRule type="cellIs" dxfId="0" priority="27006" operator="equal">
      <formula>0</formula>
    </cfRule>
    <cfRule type="cellIs" dxfId="0" priority="27007" operator="equal">
      <formula>0</formula>
    </cfRule>
    <cfRule type="cellIs" dxfId="0" priority="27008" operator="equal">
      <formula>0</formula>
    </cfRule>
    <cfRule type="cellIs" dxfId="0" priority="27009" operator="equal">
      <formula>0</formula>
    </cfRule>
    <cfRule type="cellIs" dxfId="0" priority="27010" operator="equal">
      <formula>0</formula>
    </cfRule>
    <cfRule type="cellIs" dxfId="0" priority="27011" operator="equal">
      <formula>0</formula>
    </cfRule>
    <cfRule type="cellIs" dxfId="0" priority="27012" operator="equal">
      <formula>0</formula>
    </cfRule>
    <cfRule type="cellIs" dxfId="0" priority="27013" operator="equal">
      <formula>0</formula>
    </cfRule>
    <cfRule type="cellIs" dxfId="0" priority="27014" operator="equal">
      <formula>0</formula>
    </cfRule>
    <cfRule type="cellIs" dxfId="0" priority="27015" operator="equal">
      <formula>0</formula>
    </cfRule>
    <cfRule type="cellIs" dxfId="0" priority="27016" operator="equal">
      <formula>0</formula>
    </cfRule>
    <cfRule type="cellIs" dxfId="0" priority="27017" operator="equal">
      <formula>0</formula>
    </cfRule>
    <cfRule type="cellIs" dxfId="0" priority="27018" operator="equal">
      <formula>0</formula>
    </cfRule>
    <cfRule type="cellIs" dxfId="0" priority="27019" operator="equal">
      <formula>0</formula>
    </cfRule>
    <cfRule type="cellIs" dxfId="0" priority="27020" operator="equal">
      <formula>0</formula>
    </cfRule>
    <cfRule type="cellIs" dxfId="0" priority="27021" operator="equal">
      <formula>0</formula>
    </cfRule>
    <cfRule type="cellIs" dxfId="0" priority="27022" operator="equal">
      <formula>0</formula>
    </cfRule>
    <cfRule type="cellIs" dxfId="0" priority="27023" operator="equal">
      <formula>0</formula>
    </cfRule>
    <cfRule type="cellIs" dxfId="0" priority="27024" operator="equal">
      <formula>0</formula>
    </cfRule>
    <cfRule type="cellIs" dxfId="0" priority="27025" operator="equal">
      <formula>0</formula>
    </cfRule>
    <cfRule type="cellIs" dxfId="0" priority="27026" operator="equal">
      <formula>0</formula>
    </cfRule>
    <cfRule type="cellIs" dxfId="0" priority="27027" operator="equal">
      <formula>0</formula>
    </cfRule>
    <cfRule type="cellIs" dxfId="0" priority="27028" operator="equal">
      <formula>0</formula>
    </cfRule>
    <cfRule type="cellIs" dxfId="0" priority="27029" operator="equal">
      <formula>0</formula>
    </cfRule>
    <cfRule type="cellIs" dxfId="0" priority="27030" operator="equal">
      <formula>0</formula>
    </cfRule>
    <cfRule type="cellIs" dxfId="0" priority="27031" operator="equal">
      <formula>0</formula>
    </cfRule>
    <cfRule type="cellIs" dxfId="0" priority="27032" operator="equal">
      <formula>0</formula>
    </cfRule>
    <cfRule type="cellIs" dxfId="0" priority="27033" operator="equal">
      <formula>0</formula>
    </cfRule>
    <cfRule type="cellIs" dxfId="0" priority="27034" operator="equal">
      <formula>0</formula>
    </cfRule>
    <cfRule type="cellIs" dxfId="0" priority="27035" operator="equal">
      <formula>0</formula>
    </cfRule>
    <cfRule type="cellIs" dxfId="0" priority="27036" operator="equal">
      <formula>0</formula>
    </cfRule>
    <cfRule type="cellIs" dxfId="0" priority="27037" operator="equal">
      <formula>0</formula>
    </cfRule>
    <cfRule type="cellIs" dxfId="0" priority="27038" operator="equal">
      <formula>0</formula>
    </cfRule>
    <cfRule type="cellIs" dxfId="0" priority="27039" operator="equal">
      <formula>0</formula>
    </cfRule>
    <cfRule type="cellIs" dxfId="0" priority="27040" operator="equal">
      <formula>0</formula>
    </cfRule>
    <cfRule type="cellIs" dxfId="0" priority="27041" operator="equal">
      <formula>0</formula>
    </cfRule>
    <cfRule type="cellIs" dxfId="0" priority="27042" operator="equal">
      <formula>0</formula>
    </cfRule>
    <cfRule type="cellIs" dxfId="0" priority="27043" operator="equal">
      <formula>0</formula>
    </cfRule>
    <cfRule type="cellIs" dxfId="0" priority="27044" operator="equal">
      <formula>0</formula>
    </cfRule>
    <cfRule type="cellIs" dxfId="0" priority="27045" operator="equal">
      <formula>0</formula>
    </cfRule>
    <cfRule type="cellIs" dxfId="0" priority="27046" operator="equal">
      <formula>0</formula>
    </cfRule>
    <cfRule type="cellIs" dxfId="0" priority="27047" operator="equal">
      <formula>0</formula>
    </cfRule>
    <cfRule type="cellIs" dxfId="0" priority="27048" operator="equal">
      <formula>0</formula>
    </cfRule>
    <cfRule type="cellIs" dxfId="0" priority="27049" operator="equal">
      <formula>0</formula>
    </cfRule>
    <cfRule type="cellIs" dxfId="0" priority="27050" operator="equal">
      <formula>0</formula>
    </cfRule>
    <cfRule type="cellIs" dxfId="0" priority="27051" operator="equal">
      <formula>0</formula>
    </cfRule>
    <cfRule type="cellIs" dxfId="0" priority="27052" operator="equal">
      <formula>0</formula>
    </cfRule>
    <cfRule type="cellIs" dxfId="0" priority="27053" operator="equal">
      <formula>0</formula>
    </cfRule>
    <cfRule type="cellIs" dxfId="0" priority="27054" operator="equal">
      <formula>0</formula>
    </cfRule>
    <cfRule type="cellIs" dxfId="0" priority="27055" operator="equal">
      <formula>0</formula>
    </cfRule>
    <cfRule type="cellIs" dxfId="0" priority="27056" operator="equal">
      <formula>0</formula>
    </cfRule>
    <cfRule type="cellIs" dxfId="0" priority="27057" operator="equal">
      <formula>0</formula>
    </cfRule>
    <cfRule type="cellIs" dxfId="0" priority="27058" operator="equal">
      <formula>0</formula>
    </cfRule>
    <cfRule type="cellIs" dxfId="0" priority="27059" operator="equal">
      <formula>0</formula>
    </cfRule>
    <cfRule type="cellIs" dxfId="0" priority="27060" operator="equal">
      <formula>0</formula>
    </cfRule>
    <cfRule type="cellIs" dxfId="0" priority="27061" operator="equal">
      <formula>0</formula>
    </cfRule>
    <cfRule type="cellIs" dxfId="0" priority="27062" operator="equal">
      <formula>0</formula>
    </cfRule>
    <cfRule type="cellIs" dxfId="0" priority="27063" operator="equal">
      <formula>0</formula>
    </cfRule>
    <cfRule type="cellIs" dxfId="0" priority="27064" operator="equal">
      <formula>0</formula>
    </cfRule>
    <cfRule type="cellIs" dxfId="0" priority="27065" operator="equal">
      <formula>0</formula>
    </cfRule>
    <cfRule type="cellIs" dxfId="0" priority="27066" operator="equal">
      <formula>0</formula>
    </cfRule>
    <cfRule type="cellIs" dxfId="0" priority="27067" operator="equal">
      <formula>0</formula>
    </cfRule>
    <cfRule type="cellIs" dxfId="0" priority="27068" operator="equal">
      <formula>0</formula>
    </cfRule>
    <cfRule type="cellIs" dxfId="0" priority="27069" operator="equal">
      <formula>0</formula>
    </cfRule>
    <cfRule type="cellIs" dxfId="0" priority="27070" operator="equal">
      <formula>0</formula>
    </cfRule>
    <cfRule type="cellIs" dxfId="0" priority="27071" operator="equal">
      <formula>0</formula>
    </cfRule>
    <cfRule type="cellIs" dxfId="0" priority="27072" operator="equal">
      <formula>0</formula>
    </cfRule>
    <cfRule type="cellIs" dxfId="0" priority="27073" operator="equal">
      <formula>0</formula>
    </cfRule>
    <cfRule type="cellIs" dxfId="0" priority="27074" operator="equal">
      <formula>0</formula>
    </cfRule>
    <cfRule type="cellIs" dxfId="0" priority="27075" operator="equal">
      <formula>0</formula>
    </cfRule>
    <cfRule type="cellIs" dxfId="0" priority="27076" operator="equal">
      <formula>0</formula>
    </cfRule>
    <cfRule type="cellIs" dxfId="0" priority="27077" operator="equal">
      <formula>0</formula>
    </cfRule>
    <cfRule type="cellIs" dxfId="0" priority="27078" operator="equal">
      <formula>0</formula>
    </cfRule>
    <cfRule type="cellIs" dxfId="0" priority="27079" operator="equal">
      <formula>0</formula>
    </cfRule>
    <cfRule type="cellIs" dxfId="0" priority="27080" operator="equal">
      <formula>0</formula>
    </cfRule>
    <cfRule type="cellIs" dxfId="0" priority="27081" operator="equal">
      <formula>0</formula>
    </cfRule>
    <cfRule type="cellIs" dxfId="0" priority="27082" operator="equal">
      <formula>0</formula>
    </cfRule>
    <cfRule type="cellIs" dxfId="0" priority="27083" operator="equal">
      <formula>0</formula>
    </cfRule>
    <cfRule type="cellIs" dxfId="0" priority="27084" operator="equal">
      <formula>0</formula>
    </cfRule>
    <cfRule type="cellIs" dxfId="0" priority="27085" operator="equal">
      <formula>0</formula>
    </cfRule>
    <cfRule type="cellIs" dxfId="0" priority="27086" operator="equal">
      <formula>0</formula>
    </cfRule>
    <cfRule type="cellIs" dxfId="0" priority="27087" operator="equal">
      <formula>0</formula>
    </cfRule>
    <cfRule type="cellIs" dxfId="0" priority="27088" operator="equal">
      <formula>0</formula>
    </cfRule>
    <cfRule type="cellIs" dxfId="0" priority="27089" operator="equal">
      <formula>0</formula>
    </cfRule>
    <cfRule type="cellIs" dxfId="0" priority="27090" operator="equal">
      <formula>0</formula>
    </cfRule>
    <cfRule type="cellIs" dxfId="0" priority="27091" operator="equal">
      <formula>0</formula>
    </cfRule>
    <cfRule type="cellIs" dxfId="0" priority="27092" operator="equal">
      <formula>0</formula>
    </cfRule>
    <cfRule type="cellIs" dxfId="0" priority="27093" operator="equal">
      <formula>0</formula>
    </cfRule>
    <cfRule type="cellIs" dxfId="0" priority="27094" operator="equal">
      <formula>0</formula>
    </cfRule>
    <cfRule type="cellIs" dxfId="0" priority="27095" operator="equal">
      <formula>0</formula>
    </cfRule>
    <cfRule type="cellIs" dxfId="0" priority="27096" operator="equal">
      <formula>0</formula>
    </cfRule>
    <cfRule type="cellIs" dxfId="0" priority="27097" operator="equal">
      <formula>0</formula>
    </cfRule>
    <cfRule type="cellIs" dxfId="0" priority="27098" operator="equal">
      <formula>0</formula>
    </cfRule>
    <cfRule type="cellIs" dxfId="0" priority="27099" operator="equal">
      <formula>0</formula>
    </cfRule>
    <cfRule type="cellIs" dxfId="0" priority="27100" operator="equal">
      <formula>0</formula>
    </cfRule>
    <cfRule type="cellIs" dxfId="0" priority="27101" operator="equal">
      <formula>0</formula>
    </cfRule>
    <cfRule type="cellIs" dxfId="0" priority="27102" operator="equal">
      <formula>0</formula>
    </cfRule>
    <cfRule type="cellIs" dxfId="0" priority="27103" operator="equal">
      <formula>0</formula>
    </cfRule>
    <cfRule type="cellIs" dxfId="0" priority="27104" operator="equal">
      <formula>0</formula>
    </cfRule>
    <cfRule type="cellIs" dxfId="0" priority="27105" operator="equal">
      <formula>0</formula>
    </cfRule>
    <cfRule type="cellIs" dxfId="0" priority="27106" operator="equal">
      <formula>0</formula>
    </cfRule>
    <cfRule type="cellIs" dxfId="0" priority="27107" operator="equal">
      <formula>0</formula>
    </cfRule>
    <cfRule type="cellIs" dxfId="0" priority="27108" operator="equal">
      <formula>0</formula>
    </cfRule>
    <cfRule type="cellIs" dxfId="0" priority="27109" operator="equal">
      <formula>0</formula>
    </cfRule>
    <cfRule type="cellIs" dxfId="0" priority="27110" operator="equal">
      <formula>0</formula>
    </cfRule>
    <cfRule type="cellIs" dxfId="0" priority="27111" operator="equal">
      <formula>0</formula>
    </cfRule>
    <cfRule type="cellIs" dxfId="0" priority="27112" operator="equal">
      <formula>0</formula>
    </cfRule>
    <cfRule type="cellIs" dxfId="0" priority="27113" operator="equal">
      <formula>0</formula>
    </cfRule>
    <cfRule type="cellIs" dxfId="0" priority="27114" operator="equal">
      <formula>0</formula>
    </cfRule>
    <cfRule type="cellIs" dxfId="0" priority="27115" operator="equal">
      <formula>0</formula>
    </cfRule>
    <cfRule type="cellIs" dxfId="0" priority="27116" operator="equal">
      <formula>0</formula>
    </cfRule>
    <cfRule type="cellIs" dxfId="0" priority="27117" operator="equal">
      <formula>0</formula>
    </cfRule>
    <cfRule type="cellIs" dxfId="0" priority="27118" operator="equal">
      <formula>0</formula>
    </cfRule>
    <cfRule type="cellIs" dxfId="0" priority="27119" operator="equal">
      <formula>0</formula>
    </cfRule>
    <cfRule type="cellIs" dxfId="0" priority="27120" operator="equal">
      <formula>0</formula>
    </cfRule>
    <cfRule type="cellIs" dxfId="0" priority="27121" operator="equal">
      <formula>0</formula>
    </cfRule>
    <cfRule type="cellIs" dxfId="0" priority="27122" operator="equal">
      <formula>0</formula>
    </cfRule>
    <cfRule type="cellIs" dxfId="0" priority="27123" operator="equal">
      <formula>0</formula>
    </cfRule>
    <cfRule type="cellIs" dxfId="0" priority="27124" operator="equal">
      <formula>0</formula>
    </cfRule>
    <cfRule type="cellIs" dxfId="0" priority="27125" operator="equal">
      <formula>0</formula>
    </cfRule>
    <cfRule type="cellIs" dxfId="0" priority="27126" operator="equal">
      <formula>0</formula>
    </cfRule>
    <cfRule type="cellIs" dxfId="0" priority="27127" operator="equal">
      <formula>0</formula>
    </cfRule>
    <cfRule type="cellIs" dxfId="0" priority="27128" operator="equal">
      <formula>0</formula>
    </cfRule>
    <cfRule type="cellIs" dxfId="0" priority="27129" operator="equal">
      <formula>0</formula>
    </cfRule>
    <cfRule type="cellIs" dxfId="0" priority="27130" operator="equal">
      <formula>0</formula>
    </cfRule>
    <cfRule type="cellIs" dxfId="0" priority="27131" operator="equal">
      <formula>0</formula>
    </cfRule>
    <cfRule type="cellIs" dxfId="0" priority="27132" operator="equal">
      <formula>0</formula>
    </cfRule>
    <cfRule type="cellIs" dxfId="0" priority="27133" operator="equal">
      <formula>0</formula>
    </cfRule>
    <cfRule type="cellIs" dxfId="0" priority="27134" operator="equal">
      <formula>0</formula>
    </cfRule>
    <cfRule type="cellIs" dxfId="0" priority="27135" operator="equal">
      <formula>0</formula>
    </cfRule>
    <cfRule type="cellIs" dxfId="0" priority="27136" operator="equal">
      <formula>0</formula>
    </cfRule>
    <cfRule type="cellIs" dxfId="0" priority="27137" operator="equal">
      <formula>0</formula>
    </cfRule>
    <cfRule type="cellIs" dxfId="0" priority="27138" operator="equal">
      <formula>0</formula>
    </cfRule>
    <cfRule type="cellIs" dxfId="0" priority="27139" operator="equal">
      <formula>0</formula>
    </cfRule>
    <cfRule type="cellIs" dxfId="0" priority="27140" operator="equal">
      <formula>0</formula>
    </cfRule>
    <cfRule type="cellIs" dxfId="0" priority="27141" operator="equal">
      <formula>0</formula>
    </cfRule>
    <cfRule type="cellIs" dxfId="0" priority="27142" operator="equal">
      <formula>0</formula>
    </cfRule>
    <cfRule type="cellIs" dxfId="0" priority="27143" operator="equal">
      <formula>0</formula>
    </cfRule>
    <cfRule type="cellIs" dxfId="0" priority="27144" operator="equal">
      <formula>0</formula>
    </cfRule>
    <cfRule type="cellIs" dxfId="0" priority="27145" operator="equal">
      <formula>0</formula>
    </cfRule>
    <cfRule type="cellIs" dxfId="0" priority="27146" operator="equal">
      <formula>0</formula>
    </cfRule>
    <cfRule type="cellIs" dxfId="0" priority="27147" operator="equal">
      <formula>0</formula>
    </cfRule>
    <cfRule type="cellIs" dxfId="0" priority="27148" operator="equal">
      <formula>0</formula>
    </cfRule>
    <cfRule type="cellIs" dxfId="0" priority="27149" operator="equal">
      <formula>0</formula>
    </cfRule>
    <cfRule type="cellIs" dxfId="0" priority="27150" operator="equal">
      <formula>0</formula>
    </cfRule>
    <cfRule type="cellIs" dxfId="0" priority="27151" operator="equal">
      <formula>0</formula>
    </cfRule>
    <cfRule type="cellIs" dxfId="0" priority="27152" operator="equal">
      <formula>0</formula>
    </cfRule>
    <cfRule type="cellIs" dxfId="0" priority="27153" operator="equal">
      <formula>0</formula>
    </cfRule>
    <cfRule type="cellIs" dxfId="0" priority="27154" operator="equal">
      <formula>0</formula>
    </cfRule>
    <cfRule type="cellIs" dxfId="0" priority="27155" operator="equal">
      <formula>0</formula>
    </cfRule>
    <cfRule type="cellIs" dxfId="0" priority="27156" operator="equal">
      <formula>0</formula>
    </cfRule>
    <cfRule type="cellIs" dxfId="0" priority="27157" operator="equal">
      <formula>0</formula>
    </cfRule>
    <cfRule type="cellIs" dxfId="0" priority="27158" operator="equal">
      <formula>0</formula>
    </cfRule>
    <cfRule type="cellIs" dxfId="0" priority="27159" operator="equal">
      <formula>0</formula>
    </cfRule>
    <cfRule type="cellIs" dxfId="0" priority="27160" operator="equal">
      <formula>0</formula>
    </cfRule>
    <cfRule type="cellIs" dxfId="0" priority="27161" operator="equal">
      <formula>0</formula>
    </cfRule>
    <cfRule type="cellIs" dxfId="0" priority="27162" operator="equal">
      <formula>0</formula>
    </cfRule>
    <cfRule type="cellIs" dxfId="0" priority="27163" operator="equal">
      <formula>0</formula>
    </cfRule>
    <cfRule type="cellIs" dxfId="0" priority="27164" operator="equal">
      <formula>0</formula>
    </cfRule>
    <cfRule type="cellIs" dxfId="0" priority="27165" operator="equal">
      <formula>0</formula>
    </cfRule>
    <cfRule type="cellIs" dxfId="0" priority="27166" operator="equal">
      <formula>0</formula>
    </cfRule>
    <cfRule type="cellIs" dxfId="0" priority="27167" operator="equal">
      <formula>0</formula>
    </cfRule>
    <cfRule type="cellIs" dxfId="0" priority="27168" operator="equal">
      <formula>0</formula>
    </cfRule>
    <cfRule type="cellIs" dxfId="0" priority="27169" operator="equal">
      <formula>0</formula>
    </cfRule>
    <cfRule type="cellIs" dxfId="0" priority="27170" operator="equal">
      <formula>0</formula>
    </cfRule>
    <cfRule type="cellIs" dxfId="0" priority="27171" operator="equal">
      <formula>0</formula>
    </cfRule>
    <cfRule type="cellIs" dxfId="0" priority="27172" operator="equal">
      <formula>0</formula>
    </cfRule>
    <cfRule type="cellIs" dxfId="0" priority="27173" operator="equal">
      <formula>0</formula>
    </cfRule>
    <cfRule type="cellIs" dxfId="0" priority="27174" operator="equal">
      <formula>0</formula>
    </cfRule>
    <cfRule type="cellIs" dxfId="0" priority="27175" operator="equal">
      <formula>0</formula>
    </cfRule>
    <cfRule type="cellIs" dxfId="0" priority="27176" operator="equal">
      <formula>0</formula>
    </cfRule>
    <cfRule type="cellIs" dxfId="0" priority="27177" operator="equal">
      <formula>0</formula>
    </cfRule>
    <cfRule type="cellIs" dxfId="0" priority="27178" operator="equal">
      <formula>0</formula>
    </cfRule>
    <cfRule type="cellIs" dxfId="0" priority="27179" operator="equal">
      <formula>0</formula>
    </cfRule>
    <cfRule type="cellIs" dxfId="0" priority="27180" operator="equal">
      <formula>0</formula>
    </cfRule>
    <cfRule type="cellIs" dxfId="0" priority="27181" operator="equal">
      <formula>0</formula>
    </cfRule>
    <cfRule type="cellIs" dxfId="0" priority="27182" operator="equal">
      <formula>0</formula>
    </cfRule>
    <cfRule type="cellIs" dxfId="0" priority="27183" operator="equal">
      <formula>0</formula>
    </cfRule>
    <cfRule type="cellIs" dxfId="0" priority="27184" operator="equal">
      <formula>0</formula>
    </cfRule>
    <cfRule type="cellIs" dxfId="0" priority="27185" operator="equal">
      <formula>0</formula>
    </cfRule>
    <cfRule type="cellIs" dxfId="0" priority="27186" operator="equal">
      <formula>0</formula>
    </cfRule>
    <cfRule type="cellIs" dxfId="0" priority="27187" operator="equal">
      <formula>0</formula>
    </cfRule>
    <cfRule type="cellIs" dxfId="0" priority="27188" operator="equal">
      <formula>0</formula>
    </cfRule>
    <cfRule type="cellIs" dxfId="0" priority="27189" operator="equal">
      <formula>0</formula>
    </cfRule>
    <cfRule type="cellIs" dxfId="0" priority="27190" operator="equal">
      <formula>0</formula>
    </cfRule>
    <cfRule type="cellIs" dxfId="0" priority="27191" operator="equal">
      <formula>0</formula>
    </cfRule>
    <cfRule type="cellIs" dxfId="0" priority="27192" operator="equal">
      <formula>0</formula>
    </cfRule>
    <cfRule type="cellIs" dxfId="0" priority="27193" operator="equal">
      <formula>0</formula>
    </cfRule>
    <cfRule type="cellIs" dxfId="0" priority="27194" operator="equal">
      <formula>0</formula>
    </cfRule>
    <cfRule type="cellIs" dxfId="0" priority="27195" operator="equal">
      <formula>0</formula>
    </cfRule>
    <cfRule type="cellIs" dxfId="0" priority="27196" operator="equal">
      <formula>0</formula>
    </cfRule>
  </conditionalFormatting>
  <conditionalFormatting sqref="E577:E578">
    <cfRule type="cellIs" dxfId="0" priority="20861" operator="equal">
      <formula>0</formula>
    </cfRule>
    <cfRule type="cellIs" dxfId="0" priority="20862" operator="equal">
      <formula>0</formula>
    </cfRule>
    <cfRule type="cellIs" dxfId="0" priority="20863" operator="equal">
      <formula>0</formula>
    </cfRule>
    <cfRule type="cellIs" dxfId="0" priority="20864" operator="equal">
      <formula>0</formula>
    </cfRule>
    <cfRule type="cellIs" dxfId="0" priority="20865" operator="equal">
      <formula>0</formula>
    </cfRule>
    <cfRule type="cellIs" dxfId="0" priority="20866" operator="equal">
      <formula>0</formula>
    </cfRule>
    <cfRule type="cellIs" dxfId="0" priority="20867" operator="equal">
      <formula>0</formula>
    </cfRule>
    <cfRule type="cellIs" dxfId="0" priority="20868" operator="equal">
      <formula>0</formula>
    </cfRule>
    <cfRule type="cellIs" dxfId="0" priority="20869" operator="equal">
      <formula>0</formula>
    </cfRule>
    <cfRule type="cellIs" dxfId="0" priority="20870" operator="equal">
      <formula>0</formula>
    </cfRule>
    <cfRule type="cellIs" dxfId="0" priority="20871" operator="equal">
      <formula>0</formula>
    </cfRule>
    <cfRule type="cellIs" dxfId="0" priority="20872" operator="equal">
      <formula>0</formula>
    </cfRule>
    <cfRule type="cellIs" dxfId="0" priority="20873" operator="equal">
      <formula>0</formula>
    </cfRule>
    <cfRule type="cellIs" dxfId="0" priority="20874" operator="equal">
      <formula>0</formula>
    </cfRule>
    <cfRule type="cellIs" dxfId="0" priority="20875" operator="equal">
      <formula>0</formula>
    </cfRule>
    <cfRule type="cellIs" dxfId="0" priority="20876" operator="equal">
      <formula>0</formula>
    </cfRule>
    <cfRule type="cellIs" dxfId="0" priority="20877" operator="equal">
      <formula>0</formula>
    </cfRule>
    <cfRule type="cellIs" dxfId="0" priority="20878" operator="equal">
      <formula>0</formula>
    </cfRule>
    <cfRule type="cellIs" dxfId="0" priority="20879" operator="equal">
      <formula>0</formula>
    </cfRule>
    <cfRule type="cellIs" dxfId="0" priority="20880" operator="equal">
      <formula>0</formula>
    </cfRule>
    <cfRule type="cellIs" dxfId="0" priority="20881" operator="equal">
      <formula>0</formula>
    </cfRule>
    <cfRule type="cellIs" dxfId="0" priority="20882" operator="equal">
      <formula>0</formula>
    </cfRule>
    <cfRule type="cellIs" dxfId="0" priority="20883" operator="equal">
      <formula>0</formula>
    </cfRule>
    <cfRule type="cellIs" dxfId="0" priority="20884" operator="equal">
      <formula>0</formula>
    </cfRule>
    <cfRule type="cellIs" dxfId="0" priority="20885" operator="equal">
      <formula>0</formula>
    </cfRule>
    <cfRule type="cellIs" dxfId="0" priority="20886" operator="equal">
      <formula>0</formula>
    </cfRule>
    <cfRule type="cellIs" dxfId="0" priority="20887" operator="equal">
      <formula>0</formula>
    </cfRule>
    <cfRule type="cellIs" dxfId="0" priority="20888" operator="equal">
      <formula>0</formula>
    </cfRule>
    <cfRule type="cellIs" dxfId="0" priority="20889" operator="equal">
      <formula>0</formula>
    </cfRule>
    <cfRule type="cellIs" dxfId="0" priority="20890" operator="equal">
      <formula>0</formula>
    </cfRule>
    <cfRule type="cellIs" dxfId="0" priority="20891" operator="equal">
      <formula>0</formula>
    </cfRule>
    <cfRule type="cellIs" dxfId="0" priority="20892" operator="equal">
      <formula>0</formula>
    </cfRule>
    <cfRule type="cellIs" dxfId="0" priority="20893" operator="equal">
      <formula>0</formula>
    </cfRule>
    <cfRule type="cellIs" dxfId="0" priority="20894" operator="equal">
      <formula>0</formula>
    </cfRule>
    <cfRule type="cellIs" dxfId="0" priority="20895" operator="equal">
      <formula>0</formula>
    </cfRule>
    <cfRule type="cellIs" dxfId="0" priority="20896" operator="equal">
      <formula>0</formula>
    </cfRule>
    <cfRule type="cellIs" dxfId="0" priority="20897" operator="equal">
      <formula>0</formula>
    </cfRule>
    <cfRule type="cellIs" dxfId="0" priority="20898" operator="equal">
      <formula>0</formula>
    </cfRule>
    <cfRule type="cellIs" dxfId="0" priority="20899" operator="equal">
      <formula>0</formula>
    </cfRule>
    <cfRule type="cellIs" dxfId="0" priority="20900" operator="equal">
      <formula>0</formula>
    </cfRule>
    <cfRule type="cellIs" dxfId="0" priority="20901" operator="equal">
      <formula>0</formula>
    </cfRule>
    <cfRule type="cellIs" dxfId="0" priority="20902" operator="equal">
      <formula>0</formula>
    </cfRule>
    <cfRule type="cellIs" dxfId="0" priority="20903" operator="equal">
      <formula>0</formula>
    </cfRule>
    <cfRule type="cellIs" dxfId="0" priority="20904" operator="equal">
      <formula>0</formula>
    </cfRule>
    <cfRule type="cellIs" dxfId="0" priority="20905" operator="equal">
      <formula>0</formula>
    </cfRule>
    <cfRule type="cellIs" dxfId="0" priority="20906" operator="equal">
      <formula>0</formula>
    </cfRule>
    <cfRule type="cellIs" dxfId="0" priority="20907" operator="equal">
      <formula>0</formula>
    </cfRule>
    <cfRule type="cellIs" dxfId="0" priority="20908" operator="equal">
      <formula>0</formula>
    </cfRule>
    <cfRule type="cellIs" dxfId="0" priority="20909" operator="equal">
      <formula>0</formula>
    </cfRule>
    <cfRule type="cellIs" dxfId="0" priority="20910" operator="equal">
      <formula>0</formula>
    </cfRule>
    <cfRule type="cellIs" dxfId="0" priority="20911" operator="equal">
      <formula>0</formula>
    </cfRule>
    <cfRule type="cellIs" dxfId="0" priority="20912" operator="equal">
      <formula>0</formula>
    </cfRule>
    <cfRule type="cellIs" dxfId="0" priority="20913" operator="equal">
      <formula>0</formula>
    </cfRule>
    <cfRule type="cellIs" dxfId="0" priority="20914" operator="equal">
      <formula>0</formula>
    </cfRule>
    <cfRule type="cellIs" dxfId="0" priority="20915" operator="equal">
      <formula>0</formula>
    </cfRule>
    <cfRule type="cellIs" dxfId="0" priority="20916" operator="equal">
      <formula>0</formula>
    </cfRule>
    <cfRule type="cellIs" dxfId="0" priority="20917" operator="equal">
      <formula>0</formula>
    </cfRule>
    <cfRule type="cellIs" dxfId="0" priority="20918" operator="equal">
      <formula>0</formula>
    </cfRule>
    <cfRule type="cellIs" dxfId="0" priority="20919" operator="equal">
      <formula>0</formula>
    </cfRule>
    <cfRule type="cellIs" dxfId="0" priority="20920" operator="equal">
      <formula>0</formula>
    </cfRule>
    <cfRule type="cellIs" dxfId="0" priority="20921" operator="equal">
      <formula>0</formula>
    </cfRule>
    <cfRule type="cellIs" dxfId="0" priority="20922" operator="equal">
      <formula>0</formula>
    </cfRule>
    <cfRule type="cellIs" dxfId="0" priority="20923" operator="equal">
      <formula>0</formula>
    </cfRule>
    <cfRule type="cellIs" dxfId="0" priority="20924" operator="equal">
      <formula>0</formula>
    </cfRule>
    <cfRule type="cellIs" dxfId="0" priority="20925" operator="equal">
      <formula>0</formula>
    </cfRule>
    <cfRule type="cellIs" dxfId="0" priority="20926" operator="equal">
      <formula>0</formula>
    </cfRule>
    <cfRule type="cellIs" dxfId="0" priority="20927" operator="equal">
      <formula>0</formula>
    </cfRule>
    <cfRule type="cellIs" dxfId="0" priority="20928" operator="equal">
      <formula>0</formula>
    </cfRule>
    <cfRule type="cellIs" dxfId="0" priority="20929" operator="equal">
      <formula>0</formula>
    </cfRule>
    <cfRule type="cellIs" dxfId="0" priority="20930" operator="equal">
      <formula>0</formula>
    </cfRule>
    <cfRule type="cellIs" dxfId="0" priority="20931" operator="equal">
      <formula>0</formula>
    </cfRule>
    <cfRule type="cellIs" dxfId="0" priority="20932" operator="equal">
      <formula>0</formula>
    </cfRule>
    <cfRule type="cellIs" dxfId="0" priority="20933" operator="equal">
      <formula>0</formula>
    </cfRule>
    <cfRule type="cellIs" dxfId="0" priority="20934" operator="equal">
      <formula>0</formula>
    </cfRule>
    <cfRule type="cellIs" dxfId="0" priority="20935" operator="equal">
      <formula>0</formula>
    </cfRule>
    <cfRule type="cellIs" dxfId="0" priority="20936" operator="equal">
      <formula>0</formula>
    </cfRule>
    <cfRule type="cellIs" dxfId="0" priority="20937" operator="equal">
      <formula>0</formula>
    </cfRule>
    <cfRule type="cellIs" dxfId="0" priority="20938" operator="equal">
      <formula>0</formula>
    </cfRule>
    <cfRule type="cellIs" dxfId="0" priority="20939" operator="equal">
      <formula>0</formula>
    </cfRule>
    <cfRule type="cellIs" dxfId="0" priority="20940" operator="equal">
      <formula>0</formula>
    </cfRule>
    <cfRule type="cellIs" dxfId="0" priority="20941" operator="equal">
      <formula>0</formula>
    </cfRule>
    <cfRule type="cellIs" dxfId="0" priority="20942" operator="equal">
      <formula>0</formula>
    </cfRule>
    <cfRule type="cellIs" dxfId="0" priority="20943" operator="equal">
      <formula>0</formula>
    </cfRule>
    <cfRule type="cellIs" dxfId="0" priority="20944" operator="equal">
      <formula>0</formula>
    </cfRule>
    <cfRule type="cellIs" dxfId="0" priority="20945" operator="equal">
      <formula>0</formula>
    </cfRule>
    <cfRule type="cellIs" dxfId="0" priority="20946" operator="equal">
      <formula>0</formula>
    </cfRule>
    <cfRule type="cellIs" dxfId="0" priority="20947" operator="equal">
      <formula>0</formula>
    </cfRule>
    <cfRule type="cellIs" dxfId="0" priority="20948" operator="equal">
      <formula>0</formula>
    </cfRule>
    <cfRule type="cellIs" dxfId="0" priority="20949" operator="equal">
      <formula>0</formula>
    </cfRule>
    <cfRule type="cellIs" dxfId="0" priority="20950" operator="equal">
      <formula>0</formula>
    </cfRule>
    <cfRule type="cellIs" dxfId="0" priority="20951" operator="equal">
      <formula>0</formula>
    </cfRule>
    <cfRule type="cellIs" dxfId="0" priority="20952" operator="equal">
      <formula>0</formula>
    </cfRule>
    <cfRule type="cellIs" dxfId="0" priority="20953" operator="equal">
      <formula>0</formula>
    </cfRule>
    <cfRule type="cellIs" dxfId="0" priority="20954" operator="equal">
      <formula>0</formula>
    </cfRule>
    <cfRule type="cellIs" dxfId="0" priority="20955" operator="equal">
      <formula>0</formula>
    </cfRule>
    <cfRule type="cellIs" dxfId="0" priority="20956" operator="equal">
      <formula>0</formula>
    </cfRule>
    <cfRule type="cellIs" dxfId="0" priority="20957" operator="equal">
      <formula>0</formula>
    </cfRule>
    <cfRule type="cellIs" dxfId="0" priority="20958" operator="equal">
      <formula>0</formula>
    </cfRule>
    <cfRule type="cellIs" dxfId="0" priority="20959" operator="equal">
      <formula>0</formula>
    </cfRule>
    <cfRule type="cellIs" dxfId="0" priority="20960" operator="equal">
      <formula>0</formula>
    </cfRule>
    <cfRule type="cellIs" dxfId="0" priority="20961" operator="equal">
      <formula>0</formula>
    </cfRule>
    <cfRule type="cellIs" dxfId="0" priority="20962" operator="equal">
      <formula>0</formula>
    </cfRule>
    <cfRule type="cellIs" dxfId="0" priority="20963" operator="equal">
      <formula>0</formula>
    </cfRule>
    <cfRule type="cellIs" dxfId="0" priority="20964" operator="equal">
      <formula>0</formula>
    </cfRule>
    <cfRule type="cellIs" dxfId="0" priority="20965" operator="equal">
      <formula>0</formula>
    </cfRule>
    <cfRule type="cellIs" dxfId="0" priority="20966" operator="equal">
      <formula>0</formula>
    </cfRule>
    <cfRule type="cellIs" dxfId="0" priority="20967" operator="equal">
      <formula>0</formula>
    </cfRule>
    <cfRule type="cellIs" dxfId="0" priority="20968" operator="equal">
      <formula>0</formula>
    </cfRule>
    <cfRule type="cellIs" dxfId="0" priority="20969" operator="equal">
      <formula>0</formula>
    </cfRule>
    <cfRule type="cellIs" dxfId="0" priority="20970" operator="equal">
      <formula>0</formula>
    </cfRule>
    <cfRule type="cellIs" dxfId="0" priority="20971" operator="equal">
      <formula>0</formula>
    </cfRule>
    <cfRule type="cellIs" dxfId="0" priority="20972" operator="equal">
      <formula>0</formula>
    </cfRule>
    <cfRule type="cellIs" dxfId="0" priority="20973" operator="equal">
      <formula>0</formula>
    </cfRule>
    <cfRule type="cellIs" dxfId="0" priority="20974" operator="equal">
      <formula>0</formula>
    </cfRule>
    <cfRule type="cellIs" dxfId="0" priority="20975" operator="equal">
      <formula>0</formula>
    </cfRule>
    <cfRule type="cellIs" dxfId="0" priority="20976" operator="equal">
      <formula>0</formula>
    </cfRule>
    <cfRule type="cellIs" dxfId="0" priority="20977" operator="equal">
      <formula>0</formula>
    </cfRule>
    <cfRule type="cellIs" dxfId="0" priority="20978" operator="equal">
      <formula>0</formula>
    </cfRule>
    <cfRule type="cellIs" dxfId="0" priority="20979" operator="equal">
      <formula>0</formula>
    </cfRule>
    <cfRule type="cellIs" dxfId="0" priority="20980" operator="equal">
      <formula>0</formula>
    </cfRule>
    <cfRule type="cellIs" dxfId="0" priority="20981" operator="equal">
      <formula>0</formula>
    </cfRule>
    <cfRule type="cellIs" dxfId="0" priority="20982" operator="equal">
      <formula>0</formula>
    </cfRule>
    <cfRule type="cellIs" dxfId="0" priority="20983" operator="equal">
      <formula>0</formula>
    </cfRule>
    <cfRule type="cellIs" dxfId="0" priority="20984" operator="equal">
      <formula>0</formula>
    </cfRule>
    <cfRule type="cellIs" dxfId="0" priority="20985" operator="equal">
      <formula>0</formula>
    </cfRule>
    <cfRule type="cellIs" dxfId="0" priority="20986" operator="equal">
      <formula>0</formula>
    </cfRule>
    <cfRule type="cellIs" dxfId="0" priority="20987" operator="equal">
      <formula>0</formula>
    </cfRule>
    <cfRule type="cellIs" dxfId="0" priority="20988" operator="equal">
      <formula>0</formula>
    </cfRule>
    <cfRule type="cellIs" dxfId="0" priority="20989" operator="equal">
      <formula>0</formula>
    </cfRule>
    <cfRule type="cellIs" dxfId="0" priority="20990" operator="equal">
      <formula>0</formula>
    </cfRule>
    <cfRule type="cellIs" dxfId="0" priority="20991" operator="equal">
      <formula>0</formula>
    </cfRule>
    <cfRule type="cellIs" dxfId="0" priority="20992" operator="equal">
      <formula>0</formula>
    </cfRule>
    <cfRule type="cellIs" dxfId="0" priority="20993" operator="equal">
      <formula>0</formula>
    </cfRule>
    <cfRule type="cellIs" dxfId="0" priority="20994" operator="equal">
      <formula>0</formula>
    </cfRule>
    <cfRule type="cellIs" dxfId="0" priority="20995" operator="equal">
      <formula>0</formula>
    </cfRule>
    <cfRule type="cellIs" dxfId="0" priority="20996" operator="equal">
      <formula>0</formula>
    </cfRule>
    <cfRule type="cellIs" dxfId="0" priority="20997" operator="equal">
      <formula>0</formula>
    </cfRule>
    <cfRule type="cellIs" dxfId="0" priority="20998" operator="equal">
      <formula>0</formula>
    </cfRule>
    <cfRule type="cellIs" dxfId="0" priority="20999" operator="equal">
      <formula>0</formula>
    </cfRule>
    <cfRule type="cellIs" dxfId="0" priority="21000" operator="equal">
      <formula>0</formula>
    </cfRule>
    <cfRule type="cellIs" dxfId="0" priority="21001" operator="equal">
      <formula>0</formula>
    </cfRule>
    <cfRule type="cellIs" dxfId="0" priority="21002" operator="equal">
      <formula>0</formula>
    </cfRule>
    <cfRule type="cellIs" dxfId="0" priority="21003" operator="equal">
      <formula>0</formula>
    </cfRule>
    <cfRule type="cellIs" dxfId="0" priority="21004" operator="equal">
      <formula>0</formula>
    </cfRule>
    <cfRule type="cellIs" dxfId="0" priority="21005" operator="equal">
      <formula>0</formula>
    </cfRule>
    <cfRule type="cellIs" dxfId="0" priority="21006" operator="equal">
      <formula>0</formula>
    </cfRule>
    <cfRule type="cellIs" dxfId="0" priority="21007" operator="equal">
      <formula>0</formula>
    </cfRule>
    <cfRule type="cellIs" dxfId="0" priority="21008" operator="equal">
      <formula>0</formula>
    </cfRule>
    <cfRule type="cellIs" dxfId="0" priority="21009" operator="equal">
      <formula>0</formula>
    </cfRule>
    <cfRule type="cellIs" dxfId="0" priority="21010" operator="equal">
      <formula>0</formula>
    </cfRule>
    <cfRule type="cellIs" dxfId="0" priority="21011" operator="equal">
      <formula>0</formula>
    </cfRule>
    <cfRule type="cellIs" dxfId="0" priority="21012" operator="equal">
      <formula>0</formula>
    </cfRule>
    <cfRule type="cellIs" dxfId="0" priority="21013" operator="equal">
      <formula>0</formula>
    </cfRule>
    <cfRule type="cellIs" dxfId="0" priority="21014" operator="equal">
      <formula>0</formula>
    </cfRule>
    <cfRule type="cellIs" dxfId="0" priority="21015" operator="equal">
      <formula>0</formula>
    </cfRule>
    <cfRule type="cellIs" dxfId="0" priority="21016" operator="equal">
      <formula>0</formula>
    </cfRule>
    <cfRule type="cellIs" dxfId="0" priority="21017" operator="equal">
      <formula>0</formula>
    </cfRule>
    <cfRule type="cellIs" dxfId="0" priority="21018" operator="equal">
      <formula>0</formula>
    </cfRule>
    <cfRule type="cellIs" dxfId="0" priority="21019" operator="equal">
      <formula>0</formula>
    </cfRule>
    <cfRule type="cellIs" dxfId="0" priority="21020" operator="equal">
      <formula>0</formula>
    </cfRule>
    <cfRule type="cellIs" dxfId="0" priority="21021" operator="equal">
      <formula>0</formula>
    </cfRule>
    <cfRule type="cellIs" dxfId="0" priority="21022" operator="equal">
      <formula>0</formula>
    </cfRule>
    <cfRule type="cellIs" dxfId="0" priority="21023" operator="equal">
      <formula>0</formula>
    </cfRule>
    <cfRule type="cellIs" dxfId="0" priority="21024" operator="equal">
      <formula>0</formula>
    </cfRule>
    <cfRule type="cellIs" dxfId="0" priority="21025" operator="equal">
      <formula>0</formula>
    </cfRule>
    <cfRule type="cellIs" dxfId="0" priority="21026" operator="equal">
      <formula>0</formula>
    </cfRule>
    <cfRule type="cellIs" dxfId="0" priority="21027" operator="equal">
      <formula>0</formula>
    </cfRule>
    <cfRule type="cellIs" dxfId="0" priority="21028" operator="equal">
      <formula>0</formula>
    </cfRule>
    <cfRule type="cellIs" dxfId="0" priority="21029" operator="equal">
      <formula>0</formula>
    </cfRule>
    <cfRule type="cellIs" dxfId="0" priority="21030" operator="equal">
      <formula>0</formula>
    </cfRule>
    <cfRule type="cellIs" dxfId="0" priority="21031" operator="equal">
      <formula>0</formula>
    </cfRule>
    <cfRule type="cellIs" dxfId="0" priority="21032" operator="equal">
      <formula>0</formula>
    </cfRule>
    <cfRule type="cellIs" dxfId="0" priority="21033" operator="equal">
      <formula>0</formula>
    </cfRule>
    <cfRule type="cellIs" dxfId="0" priority="21034" operator="equal">
      <formula>0</formula>
    </cfRule>
    <cfRule type="cellIs" dxfId="0" priority="21035" operator="equal">
      <formula>0</formula>
    </cfRule>
    <cfRule type="cellIs" dxfId="0" priority="21036" operator="equal">
      <formula>0</formula>
    </cfRule>
    <cfRule type="cellIs" dxfId="0" priority="21037" operator="equal">
      <formula>0</formula>
    </cfRule>
    <cfRule type="cellIs" dxfId="0" priority="21038" operator="equal">
      <formula>0</formula>
    </cfRule>
    <cfRule type="cellIs" dxfId="0" priority="21039" operator="equal">
      <formula>0</formula>
    </cfRule>
    <cfRule type="cellIs" dxfId="0" priority="21040" operator="equal">
      <formula>0</formula>
    </cfRule>
    <cfRule type="cellIs" dxfId="0" priority="21041" operator="equal">
      <formula>0</formula>
    </cfRule>
    <cfRule type="cellIs" dxfId="0" priority="21042" operator="equal">
      <formula>0</formula>
    </cfRule>
    <cfRule type="cellIs" dxfId="0" priority="21043" operator="equal">
      <formula>0</formula>
    </cfRule>
    <cfRule type="cellIs" dxfId="0" priority="21044" operator="equal">
      <formula>0</formula>
    </cfRule>
    <cfRule type="cellIs" dxfId="0" priority="21045" operator="equal">
      <formula>0</formula>
    </cfRule>
    <cfRule type="cellIs" dxfId="0" priority="21046" operator="equal">
      <formula>0</formula>
    </cfRule>
    <cfRule type="cellIs" dxfId="0" priority="21047" operator="equal">
      <formula>0</formula>
    </cfRule>
    <cfRule type="cellIs" dxfId="0" priority="21048" operator="equal">
      <formula>0</formula>
    </cfRule>
    <cfRule type="cellIs" dxfId="0" priority="21049" operator="equal">
      <formula>0</formula>
    </cfRule>
    <cfRule type="cellIs" dxfId="0" priority="21050" operator="equal">
      <formula>0</formula>
    </cfRule>
    <cfRule type="cellIs" dxfId="0" priority="21051" operator="equal">
      <formula>0</formula>
    </cfRule>
    <cfRule type="cellIs" dxfId="0" priority="21052" operator="equal">
      <formula>0</formula>
    </cfRule>
    <cfRule type="cellIs" dxfId="0" priority="21053" operator="equal">
      <formula>0</formula>
    </cfRule>
    <cfRule type="cellIs" dxfId="0" priority="21054" operator="equal">
      <formula>0</formula>
    </cfRule>
    <cfRule type="cellIs" dxfId="0" priority="21055" operator="equal">
      <formula>0</formula>
    </cfRule>
    <cfRule type="cellIs" dxfId="0" priority="21056" operator="equal">
      <formula>0</formula>
    </cfRule>
    <cfRule type="cellIs" dxfId="0" priority="21057" operator="equal">
      <formula>0</formula>
    </cfRule>
    <cfRule type="cellIs" dxfId="0" priority="21058" operator="equal">
      <formula>0</formula>
    </cfRule>
    <cfRule type="cellIs" dxfId="0" priority="21059" operator="equal">
      <formula>0</formula>
    </cfRule>
    <cfRule type="cellIs" dxfId="0" priority="21060" operator="equal">
      <formula>0</formula>
    </cfRule>
    <cfRule type="cellIs" dxfId="0" priority="21061" operator="equal">
      <formula>0</formula>
    </cfRule>
    <cfRule type="cellIs" dxfId="0" priority="21062" operator="equal">
      <formula>0</formula>
    </cfRule>
    <cfRule type="cellIs" dxfId="0" priority="21063" operator="equal">
      <formula>0</formula>
    </cfRule>
    <cfRule type="cellIs" dxfId="0" priority="21064" operator="equal">
      <formula>0</formula>
    </cfRule>
    <cfRule type="cellIs" dxfId="0" priority="21065" operator="equal">
      <formula>0</formula>
    </cfRule>
    <cfRule type="cellIs" dxfId="0" priority="21066" operator="equal">
      <formula>0</formula>
    </cfRule>
    <cfRule type="cellIs" dxfId="0" priority="21067" operator="equal">
      <formula>0</formula>
    </cfRule>
    <cfRule type="cellIs" dxfId="0" priority="21068" operator="equal">
      <formula>0</formula>
    </cfRule>
    <cfRule type="cellIs" dxfId="0" priority="21069" operator="equal">
      <formula>0</formula>
    </cfRule>
    <cfRule type="cellIs" dxfId="0" priority="21070" operator="equal">
      <formula>0</formula>
    </cfRule>
    <cfRule type="cellIs" dxfId="0" priority="21071" operator="equal">
      <formula>0</formula>
    </cfRule>
    <cfRule type="cellIs" dxfId="0" priority="21072" operator="equal">
      <formula>0</formula>
    </cfRule>
    <cfRule type="cellIs" dxfId="0" priority="21073" operator="equal">
      <formula>0</formula>
    </cfRule>
    <cfRule type="cellIs" dxfId="0" priority="21074" operator="equal">
      <formula>0</formula>
    </cfRule>
    <cfRule type="cellIs" dxfId="0" priority="21075" operator="equal">
      <formula>0</formula>
    </cfRule>
    <cfRule type="cellIs" dxfId="0" priority="21076" operator="equal">
      <formula>0</formula>
    </cfRule>
    <cfRule type="cellIs" dxfId="0" priority="21077" operator="equal">
      <formula>0</formula>
    </cfRule>
    <cfRule type="cellIs" dxfId="0" priority="21078" operator="equal">
      <formula>0</formula>
    </cfRule>
    <cfRule type="cellIs" dxfId="0" priority="21079" operator="equal">
      <formula>0</formula>
    </cfRule>
    <cfRule type="cellIs" dxfId="0" priority="21080" operator="equal">
      <formula>0</formula>
    </cfRule>
    <cfRule type="cellIs" dxfId="0" priority="21081" operator="equal">
      <formula>0</formula>
    </cfRule>
    <cfRule type="cellIs" dxfId="0" priority="21082" operator="equal">
      <formula>0</formula>
    </cfRule>
    <cfRule type="cellIs" dxfId="0" priority="21083" operator="equal">
      <formula>0</formula>
    </cfRule>
    <cfRule type="cellIs" dxfId="0" priority="21084" operator="equal">
      <formula>0</formula>
    </cfRule>
    <cfRule type="cellIs" dxfId="0" priority="21085" operator="equal">
      <formula>0</formula>
    </cfRule>
    <cfRule type="cellIs" dxfId="0" priority="21086" operator="equal">
      <formula>0</formula>
    </cfRule>
    <cfRule type="cellIs" dxfId="0" priority="21087" operator="equal">
      <formula>0</formula>
    </cfRule>
    <cfRule type="cellIs" dxfId="0" priority="21088" operator="equal">
      <formula>0</formula>
    </cfRule>
    <cfRule type="cellIs" dxfId="0" priority="21089" operator="equal">
      <formula>0</formula>
    </cfRule>
    <cfRule type="cellIs" dxfId="0" priority="21090" operator="equal">
      <formula>0</formula>
    </cfRule>
    <cfRule type="cellIs" dxfId="0" priority="21091" operator="equal">
      <formula>0</formula>
    </cfRule>
    <cfRule type="cellIs" dxfId="0" priority="21092" operator="equal">
      <formula>0</formula>
    </cfRule>
    <cfRule type="cellIs" dxfId="0" priority="21093" operator="equal">
      <formula>0</formula>
    </cfRule>
    <cfRule type="cellIs" dxfId="0" priority="21094" operator="equal">
      <formula>0</formula>
    </cfRule>
    <cfRule type="cellIs" dxfId="0" priority="21095" operator="equal">
      <formula>0</formula>
    </cfRule>
    <cfRule type="cellIs" dxfId="0" priority="21096" operator="equal">
      <formula>0</formula>
    </cfRule>
    <cfRule type="cellIs" dxfId="0" priority="21097" operator="equal">
      <formula>0</formula>
    </cfRule>
    <cfRule type="cellIs" dxfId="0" priority="21098" operator="equal">
      <formula>0</formula>
    </cfRule>
    <cfRule type="cellIs" dxfId="0" priority="21099" operator="equal">
      <formula>0</formula>
    </cfRule>
    <cfRule type="cellIs" dxfId="0" priority="21100" operator="equal">
      <formula>0</formula>
    </cfRule>
    <cfRule type="cellIs" dxfId="0" priority="21101" operator="equal">
      <formula>0</formula>
    </cfRule>
    <cfRule type="cellIs" dxfId="0" priority="21102" operator="equal">
      <formula>0</formula>
    </cfRule>
    <cfRule type="cellIs" dxfId="0" priority="21103" operator="equal">
      <formula>0</formula>
    </cfRule>
    <cfRule type="cellIs" dxfId="0" priority="21104" operator="equal">
      <formula>0</formula>
    </cfRule>
    <cfRule type="cellIs" dxfId="0" priority="21105" operator="equal">
      <formula>0</formula>
    </cfRule>
    <cfRule type="cellIs" dxfId="0" priority="21106" operator="equal">
      <formula>0</formula>
    </cfRule>
    <cfRule type="cellIs" dxfId="0" priority="21107" operator="equal">
      <formula>0</formula>
    </cfRule>
    <cfRule type="cellIs" dxfId="0" priority="21108" operator="equal">
      <formula>0</formula>
    </cfRule>
    <cfRule type="cellIs" dxfId="0" priority="21109" operator="equal">
      <formula>0</formula>
    </cfRule>
    <cfRule type="cellIs" dxfId="0" priority="21110" operator="equal">
      <formula>0</formula>
    </cfRule>
    <cfRule type="cellIs" dxfId="0" priority="21111" operator="equal">
      <formula>0</formula>
    </cfRule>
    <cfRule type="cellIs" dxfId="0" priority="21112" operator="equal">
      <formula>0</formula>
    </cfRule>
    <cfRule type="cellIs" dxfId="0" priority="21113" operator="equal">
      <formula>0</formula>
    </cfRule>
    <cfRule type="cellIs" dxfId="0" priority="21114" operator="equal">
      <formula>0</formula>
    </cfRule>
    <cfRule type="cellIs" dxfId="0" priority="21115" operator="equal">
      <formula>0</formula>
    </cfRule>
    <cfRule type="cellIs" dxfId="0" priority="21116" operator="equal">
      <formula>0</formula>
    </cfRule>
    <cfRule type="cellIs" dxfId="0" priority="21117" operator="equal">
      <formula>0</formula>
    </cfRule>
    <cfRule type="cellIs" dxfId="0" priority="21118" operator="equal">
      <formula>0</formula>
    </cfRule>
    <cfRule type="cellIs" dxfId="0" priority="21119" operator="equal">
      <formula>0</formula>
    </cfRule>
    <cfRule type="cellIs" dxfId="0" priority="21120" operator="equal">
      <formula>0</formula>
    </cfRule>
    <cfRule type="cellIs" dxfId="0" priority="21121" operator="equal">
      <formula>0</formula>
    </cfRule>
    <cfRule type="cellIs" dxfId="0" priority="21122" operator="equal">
      <formula>0</formula>
    </cfRule>
    <cfRule type="cellIs" dxfId="0" priority="21123" operator="equal">
      <formula>0</formula>
    </cfRule>
    <cfRule type="cellIs" dxfId="0" priority="21124" operator="equal">
      <formula>0</formula>
    </cfRule>
    <cfRule type="cellIs" dxfId="0" priority="21125" operator="equal">
      <formula>0</formula>
    </cfRule>
    <cfRule type="cellIs" dxfId="0" priority="21126" operator="equal">
      <formula>0</formula>
    </cfRule>
    <cfRule type="cellIs" dxfId="0" priority="21127" operator="equal">
      <formula>0</formula>
    </cfRule>
    <cfRule type="cellIs" dxfId="0" priority="21128" operator="equal">
      <formula>0</formula>
    </cfRule>
    <cfRule type="cellIs" dxfId="0" priority="21129" operator="equal">
      <formula>0</formula>
    </cfRule>
    <cfRule type="cellIs" dxfId="0" priority="21130" operator="equal">
      <formula>0</formula>
    </cfRule>
    <cfRule type="cellIs" dxfId="0" priority="21131" operator="equal">
      <formula>0</formula>
    </cfRule>
    <cfRule type="cellIs" dxfId="0" priority="21132" operator="equal">
      <formula>0</formula>
    </cfRule>
    <cfRule type="cellIs" dxfId="0" priority="21133" operator="equal">
      <formula>0</formula>
    </cfRule>
    <cfRule type="cellIs" dxfId="0" priority="21134" operator="equal">
      <formula>0</formula>
    </cfRule>
    <cfRule type="cellIs" dxfId="0" priority="21135" operator="equal">
      <formula>0</formula>
    </cfRule>
    <cfRule type="cellIs" dxfId="0" priority="21136" operator="equal">
      <formula>0</formula>
    </cfRule>
    <cfRule type="cellIs" dxfId="0" priority="21137" operator="equal">
      <formula>0</formula>
    </cfRule>
    <cfRule type="cellIs" dxfId="0" priority="21138" operator="equal">
      <formula>0</formula>
    </cfRule>
    <cfRule type="cellIs" dxfId="0" priority="21139" operator="equal">
      <formula>0</formula>
    </cfRule>
    <cfRule type="cellIs" dxfId="0" priority="21140" operator="equal">
      <formula>0</formula>
    </cfRule>
    <cfRule type="cellIs" dxfId="0" priority="21141" operator="equal">
      <formula>0</formula>
    </cfRule>
    <cfRule type="cellIs" dxfId="0" priority="21142" operator="equal">
      <formula>0</formula>
    </cfRule>
    <cfRule type="cellIs" dxfId="0" priority="21143" operator="equal">
      <formula>0</formula>
    </cfRule>
    <cfRule type="cellIs" dxfId="0" priority="21144" operator="equal">
      <formula>0</formula>
    </cfRule>
    <cfRule type="cellIs" dxfId="0" priority="21145" operator="equal">
      <formula>0</formula>
    </cfRule>
    <cfRule type="cellIs" dxfId="0" priority="21146" operator="equal">
      <formula>0</formula>
    </cfRule>
    <cfRule type="cellIs" dxfId="0" priority="21147" operator="equal">
      <formula>0</formula>
    </cfRule>
    <cfRule type="cellIs" dxfId="0" priority="21148" operator="equal">
      <formula>0</formula>
    </cfRule>
    <cfRule type="cellIs" dxfId="0" priority="21149" operator="equal">
      <formula>0</formula>
    </cfRule>
    <cfRule type="cellIs" dxfId="0" priority="21150" operator="equal">
      <formula>0</formula>
    </cfRule>
    <cfRule type="cellIs" dxfId="0" priority="21151" operator="equal">
      <formula>0</formula>
    </cfRule>
    <cfRule type="cellIs" dxfId="0" priority="21152" operator="equal">
      <formula>0</formula>
    </cfRule>
    <cfRule type="cellIs" dxfId="0" priority="21153" operator="equal">
      <formula>0</formula>
    </cfRule>
    <cfRule type="cellIs" dxfId="0" priority="21154" operator="equal">
      <formula>0</formula>
    </cfRule>
    <cfRule type="cellIs" dxfId="0" priority="21155" operator="equal">
      <formula>0</formula>
    </cfRule>
    <cfRule type="cellIs" dxfId="0" priority="21156" operator="equal">
      <formula>0</formula>
    </cfRule>
    <cfRule type="cellIs" dxfId="0" priority="21157" operator="equal">
      <formula>0</formula>
    </cfRule>
    <cfRule type="cellIs" dxfId="0" priority="21158" operator="equal">
      <formula>0</formula>
    </cfRule>
    <cfRule type="cellIs" dxfId="0" priority="21159" operator="equal">
      <formula>0</formula>
    </cfRule>
    <cfRule type="cellIs" dxfId="0" priority="21160" operator="equal">
      <formula>0</formula>
    </cfRule>
    <cfRule type="cellIs" dxfId="0" priority="21161" operator="equal">
      <formula>0</formula>
    </cfRule>
    <cfRule type="cellIs" dxfId="0" priority="21162" operator="equal">
      <formula>0</formula>
    </cfRule>
    <cfRule type="cellIs" dxfId="0" priority="21163" operator="equal">
      <formula>0</formula>
    </cfRule>
    <cfRule type="cellIs" dxfId="0" priority="21164" operator="equal">
      <formula>0</formula>
    </cfRule>
    <cfRule type="cellIs" dxfId="0" priority="21165" operator="equal">
      <formula>0</formula>
    </cfRule>
    <cfRule type="cellIs" dxfId="0" priority="21166" operator="equal">
      <formula>0</formula>
    </cfRule>
    <cfRule type="cellIs" dxfId="0" priority="21167" operator="equal">
      <formula>0</formula>
    </cfRule>
    <cfRule type="cellIs" dxfId="0" priority="21168" operator="equal">
      <formula>0</formula>
    </cfRule>
    <cfRule type="cellIs" dxfId="0" priority="21169" operator="equal">
      <formula>0</formula>
    </cfRule>
    <cfRule type="cellIs" dxfId="0" priority="21170" operator="equal">
      <formula>0</formula>
    </cfRule>
    <cfRule type="cellIs" dxfId="0" priority="21171" operator="equal">
      <formula>0</formula>
    </cfRule>
    <cfRule type="cellIs" dxfId="0" priority="21172" operator="equal">
      <formula>0</formula>
    </cfRule>
    <cfRule type="cellIs" dxfId="0" priority="21173" operator="equal">
      <formula>0</formula>
    </cfRule>
    <cfRule type="cellIs" dxfId="0" priority="21174" operator="equal">
      <formula>0</formula>
    </cfRule>
    <cfRule type="cellIs" dxfId="0" priority="21175" operator="equal">
      <formula>0</formula>
    </cfRule>
    <cfRule type="cellIs" dxfId="0" priority="21176" operator="equal">
      <formula>0</formula>
    </cfRule>
    <cfRule type="cellIs" dxfId="0" priority="21177" operator="equal">
      <formula>0</formula>
    </cfRule>
    <cfRule type="cellIs" dxfId="0" priority="21178" operator="equal">
      <formula>0</formula>
    </cfRule>
    <cfRule type="cellIs" dxfId="0" priority="21179" operator="equal">
      <formula>0</formula>
    </cfRule>
    <cfRule type="cellIs" dxfId="0" priority="21180" operator="equal">
      <formula>0</formula>
    </cfRule>
    <cfRule type="cellIs" dxfId="0" priority="21181" operator="equal">
      <formula>0</formula>
    </cfRule>
    <cfRule type="cellIs" dxfId="0" priority="21182" operator="equal">
      <formula>0</formula>
    </cfRule>
    <cfRule type="cellIs" dxfId="0" priority="21183" operator="equal">
      <formula>0</formula>
    </cfRule>
    <cfRule type="cellIs" dxfId="0" priority="21184" operator="equal">
      <formula>0</formula>
    </cfRule>
    <cfRule type="cellIs" dxfId="0" priority="21185" operator="equal">
      <formula>0</formula>
    </cfRule>
    <cfRule type="cellIs" dxfId="0" priority="21186" operator="equal">
      <formula>0</formula>
    </cfRule>
    <cfRule type="cellIs" dxfId="0" priority="21187" operator="equal">
      <formula>0</formula>
    </cfRule>
    <cfRule type="cellIs" dxfId="0" priority="21188" operator="equal">
      <formula>0</formula>
    </cfRule>
    <cfRule type="cellIs" dxfId="0" priority="21189" operator="equal">
      <formula>0</formula>
    </cfRule>
    <cfRule type="cellIs" dxfId="0" priority="21190" operator="equal">
      <formula>0</formula>
    </cfRule>
    <cfRule type="cellIs" dxfId="0" priority="21191" operator="equal">
      <formula>0</formula>
    </cfRule>
    <cfRule type="cellIs" dxfId="0" priority="21192" operator="equal">
      <formula>0</formula>
    </cfRule>
    <cfRule type="cellIs" dxfId="0" priority="21193" operator="equal">
      <formula>0</formula>
    </cfRule>
    <cfRule type="cellIs" dxfId="0" priority="21194" operator="equal">
      <formula>0</formula>
    </cfRule>
    <cfRule type="cellIs" dxfId="0" priority="21195" operator="equal">
      <formula>0</formula>
    </cfRule>
    <cfRule type="cellIs" dxfId="0" priority="21196" operator="equal">
      <formula>0</formula>
    </cfRule>
    <cfRule type="cellIs" dxfId="0" priority="21197" operator="equal">
      <formula>0</formula>
    </cfRule>
    <cfRule type="cellIs" dxfId="0" priority="21198" operator="equal">
      <formula>0</formula>
    </cfRule>
    <cfRule type="cellIs" dxfId="0" priority="21199" operator="equal">
      <formula>0</formula>
    </cfRule>
    <cfRule type="cellIs" dxfId="0" priority="21200" operator="equal">
      <formula>0</formula>
    </cfRule>
    <cfRule type="cellIs" dxfId="0" priority="21201" operator="equal">
      <formula>0</formula>
    </cfRule>
    <cfRule type="cellIs" dxfId="0" priority="21202" operator="equal">
      <formula>0</formula>
    </cfRule>
    <cfRule type="cellIs" dxfId="0" priority="21203" operator="equal">
      <formula>0</formula>
    </cfRule>
    <cfRule type="cellIs" dxfId="0" priority="21204" operator="equal">
      <formula>0</formula>
    </cfRule>
    <cfRule type="cellIs" dxfId="0" priority="21205" operator="equal">
      <formula>0</formula>
    </cfRule>
    <cfRule type="cellIs" dxfId="0" priority="21206" operator="equal">
      <formula>0</formula>
    </cfRule>
    <cfRule type="cellIs" dxfId="0" priority="21207" operator="equal">
      <formula>0</formula>
    </cfRule>
    <cfRule type="cellIs" dxfId="0" priority="21208" operator="equal">
      <formula>0</formula>
    </cfRule>
    <cfRule type="cellIs" dxfId="0" priority="21209" operator="equal">
      <formula>0</formula>
    </cfRule>
    <cfRule type="cellIs" dxfId="0" priority="21210" operator="equal">
      <formula>0</formula>
    </cfRule>
    <cfRule type="cellIs" dxfId="0" priority="21211" operator="equal">
      <formula>0</formula>
    </cfRule>
    <cfRule type="cellIs" dxfId="0" priority="21212" operator="equal">
      <formula>0</formula>
    </cfRule>
    <cfRule type="cellIs" dxfId="0" priority="21213" operator="equal">
      <formula>0</formula>
    </cfRule>
    <cfRule type="cellIs" dxfId="0" priority="21214" operator="equal">
      <formula>0</formula>
    </cfRule>
    <cfRule type="cellIs" dxfId="0" priority="21215" operator="equal">
      <formula>0</formula>
    </cfRule>
    <cfRule type="cellIs" dxfId="0" priority="21216" operator="equal">
      <formula>0</formula>
    </cfRule>
    <cfRule type="cellIs" dxfId="0" priority="21217" operator="equal">
      <formula>0</formula>
    </cfRule>
    <cfRule type="cellIs" dxfId="0" priority="21218" operator="equal">
      <formula>0</formula>
    </cfRule>
    <cfRule type="cellIs" dxfId="0" priority="21219" operator="equal">
      <formula>0</formula>
    </cfRule>
    <cfRule type="cellIs" dxfId="0" priority="21220" operator="equal">
      <formula>0</formula>
    </cfRule>
    <cfRule type="cellIs" dxfId="0" priority="21221" operator="equal">
      <formula>0</formula>
    </cfRule>
    <cfRule type="cellIs" dxfId="0" priority="21222" operator="equal">
      <formula>0</formula>
    </cfRule>
    <cfRule type="cellIs" dxfId="0" priority="21223" operator="equal">
      <formula>0</formula>
    </cfRule>
    <cfRule type="cellIs" dxfId="0" priority="21224" operator="equal">
      <formula>0</formula>
    </cfRule>
    <cfRule type="cellIs" dxfId="0" priority="21225" operator="equal">
      <formula>0</formula>
    </cfRule>
    <cfRule type="cellIs" dxfId="0" priority="21226" operator="equal">
      <formula>0</formula>
    </cfRule>
    <cfRule type="cellIs" dxfId="0" priority="21227" operator="equal">
      <formula>0</formula>
    </cfRule>
    <cfRule type="cellIs" dxfId="0" priority="21228" operator="equal">
      <formula>0</formula>
    </cfRule>
    <cfRule type="cellIs" dxfId="0" priority="21229" operator="equal">
      <formula>0</formula>
    </cfRule>
    <cfRule type="cellIs" dxfId="0" priority="21230" operator="equal">
      <formula>0</formula>
    </cfRule>
    <cfRule type="cellIs" dxfId="0" priority="21231" operator="equal">
      <formula>0</formula>
    </cfRule>
    <cfRule type="cellIs" dxfId="0" priority="21232" operator="equal">
      <formula>0</formula>
    </cfRule>
    <cfRule type="cellIs" dxfId="0" priority="21233" operator="equal">
      <formula>0</formula>
    </cfRule>
    <cfRule type="cellIs" dxfId="0" priority="21234" operator="equal">
      <formula>0</formula>
    </cfRule>
    <cfRule type="cellIs" dxfId="0" priority="21235" operator="equal">
      <formula>0</formula>
    </cfRule>
    <cfRule type="cellIs" dxfId="0" priority="21236" operator="equal">
      <formula>0</formula>
    </cfRule>
    <cfRule type="cellIs" dxfId="0" priority="21237" operator="equal">
      <formula>0</formula>
    </cfRule>
    <cfRule type="cellIs" dxfId="0" priority="21238" operator="equal">
      <formula>0</formula>
    </cfRule>
    <cfRule type="cellIs" dxfId="0" priority="21239" operator="equal">
      <formula>0</formula>
    </cfRule>
    <cfRule type="cellIs" dxfId="0" priority="21240" operator="equal">
      <formula>0</formula>
    </cfRule>
    <cfRule type="cellIs" dxfId="0" priority="21241" operator="equal">
      <formula>0</formula>
    </cfRule>
    <cfRule type="cellIs" dxfId="0" priority="21242" operator="equal">
      <formula>0</formula>
    </cfRule>
    <cfRule type="cellIs" dxfId="0" priority="21243" operator="equal">
      <formula>0</formula>
    </cfRule>
    <cfRule type="cellIs" dxfId="0" priority="21244" operator="equal">
      <formula>0</formula>
    </cfRule>
  </conditionalFormatting>
  <conditionalFormatting sqref="E579:E581">
    <cfRule type="cellIs" dxfId="0" priority="21341" operator="equal">
      <formula>0</formula>
    </cfRule>
    <cfRule type="cellIs" dxfId="0" priority="21342" operator="equal">
      <formula>0</formula>
    </cfRule>
    <cfRule type="cellIs" dxfId="0" priority="21343" operator="equal">
      <formula>0</formula>
    </cfRule>
    <cfRule type="cellIs" dxfId="0" priority="21344" operator="equal">
      <formula>0</formula>
    </cfRule>
    <cfRule type="cellIs" dxfId="0" priority="21345" operator="equal">
      <formula>0</formula>
    </cfRule>
    <cfRule type="cellIs" dxfId="0" priority="21346" operator="equal">
      <formula>0</formula>
    </cfRule>
    <cfRule type="cellIs" dxfId="0" priority="21347" operator="equal">
      <formula>0</formula>
    </cfRule>
    <cfRule type="cellIs" dxfId="0" priority="21348" operator="equal">
      <formula>0</formula>
    </cfRule>
    <cfRule type="cellIs" dxfId="0" priority="21349" operator="equal">
      <formula>0</formula>
    </cfRule>
    <cfRule type="cellIs" dxfId="0" priority="21350" operator="equal">
      <formula>0</formula>
    </cfRule>
    <cfRule type="cellIs" dxfId="0" priority="21351" operator="equal">
      <formula>0</formula>
    </cfRule>
    <cfRule type="cellIs" dxfId="0" priority="21352" operator="equal">
      <formula>0</formula>
    </cfRule>
    <cfRule type="cellIs" dxfId="0" priority="21353" operator="equal">
      <formula>0</formula>
    </cfRule>
    <cfRule type="cellIs" dxfId="0" priority="21354" operator="equal">
      <formula>0</formula>
    </cfRule>
    <cfRule type="cellIs" dxfId="0" priority="21355" operator="equal">
      <formula>0</formula>
    </cfRule>
    <cfRule type="cellIs" dxfId="0" priority="21356" operator="equal">
      <formula>0</formula>
    </cfRule>
    <cfRule type="cellIs" dxfId="0" priority="21357" operator="equal">
      <formula>0</formula>
    </cfRule>
    <cfRule type="cellIs" dxfId="0" priority="21358" operator="equal">
      <formula>0</formula>
    </cfRule>
    <cfRule type="cellIs" dxfId="0" priority="21359" operator="equal">
      <formula>0</formula>
    </cfRule>
    <cfRule type="cellIs" dxfId="0" priority="21360" operator="equal">
      <formula>0</formula>
    </cfRule>
    <cfRule type="cellIs" dxfId="0" priority="21361" operator="equal">
      <formula>0</formula>
    </cfRule>
    <cfRule type="cellIs" dxfId="0" priority="21362" operator="equal">
      <formula>0</formula>
    </cfRule>
    <cfRule type="cellIs" dxfId="0" priority="21363" operator="equal">
      <formula>0</formula>
    </cfRule>
    <cfRule type="cellIs" dxfId="0" priority="21364" operator="equal">
      <formula>0</formula>
    </cfRule>
    <cfRule type="cellIs" dxfId="0" priority="21365" operator="equal">
      <formula>0</formula>
    </cfRule>
    <cfRule type="cellIs" dxfId="0" priority="21366" operator="equal">
      <formula>0</formula>
    </cfRule>
    <cfRule type="cellIs" dxfId="0" priority="21367" operator="equal">
      <formula>0</formula>
    </cfRule>
    <cfRule type="cellIs" dxfId="0" priority="21368" operator="equal">
      <formula>0</formula>
    </cfRule>
    <cfRule type="cellIs" dxfId="0" priority="21369" operator="equal">
      <formula>0</formula>
    </cfRule>
    <cfRule type="cellIs" dxfId="0" priority="21370" operator="equal">
      <formula>0</formula>
    </cfRule>
    <cfRule type="cellIs" dxfId="0" priority="21371" operator="equal">
      <formula>0</formula>
    </cfRule>
    <cfRule type="cellIs" dxfId="0" priority="21372" operator="equal">
      <formula>0</formula>
    </cfRule>
    <cfRule type="cellIs" dxfId="0" priority="21373" operator="equal">
      <formula>0</formula>
    </cfRule>
    <cfRule type="cellIs" dxfId="0" priority="21374" operator="equal">
      <formula>0</formula>
    </cfRule>
    <cfRule type="cellIs" dxfId="0" priority="21375" operator="equal">
      <formula>0</formula>
    </cfRule>
    <cfRule type="cellIs" dxfId="0" priority="21376" operator="equal">
      <formula>0</formula>
    </cfRule>
    <cfRule type="cellIs" dxfId="0" priority="21377" operator="equal">
      <formula>0</formula>
    </cfRule>
    <cfRule type="cellIs" dxfId="0" priority="21378" operator="equal">
      <formula>0</formula>
    </cfRule>
    <cfRule type="cellIs" dxfId="0" priority="21379" operator="equal">
      <formula>0</formula>
    </cfRule>
    <cfRule type="cellIs" dxfId="0" priority="21380" operator="equal">
      <formula>0</formula>
    </cfRule>
    <cfRule type="cellIs" dxfId="0" priority="21381" operator="equal">
      <formula>0</formula>
    </cfRule>
    <cfRule type="cellIs" dxfId="0" priority="21382" operator="equal">
      <formula>0</formula>
    </cfRule>
    <cfRule type="cellIs" dxfId="0" priority="21383" operator="equal">
      <formula>0</formula>
    </cfRule>
    <cfRule type="cellIs" dxfId="0" priority="21384" operator="equal">
      <formula>0</formula>
    </cfRule>
    <cfRule type="cellIs" dxfId="0" priority="21385" operator="equal">
      <formula>0</formula>
    </cfRule>
    <cfRule type="cellIs" dxfId="0" priority="21386" operator="equal">
      <formula>0</formula>
    </cfRule>
    <cfRule type="cellIs" dxfId="0" priority="21387" operator="equal">
      <formula>0</formula>
    </cfRule>
    <cfRule type="cellIs" dxfId="0" priority="21388" operator="equal">
      <formula>0</formula>
    </cfRule>
    <cfRule type="cellIs" dxfId="0" priority="21389" operator="equal">
      <formula>0</formula>
    </cfRule>
    <cfRule type="cellIs" dxfId="0" priority="21390" operator="equal">
      <formula>0</formula>
    </cfRule>
    <cfRule type="cellIs" dxfId="0" priority="21391" operator="equal">
      <formula>0</formula>
    </cfRule>
    <cfRule type="cellIs" dxfId="0" priority="21392" operator="equal">
      <formula>0</formula>
    </cfRule>
    <cfRule type="cellIs" dxfId="0" priority="21393" operator="equal">
      <formula>0</formula>
    </cfRule>
    <cfRule type="cellIs" dxfId="0" priority="21394" operator="equal">
      <formula>0</formula>
    </cfRule>
    <cfRule type="cellIs" dxfId="0" priority="21395" operator="equal">
      <formula>0</formula>
    </cfRule>
    <cfRule type="cellIs" dxfId="0" priority="21396" operator="equal">
      <formula>0</formula>
    </cfRule>
    <cfRule type="cellIs" dxfId="0" priority="21397" operator="equal">
      <formula>0</formula>
    </cfRule>
    <cfRule type="cellIs" dxfId="0" priority="21398" operator="equal">
      <formula>0</formula>
    </cfRule>
    <cfRule type="cellIs" dxfId="0" priority="21399" operator="equal">
      <formula>0</formula>
    </cfRule>
    <cfRule type="cellIs" dxfId="0" priority="21400" operator="equal">
      <formula>0</formula>
    </cfRule>
    <cfRule type="cellIs" dxfId="0" priority="21401" operator="equal">
      <formula>0</formula>
    </cfRule>
    <cfRule type="cellIs" dxfId="0" priority="21402" operator="equal">
      <formula>0</formula>
    </cfRule>
    <cfRule type="cellIs" dxfId="0" priority="21403" operator="equal">
      <formula>0</formula>
    </cfRule>
    <cfRule type="cellIs" dxfId="0" priority="21404" operator="equal">
      <formula>0</formula>
    </cfRule>
    <cfRule type="cellIs" dxfId="0" priority="21405" operator="equal">
      <formula>0</formula>
    </cfRule>
    <cfRule type="cellIs" dxfId="0" priority="21406" operator="equal">
      <formula>0</formula>
    </cfRule>
    <cfRule type="cellIs" dxfId="0" priority="21407" operator="equal">
      <formula>0</formula>
    </cfRule>
    <cfRule type="cellIs" dxfId="0" priority="21408" operator="equal">
      <formula>0</formula>
    </cfRule>
    <cfRule type="cellIs" dxfId="0" priority="21409" operator="equal">
      <formula>0</formula>
    </cfRule>
    <cfRule type="cellIs" dxfId="0" priority="21410" operator="equal">
      <formula>0</formula>
    </cfRule>
    <cfRule type="cellIs" dxfId="0" priority="21411" operator="equal">
      <formula>0</formula>
    </cfRule>
    <cfRule type="cellIs" dxfId="0" priority="21412" operator="equal">
      <formula>0</formula>
    </cfRule>
    <cfRule type="cellIs" dxfId="0" priority="21413" operator="equal">
      <formula>0</formula>
    </cfRule>
    <cfRule type="cellIs" dxfId="0" priority="21414" operator="equal">
      <formula>0</formula>
    </cfRule>
    <cfRule type="cellIs" dxfId="0" priority="21415" operator="equal">
      <formula>0</formula>
    </cfRule>
    <cfRule type="cellIs" dxfId="0" priority="21416" operator="equal">
      <formula>0</formula>
    </cfRule>
    <cfRule type="cellIs" dxfId="0" priority="21417" operator="equal">
      <formula>0</formula>
    </cfRule>
    <cfRule type="cellIs" dxfId="0" priority="21418" operator="equal">
      <formula>0</formula>
    </cfRule>
    <cfRule type="cellIs" dxfId="0" priority="21419" operator="equal">
      <formula>0</formula>
    </cfRule>
    <cfRule type="cellIs" dxfId="0" priority="21420" operator="equal">
      <formula>0</formula>
    </cfRule>
    <cfRule type="cellIs" dxfId="0" priority="21421" operator="equal">
      <formula>0</formula>
    </cfRule>
    <cfRule type="cellIs" dxfId="0" priority="21422" operator="equal">
      <formula>0</formula>
    </cfRule>
    <cfRule type="cellIs" dxfId="0" priority="21423" operator="equal">
      <formula>0</formula>
    </cfRule>
    <cfRule type="cellIs" dxfId="0" priority="21424" operator="equal">
      <formula>0</formula>
    </cfRule>
    <cfRule type="cellIs" dxfId="0" priority="21425" operator="equal">
      <formula>0</formula>
    </cfRule>
    <cfRule type="cellIs" dxfId="0" priority="21426" operator="equal">
      <formula>0</formula>
    </cfRule>
    <cfRule type="cellIs" dxfId="0" priority="21427" operator="equal">
      <formula>0</formula>
    </cfRule>
    <cfRule type="cellIs" dxfId="0" priority="21428" operator="equal">
      <formula>0</formula>
    </cfRule>
    <cfRule type="cellIs" dxfId="0" priority="21429" operator="equal">
      <formula>0</formula>
    </cfRule>
    <cfRule type="cellIs" dxfId="0" priority="21430" operator="equal">
      <formula>0</formula>
    </cfRule>
    <cfRule type="cellIs" dxfId="0" priority="21431" operator="equal">
      <formula>0</formula>
    </cfRule>
    <cfRule type="cellIs" dxfId="0" priority="21432" operator="equal">
      <formula>0</formula>
    </cfRule>
    <cfRule type="cellIs" dxfId="0" priority="21433" operator="equal">
      <formula>0</formula>
    </cfRule>
    <cfRule type="cellIs" dxfId="0" priority="21434" operator="equal">
      <formula>0</formula>
    </cfRule>
    <cfRule type="cellIs" dxfId="0" priority="21435" operator="equal">
      <formula>0</formula>
    </cfRule>
    <cfRule type="cellIs" dxfId="0" priority="21436" operator="equal">
      <formula>0</formula>
    </cfRule>
    <cfRule type="cellIs" dxfId="0" priority="21437" operator="equal">
      <formula>0</formula>
    </cfRule>
    <cfRule type="cellIs" dxfId="0" priority="21438" operator="equal">
      <formula>0</formula>
    </cfRule>
    <cfRule type="cellIs" dxfId="0" priority="21439" operator="equal">
      <formula>0</formula>
    </cfRule>
    <cfRule type="cellIs" dxfId="0" priority="21440" operator="equal">
      <formula>0</formula>
    </cfRule>
    <cfRule type="cellIs" dxfId="0" priority="21441" operator="equal">
      <formula>0</formula>
    </cfRule>
    <cfRule type="cellIs" dxfId="0" priority="21442" operator="equal">
      <formula>0</formula>
    </cfRule>
    <cfRule type="cellIs" dxfId="0" priority="21443" operator="equal">
      <formula>0</formula>
    </cfRule>
    <cfRule type="cellIs" dxfId="0" priority="21444" operator="equal">
      <formula>0</formula>
    </cfRule>
    <cfRule type="cellIs" dxfId="0" priority="21445" operator="equal">
      <formula>0</formula>
    </cfRule>
    <cfRule type="cellIs" dxfId="0" priority="21446" operator="equal">
      <formula>0</formula>
    </cfRule>
    <cfRule type="cellIs" dxfId="0" priority="21447" operator="equal">
      <formula>0</formula>
    </cfRule>
    <cfRule type="cellIs" dxfId="0" priority="21448" operator="equal">
      <formula>0</formula>
    </cfRule>
    <cfRule type="cellIs" dxfId="0" priority="21449" operator="equal">
      <formula>0</formula>
    </cfRule>
    <cfRule type="cellIs" dxfId="0" priority="21450" operator="equal">
      <formula>0</formula>
    </cfRule>
    <cfRule type="cellIs" dxfId="0" priority="21451" operator="equal">
      <formula>0</formula>
    </cfRule>
    <cfRule type="cellIs" dxfId="0" priority="21452" operator="equal">
      <formula>0</formula>
    </cfRule>
    <cfRule type="cellIs" dxfId="0" priority="21453" operator="equal">
      <formula>0</formula>
    </cfRule>
    <cfRule type="cellIs" dxfId="0" priority="21454" operator="equal">
      <formula>0</formula>
    </cfRule>
    <cfRule type="cellIs" dxfId="0" priority="21455" operator="equal">
      <formula>0</formula>
    </cfRule>
    <cfRule type="cellIs" dxfId="0" priority="21456" operator="equal">
      <formula>0</formula>
    </cfRule>
    <cfRule type="cellIs" dxfId="0" priority="21457" operator="equal">
      <formula>0</formula>
    </cfRule>
    <cfRule type="cellIs" dxfId="0" priority="21458" operator="equal">
      <formula>0</formula>
    </cfRule>
    <cfRule type="cellIs" dxfId="0" priority="21459" operator="equal">
      <formula>0</formula>
    </cfRule>
    <cfRule type="cellIs" dxfId="0" priority="21460" operator="equal">
      <formula>0</formula>
    </cfRule>
    <cfRule type="cellIs" dxfId="0" priority="21461" operator="equal">
      <formula>0</formula>
    </cfRule>
    <cfRule type="cellIs" dxfId="0" priority="21462" operator="equal">
      <formula>0</formula>
    </cfRule>
    <cfRule type="cellIs" dxfId="0" priority="21463" operator="equal">
      <formula>0</formula>
    </cfRule>
    <cfRule type="cellIs" dxfId="0" priority="21464" operator="equal">
      <formula>0</formula>
    </cfRule>
    <cfRule type="cellIs" dxfId="0" priority="21465" operator="equal">
      <formula>0</formula>
    </cfRule>
    <cfRule type="cellIs" dxfId="0" priority="21466" operator="equal">
      <formula>0</formula>
    </cfRule>
    <cfRule type="cellIs" dxfId="0" priority="21467" operator="equal">
      <formula>0</formula>
    </cfRule>
    <cfRule type="cellIs" dxfId="0" priority="21468" operator="equal">
      <formula>0</formula>
    </cfRule>
    <cfRule type="cellIs" dxfId="0" priority="21469" operator="equal">
      <formula>0</formula>
    </cfRule>
    <cfRule type="cellIs" dxfId="0" priority="21470" operator="equal">
      <formula>0</formula>
    </cfRule>
    <cfRule type="cellIs" dxfId="0" priority="21471" operator="equal">
      <formula>0</formula>
    </cfRule>
    <cfRule type="cellIs" dxfId="0" priority="21472" operator="equal">
      <formula>0</formula>
    </cfRule>
    <cfRule type="cellIs" dxfId="0" priority="21473" operator="equal">
      <formula>0</formula>
    </cfRule>
    <cfRule type="cellIs" dxfId="0" priority="21474" operator="equal">
      <formula>0</formula>
    </cfRule>
    <cfRule type="cellIs" dxfId="0" priority="21475" operator="equal">
      <formula>0</formula>
    </cfRule>
    <cfRule type="cellIs" dxfId="0" priority="21476" operator="equal">
      <formula>0</formula>
    </cfRule>
    <cfRule type="cellIs" dxfId="0" priority="21477" operator="equal">
      <formula>0</formula>
    </cfRule>
    <cfRule type="cellIs" dxfId="0" priority="21478" operator="equal">
      <formula>0</formula>
    </cfRule>
    <cfRule type="cellIs" dxfId="0" priority="21479" operator="equal">
      <formula>0</formula>
    </cfRule>
    <cfRule type="cellIs" dxfId="0" priority="21480" operator="equal">
      <formula>0</formula>
    </cfRule>
    <cfRule type="cellIs" dxfId="0" priority="21481" operator="equal">
      <formula>0</formula>
    </cfRule>
    <cfRule type="cellIs" dxfId="0" priority="21482" operator="equal">
      <formula>0</formula>
    </cfRule>
    <cfRule type="cellIs" dxfId="0" priority="21483" operator="equal">
      <formula>0</formula>
    </cfRule>
    <cfRule type="cellIs" dxfId="0" priority="21484" operator="equal">
      <formula>0</formula>
    </cfRule>
    <cfRule type="cellIs" dxfId="0" priority="21485" operator="equal">
      <formula>0</formula>
    </cfRule>
    <cfRule type="cellIs" dxfId="0" priority="21486" operator="equal">
      <formula>0</formula>
    </cfRule>
    <cfRule type="cellIs" dxfId="0" priority="21487" operator="equal">
      <formula>0</formula>
    </cfRule>
    <cfRule type="cellIs" dxfId="0" priority="21488" operator="equal">
      <formula>0</formula>
    </cfRule>
    <cfRule type="cellIs" dxfId="0" priority="21489" operator="equal">
      <formula>0</formula>
    </cfRule>
    <cfRule type="cellIs" dxfId="0" priority="21490" operator="equal">
      <formula>0</formula>
    </cfRule>
    <cfRule type="cellIs" dxfId="0" priority="21491" operator="equal">
      <formula>0</formula>
    </cfRule>
    <cfRule type="cellIs" dxfId="0" priority="21492" operator="equal">
      <formula>0</formula>
    </cfRule>
    <cfRule type="cellIs" dxfId="0" priority="21493" operator="equal">
      <formula>0</formula>
    </cfRule>
    <cfRule type="cellIs" dxfId="0" priority="21494" operator="equal">
      <formula>0</formula>
    </cfRule>
    <cfRule type="cellIs" dxfId="0" priority="21495" operator="equal">
      <formula>0</formula>
    </cfRule>
    <cfRule type="cellIs" dxfId="0" priority="21496" operator="equal">
      <formula>0</formula>
    </cfRule>
    <cfRule type="cellIs" dxfId="0" priority="21497" operator="equal">
      <formula>0</formula>
    </cfRule>
    <cfRule type="cellIs" dxfId="0" priority="21498" operator="equal">
      <formula>0</formula>
    </cfRule>
    <cfRule type="cellIs" dxfId="0" priority="21499" operator="equal">
      <formula>0</formula>
    </cfRule>
    <cfRule type="cellIs" dxfId="0" priority="21500" operator="equal">
      <formula>0</formula>
    </cfRule>
    <cfRule type="cellIs" dxfId="0" priority="21501" operator="equal">
      <formula>0</formula>
    </cfRule>
    <cfRule type="cellIs" dxfId="0" priority="21502" operator="equal">
      <formula>0</formula>
    </cfRule>
    <cfRule type="cellIs" dxfId="0" priority="21503" operator="equal">
      <formula>0</formula>
    </cfRule>
    <cfRule type="cellIs" dxfId="0" priority="21504" operator="equal">
      <formula>0</formula>
    </cfRule>
    <cfRule type="cellIs" dxfId="0" priority="21505" operator="equal">
      <formula>0</formula>
    </cfRule>
    <cfRule type="cellIs" dxfId="0" priority="21506" operator="equal">
      <formula>0</formula>
    </cfRule>
    <cfRule type="cellIs" dxfId="0" priority="21507" operator="equal">
      <formula>0</formula>
    </cfRule>
    <cfRule type="cellIs" dxfId="0" priority="21508" operator="equal">
      <formula>0</formula>
    </cfRule>
    <cfRule type="cellIs" dxfId="0" priority="21509" operator="equal">
      <formula>0</formula>
    </cfRule>
    <cfRule type="cellIs" dxfId="0" priority="21510" operator="equal">
      <formula>0</formula>
    </cfRule>
    <cfRule type="cellIs" dxfId="0" priority="21511" operator="equal">
      <formula>0</formula>
    </cfRule>
    <cfRule type="cellIs" dxfId="0" priority="21512" operator="equal">
      <formula>0</formula>
    </cfRule>
    <cfRule type="cellIs" dxfId="0" priority="21513" operator="equal">
      <formula>0</formula>
    </cfRule>
    <cfRule type="cellIs" dxfId="0" priority="21514" operator="equal">
      <formula>0</formula>
    </cfRule>
    <cfRule type="cellIs" dxfId="0" priority="21515" operator="equal">
      <formula>0</formula>
    </cfRule>
    <cfRule type="cellIs" dxfId="0" priority="21516" operator="equal">
      <formula>0</formula>
    </cfRule>
    <cfRule type="cellIs" dxfId="0" priority="21517" operator="equal">
      <formula>0</formula>
    </cfRule>
    <cfRule type="cellIs" dxfId="0" priority="21518" operator="equal">
      <formula>0</formula>
    </cfRule>
    <cfRule type="cellIs" dxfId="0" priority="21519" operator="equal">
      <formula>0</formula>
    </cfRule>
    <cfRule type="cellIs" dxfId="0" priority="21520" operator="equal">
      <formula>0</formula>
    </cfRule>
    <cfRule type="cellIs" dxfId="0" priority="21521" operator="equal">
      <formula>0</formula>
    </cfRule>
    <cfRule type="cellIs" dxfId="0" priority="21522" operator="equal">
      <formula>0</formula>
    </cfRule>
    <cfRule type="cellIs" dxfId="0" priority="21523" operator="equal">
      <formula>0</formula>
    </cfRule>
    <cfRule type="cellIs" dxfId="0" priority="21524" operator="equal">
      <formula>0</formula>
    </cfRule>
    <cfRule type="cellIs" dxfId="0" priority="21525" operator="equal">
      <formula>0</formula>
    </cfRule>
    <cfRule type="cellIs" dxfId="0" priority="21526" operator="equal">
      <formula>0</formula>
    </cfRule>
    <cfRule type="cellIs" dxfId="0" priority="21527" operator="equal">
      <formula>0</formula>
    </cfRule>
    <cfRule type="cellIs" dxfId="0" priority="21528" operator="equal">
      <formula>0</formula>
    </cfRule>
    <cfRule type="cellIs" dxfId="0" priority="21529" operator="equal">
      <formula>0</formula>
    </cfRule>
    <cfRule type="cellIs" dxfId="0" priority="21530" operator="equal">
      <formula>0</formula>
    </cfRule>
    <cfRule type="cellIs" dxfId="0" priority="21531" operator="equal">
      <formula>0</formula>
    </cfRule>
    <cfRule type="cellIs" dxfId="0" priority="21532" operator="equal">
      <formula>0</formula>
    </cfRule>
    <cfRule type="cellIs" dxfId="0" priority="21533" operator="equal">
      <formula>0</formula>
    </cfRule>
    <cfRule type="cellIs" dxfId="0" priority="21534" operator="equal">
      <formula>0</formula>
    </cfRule>
    <cfRule type="cellIs" dxfId="0" priority="21535" operator="equal">
      <formula>0</formula>
    </cfRule>
    <cfRule type="cellIs" dxfId="0" priority="21536" operator="equal">
      <formula>0</formula>
    </cfRule>
    <cfRule type="cellIs" dxfId="0" priority="21537" operator="equal">
      <formula>0</formula>
    </cfRule>
    <cfRule type="cellIs" dxfId="0" priority="21538" operator="equal">
      <formula>0</formula>
    </cfRule>
    <cfRule type="cellIs" dxfId="0" priority="21539" operator="equal">
      <formula>0</formula>
    </cfRule>
    <cfRule type="cellIs" dxfId="0" priority="21540" operator="equal">
      <formula>0</formula>
    </cfRule>
    <cfRule type="cellIs" dxfId="0" priority="21541" operator="equal">
      <formula>0</formula>
    </cfRule>
    <cfRule type="cellIs" dxfId="0" priority="21542" operator="equal">
      <formula>0</formula>
    </cfRule>
    <cfRule type="cellIs" dxfId="0" priority="21543" operator="equal">
      <formula>0</formula>
    </cfRule>
    <cfRule type="cellIs" dxfId="0" priority="21544" operator="equal">
      <formula>0</formula>
    </cfRule>
    <cfRule type="cellIs" dxfId="0" priority="21545" operator="equal">
      <formula>0</formula>
    </cfRule>
    <cfRule type="cellIs" dxfId="0" priority="21546" operator="equal">
      <formula>0</formula>
    </cfRule>
    <cfRule type="cellIs" dxfId="0" priority="21547" operator="equal">
      <formula>0</formula>
    </cfRule>
    <cfRule type="cellIs" dxfId="0" priority="21548" operator="equal">
      <formula>0</formula>
    </cfRule>
    <cfRule type="cellIs" dxfId="0" priority="21549" operator="equal">
      <formula>0</formula>
    </cfRule>
    <cfRule type="cellIs" dxfId="0" priority="21550" operator="equal">
      <formula>0</formula>
    </cfRule>
    <cfRule type="cellIs" dxfId="0" priority="21551" operator="equal">
      <formula>0</formula>
    </cfRule>
    <cfRule type="cellIs" dxfId="0" priority="21552" operator="equal">
      <formula>0</formula>
    </cfRule>
    <cfRule type="cellIs" dxfId="0" priority="21553" operator="equal">
      <formula>0</formula>
    </cfRule>
    <cfRule type="cellIs" dxfId="0" priority="21554" operator="equal">
      <formula>0</formula>
    </cfRule>
    <cfRule type="cellIs" dxfId="0" priority="21555" operator="equal">
      <formula>0</formula>
    </cfRule>
    <cfRule type="cellIs" dxfId="0" priority="21556" operator="equal">
      <formula>0</formula>
    </cfRule>
    <cfRule type="cellIs" dxfId="0" priority="21557" operator="equal">
      <formula>0</formula>
    </cfRule>
    <cfRule type="cellIs" dxfId="0" priority="21558" operator="equal">
      <formula>0</formula>
    </cfRule>
    <cfRule type="cellIs" dxfId="0" priority="21559" operator="equal">
      <formula>0</formula>
    </cfRule>
    <cfRule type="cellIs" dxfId="0" priority="21560" operator="equal">
      <formula>0</formula>
    </cfRule>
    <cfRule type="cellIs" dxfId="0" priority="21561" operator="equal">
      <formula>0</formula>
    </cfRule>
    <cfRule type="cellIs" dxfId="0" priority="21562" operator="equal">
      <formula>0</formula>
    </cfRule>
    <cfRule type="cellIs" dxfId="0" priority="21563" operator="equal">
      <formula>0</formula>
    </cfRule>
    <cfRule type="cellIs" dxfId="0" priority="21564" operator="equal">
      <formula>0</formula>
    </cfRule>
    <cfRule type="cellIs" dxfId="0" priority="21565" operator="equal">
      <formula>0</formula>
    </cfRule>
    <cfRule type="cellIs" dxfId="0" priority="21566" operator="equal">
      <formula>0</formula>
    </cfRule>
    <cfRule type="cellIs" dxfId="0" priority="21567" operator="equal">
      <formula>0</formula>
    </cfRule>
    <cfRule type="cellIs" dxfId="0" priority="21568" operator="equal">
      <formula>0</formula>
    </cfRule>
    <cfRule type="cellIs" dxfId="0" priority="21569" operator="equal">
      <formula>0</formula>
    </cfRule>
    <cfRule type="cellIs" dxfId="0" priority="21570" operator="equal">
      <formula>0</formula>
    </cfRule>
    <cfRule type="cellIs" dxfId="0" priority="21571" operator="equal">
      <formula>0</formula>
    </cfRule>
    <cfRule type="cellIs" dxfId="0" priority="21572" operator="equal">
      <formula>0</formula>
    </cfRule>
    <cfRule type="cellIs" dxfId="0" priority="21573" operator="equal">
      <formula>0</formula>
    </cfRule>
    <cfRule type="cellIs" dxfId="0" priority="21574" operator="equal">
      <formula>0</formula>
    </cfRule>
    <cfRule type="cellIs" dxfId="0" priority="21575" operator="equal">
      <formula>0</formula>
    </cfRule>
    <cfRule type="cellIs" dxfId="0" priority="21576" operator="equal">
      <formula>0</formula>
    </cfRule>
    <cfRule type="cellIs" dxfId="0" priority="21577" operator="equal">
      <formula>0</formula>
    </cfRule>
    <cfRule type="cellIs" dxfId="0" priority="21578" operator="equal">
      <formula>0</formula>
    </cfRule>
    <cfRule type="cellIs" dxfId="0" priority="21579" operator="equal">
      <formula>0</formula>
    </cfRule>
    <cfRule type="cellIs" dxfId="0" priority="21580" operator="equal">
      <formula>0</formula>
    </cfRule>
    <cfRule type="cellIs" dxfId="0" priority="21581" operator="equal">
      <formula>0</formula>
    </cfRule>
    <cfRule type="cellIs" dxfId="0" priority="21582" operator="equal">
      <formula>0</formula>
    </cfRule>
    <cfRule type="cellIs" dxfId="0" priority="21583" operator="equal">
      <formula>0</formula>
    </cfRule>
    <cfRule type="cellIs" dxfId="0" priority="21584" operator="equal">
      <formula>0</formula>
    </cfRule>
    <cfRule type="cellIs" dxfId="0" priority="21585" operator="equal">
      <formula>0</formula>
    </cfRule>
    <cfRule type="cellIs" dxfId="0" priority="21586" operator="equal">
      <formula>0</formula>
    </cfRule>
    <cfRule type="cellIs" dxfId="0" priority="21587" operator="equal">
      <formula>0</formula>
    </cfRule>
    <cfRule type="cellIs" dxfId="0" priority="21588" operator="equal">
      <formula>0</formula>
    </cfRule>
    <cfRule type="cellIs" dxfId="0" priority="21589" operator="equal">
      <formula>0</formula>
    </cfRule>
    <cfRule type="cellIs" dxfId="0" priority="21590" operator="equal">
      <formula>0</formula>
    </cfRule>
    <cfRule type="cellIs" dxfId="0" priority="21591" operator="equal">
      <formula>0</formula>
    </cfRule>
    <cfRule type="cellIs" dxfId="0" priority="21592" operator="equal">
      <formula>0</formula>
    </cfRule>
    <cfRule type="cellIs" dxfId="0" priority="21593" operator="equal">
      <formula>0</formula>
    </cfRule>
    <cfRule type="cellIs" dxfId="0" priority="21594" operator="equal">
      <formula>0</formula>
    </cfRule>
    <cfRule type="cellIs" dxfId="0" priority="21595" operator="equal">
      <formula>0</formula>
    </cfRule>
    <cfRule type="cellIs" dxfId="0" priority="21596" operator="equal">
      <formula>0</formula>
    </cfRule>
    <cfRule type="cellIs" dxfId="0" priority="21597" operator="equal">
      <formula>0</formula>
    </cfRule>
    <cfRule type="cellIs" dxfId="0" priority="21598" operator="equal">
      <formula>0</formula>
    </cfRule>
    <cfRule type="cellIs" dxfId="0" priority="21599" operator="equal">
      <formula>0</formula>
    </cfRule>
    <cfRule type="cellIs" dxfId="0" priority="21600" operator="equal">
      <formula>0</formula>
    </cfRule>
    <cfRule type="cellIs" dxfId="0" priority="21601" operator="equal">
      <formula>0</formula>
    </cfRule>
    <cfRule type="cellIs" dxfId="0" priority="21602" operator="equal">
      <formula>0</formula>
    </cfRule>
    <cfRule type="cellIs" dxfId="0" priority="21603" operator="equal">
      <formula>0</formula>
    </cfRule>
    <cfRule type="cellIs" dxfId="0" priority="21604" operator="equal">
      <formula>0</formula>
    </cfRule>
    <cfRule type="cellIs" dxfId="0" priority="21605" operator="equal">
      <formula>0</formula>
    </cfRule>
    <cfRule type="cellIs" dxfId="0" priority="21606" operator="equal">
      <formula>0</formula>
    </cfRule>
    <cfRule type="cellIs" dxfId="0" priority="21607" operator="equal">
      <formula>0</formula>
    </cfRule>
    <cfRule type="cellIs" dxfId="0" priority="21608" operator="equal">
      <formula>0</formula>
    </cfRule>
    <cfRule type="cellIs" dxfId="0" priority="21609" operator="equal">
      <formula>0</formula>
    </cfRule>
    <cfRule type="cellIs" dxfId="0" priority="21610" operator="equal">
      <formula>0</formula>
    </cfRule>
    <cfRule type="cellIs" dxfId="0" priority="21611" operator="equal">
      <formula>0</formula>
    </cfRule>
    <cfRule type="cellIs" dxfId="0" priority="21612" operator="equal">
      <formula>0</formula>
    </cfRule>
    <cfRule type="cellIs" dxfId="0" priority="21613" operator="equal">
      <formula>0</formula>
    </cfRule>
    <cfRule type="cellIs" dxfId="0" priority="21614" operator="equal">
      <formula>0</formula>
    </cfRule>
    <cfRule type="cellIs" dxfId="0" priority="21615" operator="equal">
      <formula>0</formula>
    </cfRule>
    <cfRule type="cellIs" dxfId="0" priority="21616" operator="equal">
      <formula>0</formula>
    </cfRule>
    <cfRule type="cellIs" dxfId="0" priority="21617" operator="equal">
      <formula>0</formula>
    </cfRule>
    <cfRule type="cellIs" dxfId="0" priority="21618" operator="equal">
      <formula>0</formula>
    </cfRule>
    <cfRule type="cellIs" dxfId="0" priority="21619" operator="equal">
      <formula>0</formula>
    </cfRule>
    <cfRule type="cellIs" dxfId="0" priority="21620" operator="equal">
      <formula>0</formula>
    </cfRule>
    <cfRule type="cellIs" dxfId="0" priority="21621" operator="equal">
      <formula>0</formula>
    </cfRule>
    <cfRule type="cellIs" dxfId="0" priority="21622" operator="equal">
      <formula>0</formula>
    </cfRule>
    <cfRule type="cellIs" dxfId="0" priority="21623" operator="equal">
      <formula>0</formula>
    </cfRule>
    <cfRule type="cellIs" dxfId="0" priority="21624" operator="equal">
      <formula>0</formula>
    </cfRule>
    <cfRule type="cellIs" dxfId="0" priority="21625" operator="equal">
      <formula>0</formula>
    </cfRule>
    <cfRule type="cellIs" dxfId="0" priority="21626" operator="equal">
      <formula>0</formula>
    </cfRule>
    <cfRule type="cellIs" dxfId="0" priority="21627" operator="equal">
      <formula>0</formula>
    </cfRule>
    <cfRule type="cellIs" dxfId="0" priority="21628" operator="equal">
      <formula>0</formula>
    </cfRule>
    <cfRule type="cellIs" dxfId="0" priority="21629" operator="equal">
      <formula>0</formula>
    </cfRule>
    <cfRule type="cellIs" dxfId="0" priority="21630" operator="equal">
      <formula>0</formula>
    </cfRule>
    <cfRule type="cellIs" dxfId="0" priority="21631" operator="equal">
      <formula>0</formula>
    </cfRule>
    <cfRule type="cellIs" dxfId="0" priority="21632" operator="equal">
      <formula>0</formula>
    </cfRule>
    <cfRule type="cellIs" dxfId="0" priority="21633" operator="equal">
      <formula>0</formula>
    </cfRule>
    <cfRule type="cellIs" dxfId="0" priority="21634" operator="equal">
      <formula>0</formula>
    </cfRule>
    <cfRule type="cellIs" dxfId="0" priority="21635" operator="equal">
      <formula>0</formula>
    </cfRule>
    <cfRule type="cellIs" dxfId="0" priority="21636" operator="equal">
      <formula>0</formula>
    </cfRule>
    <cfRule type="cellIs" dxfId="0" priority="21637" operator="equal">
      <formula>0</formula>
    </cfRule>
    <cfRule type="cellIs" dxfId="0" priority="21638" operator="equal">
      <formula>0</formula>
    </cfRule>
    <cfRule type="cellIs" dxfId="0" priority="21639" operator="equal">
      <formula>0</formula>
    </cfRule>
    <cfRule type="cellIs" dxfId="0" priority="21640" operator="equal">
      <formula>0</formula>
    </cfRule>
    <cfRule type="cellIs" dxfId="0" priority="21641" operator="equal">
      <formula>0</formula>
    </cfRule>
    <cfRule type="cellIs" dxfId="0" priority="21642" operator="equal">
      <formula>0</formula>
    </cfRule>
    <cfRule type="cellIs" dxfId="0" priority="21643" operator="equal">
      <formula>0</formula>
    </cfRule>
    <cfRule type="cellIs" dxfId="0" priority="21644" operator="equal">
      <formula>0</formula>
    </cfRule>
    <cfRule type="cellIs" dxfId="0" priority="21645" operator="equal">
      <formula>0</formula>
    </cfRule>
    <cfRule type="cellIs" dxfId="0" priority="21646" operator="equal">
      <formula>0</formula>
    </cfRule>
    <cfRule type="cellIs" dxfId="0" priority="21647" operator="equal">
      <formula>0</formula>
    </cfRule>
    <cfRule type="cellIs" dxfId="0" priority="21648" operator="equal">
      <formula>0</formula>
    </cfRule>
    <cfRule type="cellIs" dxfId="0" priority="21649" operator="equal">
      <formula>0</formula>
    </cfRule>
    <cfRule type="cellIs" dxfId="0" priority="21650" operator="equal">
      <formula>0</formula>
    </cfRule>
    <cfRule type="cellIs" dxfId="0" priority="21651" operator="equal">
      <formula>0</formula>
    </cfRule>
    <cfRule type="cellIs" dxfId="0" priority="21652" operator="equal">
      <formula>0</formula>
    </cfRule>
    <cfRule type="cellIs" dxfId="0" priority="21653" operator="equal">
      <formula>0</formula>
    </cfRule>
    <cfRule type="cellIs" dxfId="0" priority="21654" operator="equal">
      <formula>0</formula>
    </cfRule>
    <cfRule type="cellIs" dxfId="0" priority="21655" operator="equal">
      <formula>0</formula>
    </cfRule>
    <cfRule type="cellIs" dxfId="0" priority="21656" operator="equal">
      <formula>0</formula>
    </cfRule>
    <cfRule type="cellIs" dxfId="0" priority="21657" operator="equal">
      <formula>0</formula>
    </cfRule>
    <cfRule type="cellIs" dxfId="0" priority="21658" operator="equal">
      <formula>0</formula>
    </cfRule>
    <cfRule type="cellIs" dxfId="0" priority="21659" operator="equal">
      <formula>0</formula>
    </cfRule>
    <cfRule type="cellIs" dxfId="0" priority="21660" operator="equal">
      <formula>0</formula>
    </cfRule>
    <cfRule type="cellIs" dxfId="0" priority="21661" operator="equal">
      <formula>0</formula>
    </cfRule>
    <cfRule type="cellIs" dxfId="0" priority="21662" operator="equal">
      <formula>0</formula>
    </cfRule>
    <cfRule type="cellIs" dxfId="0" priority="21663" operator="equal">
      <formula>0</formula>
    </cfRule>
    <cfRule type="cellIs" dxfId="0" priority="21664" operator="equal">
      <formula>0</formula>
    </cfRule>
    <cfRule type="cellIs" dxfId="0" priority="21665" operator="equal">
      <formula>0</formula>
    </cfRule>
    <cfRule type="cellIs" dxfId="0" priority="21666" operator="equal">
      <formula>0</formula>
    </cfRule>
    <cfRule type="cellIs" dxfId="0" priority="21667" operator="equal">
      <formula>0</formula>
    </cfRule>
    <cfRule type="cellIs" dxfId="0" priority="21668" operator="equal">
      <formula>0</formula>
    </cfRule>
    <cfRule type="cellIs" dxfId="0" priority="21669" operator="equal">
      <formula>0</formula>
    </cfRule>
    <cfRule type="cellIs" dxfId="0" priority="21670" operator="equal">
      <formula>0</formula>
    </cfRule>
    <cfRule type="cellIs" dxfId="0" priority="21671" operator="equal">
      <formula>0</formula>
    </cfRule>
    <cfRule type="cellIs" dxfId="0" priority="21672" operator="equal">
      <formula>0</formula>
    </cfRule>
    <cfRule type="cellIs" dxfId="0" priority="21673" operator="equal">
      <formula>0</formula>
    </cfRule>
    <cfRule type="cellIs" dxfId="0" priority="21674" operator="equal">
      <formula>0</formula>
    </cfRule>
    <cfRule type="cellIs" dxfId="0" priority="21675" operator="equal">
      <formula>0</formula>
    </cfRule>
    <cfRule type="cellIs" dxfId="0" priority="21676" operator="equal">
      <formula>0</formula>
    </cfRule>
    <cfRule type="cellIs" dxfId="0" priority="21677" operator="equal">
      <formula>0</formula>
    </cfRule>
    <cfRule type="cellIs" dxfId="0" priority="21678" operator="equal">
      <formula>0</formula>
    </cfRule>
    <cfRule type="cellIs" dxfId="0" priority="21679" operator="equal">
      <formula>0</formula>
    </cfRule>
    <cfRule type="cellIs" dxfId="0" priority="21680" operator="equal">
      <formula>0</formula>
    </cfRule>
    <cfRule type="cellIs" dxfId="0" priority="21681" operator="equal">
      <formula>0</formula>
    </cfRule>
    <cfRule type="cellIs" dxfId="0" priority="21682" operator="equal">
      <formula>0</formula>
    </cfRule>
    <cfRule type="cellIs" dxfId="0" priority="21683" operator="equal">
      <formula>0</formula>
    </cfRule>
    <cfRule type="cellIs" dxfId="0" priority="21684" operator="equal">
      <formula>0</formula>
    </cfRule>
    <cfRule type="cellIs" dxfId="0" priority="21685" operator="equal">
      <formula>0</formula>
    </cfRule>
    <cfRule type="cellIs" dxfId="0" priority="21686" operator="equal">
      <formula>0</formula>
    </cfRule>
    <cfRule type="cellIs" dxfId="0" priority="21687" operator="equal">
      <formula>0</formula>
    </cfRule>
    <cfRule type="cellIs" dxfId="0" priority="21688" operator="equal">
      <formula>0</formula>
    </cfRule>
    <cfRule type="cellIs" dxfId="0" priority="21689" operator="equal">
      <formula>0</formula>
    </cfRule>
    <cfRule type="cellIs" dxfId="0" priority="21690" operator="equal">
      <formula>0</formula>
    </cfRule>
    <cfRule type="cellIs" dxfId="0" priority="21691" operator="equal">
      <formula>0</formula>
    </cfRule>
    <cfRule type="cellIs" dxfId="0" priority="21692" operator="equal">
      <formula>0</formula>
    </cfRule>
    <cfRule type="cellIs" dxfId="0" priority="21693" operator="equal">
      <formula>0</formula>
    </cfRule>
    <cfRule type="cellIs" dxfId="0" priority="21694" operator="equal">
      <formula>0</formula>
    </cfRule>
    <cfRule type="cellIs" dxfId="0" priority="21695" operator="equal">
      <formula>0</formula>
    </cfRule>
    <cfRule type="cellIs" dxfId="0" priority="21696" operator="equal">
      <formula>0</formula>
    </cfRule>
    <cfRule type="cellIs" dxfId="0" priority="21697" operator="equal">
      <formula>0</formula>
    </cfRule>
    <cfRule type="cellIs" dxfId="0" priority="21698" operator="equal">
      <formula>0</formula>
    </cfRule>
    <cfRule type="cellIs" dxfId="0" priority="21699" operator="equal">
      <formula>0</formula>
    </cfRule>
    <cfRule type="cellIs" dxfId="0" priority="21700" operator="equal">
      <formula>0</formula>
    </cfRule>
    <cfRule type="cellIs" dxfId="0" priority="21701" operator="equal">
      <formula>0</formula>
    </cfRule>
    <cfRule type="cellIs" dxfId="0" priority="21702" operator="equal">
      <formula>0</formula>
    </cfRule>
    <cfRule type="cellIs" dxfId="0" priority="21703" operator="equal">
      <formula>0</formula>
    </cfRule>
    <cfRule type="cellIs" dxfId="0" priority="21704" operator="equal">
      <formula>0</formula>
    </cfRule>
    <cfRule type="cellIs" dxfId="0" priority="21705" operator="equal">
      <formula>0</formula>
    </cfRule>
    <cfRule type="cellIs" dxfId="0" priority="21706" operator="equal">
      <formula>0</formula>
    </cfRule>
    <cfRule type="cellIs" dxfId="0" priority="21707" operator="equal">
      <formula>0</formula>
    </cfRule>
    <cfRule type="cellIs" dxfId="0" priority="21708" operator="equal">
      <formula>0</formula>
    </cfRule>
    <cfRule type="cellIs" dxfId="0" priority="21709" operator="equal">
      <formula>0</formula>
    </cfRule>
    <cfRule type="cellIs" dxfId="0" priority="21710" operator="equal">
      <formula>0</formula>
    </cfRule>
    <cfRule type="cellIs" dxfId="0" priority="21711" operator="equal">
      <formula>0</formula>
    </cfRule>
    <cfRule type="cellIs" dxfId="0" priority="21712" operator="equal">
      <formula>0</formula>
    </cfRule>
    <cfRule type="cellIs" dxfId="0" priority="21713" operator="equal">
      <formula>0</formula>
    </cfRule>
    <cfRule type="cellIs" dxfId="0" priority="21714" operator="equal">
      <formula>0</formula>
    </cfRule>
    <cfRule type="cellIs" dxfId="0" priority="21715" operator="equal">
      <formula>0</formula>
    </cfRule>
    <cfRule type="cellIs" dxfId="0" priority="21716" operator="equal">
      <formula>0</formula>
    </cfRule>
    <cfRule type="cellIs" dxfId="0" priority="21717" operator="equal">
      <formula>0</formula>
    </cfRule>
    <cfRule type="cellIs" dxfId="0" priority="21718" operator="equal">
      <formula>0</formula>
    </cfRule>
    <cfRule type="cellIs" dxfId="0" priority="21719" operator="equal">
      <formula>0</formula>
    </cfRule>
    <cfRule type="cellIs" dxfId="0" priority="21720" operator="equal">
      <formula>0</formula>
    </cfRule>
    <cfRule type="cellIs" dxfId="0" priority="21721" operator="equal">
      <formula>0</formula>
    </cfRule>
    <cfRule type="cellIs" dxfId="0" priority="21722" operator="equal">
      <formula>0</formula>
    </cfRule>
    <cfRule type="cellIs" dxfId="0" priority="21723" operator="equal">
      <formula>0</formula>
    </cfRule>
    <cfRule type="cellIs" dxfId="0" priority="21724" operator="equal">
      <formula>0</formula>
    </cfRule>
  </conditionalFormatting>
  <conditionalFormatting sqref="E587:E588">
    <cfRule type="cellIs" dxfId="0" priority="19317" operator="equal">
      <formula>0</formula>
    </cfRule>
    <cfRule type="cellIs" dxfId="0" priority="19318" operator="equal">
      <formula>0</formula>
    </cfRule>
    <cfRule type="cellIs" dxfId="0" priority="19319" operator="equal">
      <formula>0</formula>
    </cfRule>
    <cfRule type="cellIs" dxfId="0" priority="19320" operator="equal">
      <formula>0</formula>
    </cfRule>
    <cfRule type="cellIs" dxfId="0" priority="19321" operator="equal">
      <formula>0</formula>
    </cfRule>
    <cfRule type="cellIs" dxfId="0" priority="19322" operator="equal">
      <formula>0</formula>
    </cfRule>
    <cfRule type="cellIs" dxfId="0" priority="19323" operator="equal">
      <formula>0</formula>
    </cfRule>
    <cfRule type="cellIs" dxfId="0" priority="19324" operator="equal">
      <formula>0</formula>
    </cfRule>
    <cfRule type="cellIs" dxfId="0" priority="19325" operator="equal">
      <formula>0</formula>
    </cfRule>
    <cfRule type="cellIs" dxfId="0" priority="19326" operator="equal">
      <formula>0</formula>
    </cfRule>
    <cfRule type="cellIs" dxfId="0" priority="19327" operator="equal">
      <formula>0</formula>
    </cfRule>
    <cfRule type="cellIs" dxfId="0" priority="19328" operator="equal">
      <formula>0</formula>
    </cfRule>
    <cfRule type="cellIs" dxfId="0" priority="19329" operator="equal">
      <formula>0</formula>
    </cfRule>
    <cfRule type="cellIs" dxfId="0" priority="19330" operator="equal">
      <formula>0</formula>
    </cfRule>
    <cfRule type="cellIs" dxfId="0" priority="19331" operator="equal">
      <formula>0</formula>
    </cfRule>
    <cfRule type="cellIs" dxfId="0" priority="19332" operator="equal">
      <formula>0</formula>
    </cfRule>
    <cfRule type="cellIs" dxfId="0" priority="19333" operator="equal">
      <formula>0</formula>
    </cfRule>
    <cfRule type="cellIs" dxfId="0" priority="19334" operator="equal">
      <formula>0</formula>
    </cfRule>
    <cfRule type="cellIs" dxfId="0" priority="19335" operator="equal">
      <formula>0</formula>
    </cfRule>
    <cfRule type="cellIs" dxfId="0" priority="19336" operator="equal">
      <formula>0</formula>
    </cfRule>
    <cfRule type="cellIs" dxfId="0" priority="19337" operator="equal">
      <formula>0</formula>
    </cfRule>
    <cfRule type="cellIs" dxfId="0" priority="19338" operator="equal">
      <formula>0</formula>
    </cfRule>
    <cfRule type="cellIs" dxfId="0" priority="19339" operator="equal">
      <formula>0</formula>
    </cfRule>
    <cfRule type="cellIs" dxfId="0" priority="19340" operator="equal">
      <formula>0</formula>
    </cfRule>
    <cfRule type="cellIs" dxfId="0" priority="19341" operator="equal">
      <formula>0</formula>
    </cfRule>
    <cfRule type="cellIs" dxfId="0" priority="19342" operator="equal">
      <formula>0</formula>
    </cfRule>
    <cfRule type="cellIs" dxfId="0" priority="19343" operator="equal">
      <formula>0</formula>
    </cfRule>
    <cfRule type="cellIs" dxfId="0" priority="19344" operator="equal">
      <formula>0</formula>
    </cfRule>
    <cfRule type="cellIs" dxfId="0" priority="19345" operator="equal">
      <formula>0</formula>
    </cfRule>
    <cfRule type="cellIs" dxfId="0" priority="19346" operator="equal">
      <formula>0</formula>
    </cfRule>
    <cfRule type="cellIs" dxfId="0" priority="19347" operator="equal">
      <formula>0</formula>
    </cfRule>
    <cfRule type="cellIs" dxfId="0" priority="19348" operator="equal">
      <formula>0</formula>
    </cfRule>
    <cfRule type="cellIs" dxfId="0" priority="19349" operator="equal">
      <formula>0</formula>
    </cfRule>
    <cfRule type="cellIs" dxfId="0" priority="19350" operator="equal">
      <formula>0</formula>
    </cfRule>
    <cfRule type="cellIs" dxfId="0" priority="19351" operator="equal">
      <formula>0</formula>
    </cfRule>
    <cfRule type="cellIs" dxfId="0" priority="19352" operator="equal">
      <formula>0</formula>
    </cfRule>
    <cfRule type="cellIs" dxfId="0" priority="19353" operator="equal">
      <formula>0</formula>
    </cfRule>
    <cfRule type="cellIs" dxfId="0" priority="19354" operator="equal">
      <formula>0</formula>
    </cfRule>
    <cfRule type="cellIs" dxfId="0" priority="19355" operator="equal">
      <formula>0</formula>
    </cfRule>
    <cfRule type="cellIs" dxfId="0" priority="19356" operator="equal">
      <formula>0</formula>
    </cfRule>
    <cfRule type="cellIs" dxfId="0" priority="19357" operator="equal">
      <formula>0</formula>
    </cfRule>
    <cfRule type="cellIs" dxfId="0" priority="19358" operator="equal">
      <formula>0</formula>
    </cfRule>
    <cfRule type="cellIs" dxfId="0" priority="19359" operator="equal">
      <formula>0</formula>
    </cfRule>
    <cfRule type="cellIs" dxfId="0" priority="19360" operator="equal">
      <formula>0</formula>
    </cfRule>
    <cfRule type="cellIs" dxfId="0" priority="19361" operator="equal">
      <formula>0</formula>
    </cfRule>
    <cfRule type="cellIs" dxfId="0" priority="19362" operator="equal">
      <formula>0</formula>
    </cfRule>
    <cfRule type="cellIs" dxfId="0" priority="19363" operator="equal">
      <formula>0</formula>
    </cfRule>
    <cfRule type="cellIs" dxfId="0" priority="19364" operator="equal">
      <formula>0</formula>
    </cfRule>
    <cfRule type="cellIs" dxfId="0" priority="19365" operator="equal">
      <formula>0</formula>
    </cfRule>
    <cfRule type="cellIs" dxfId="0" priority="19366" operator="equal">
      <formula>0</formula>
    </cfRule>
    <cfRule type="cellIs" dxfId="0" priority="19367" operator="equal">
      <formula>0</formula>
    </cfRule>
    <cfRule type="cellIs" dxfId="0" priority="19368" operator="equal">
      <formula>0</formula>
    </cfRule>
    <cfRule type="cellIs" dxfId="0" priority="19369" operator="equal">
      <formula>0</formula>
    </cfRule>
    <cfRule type="cellIs" dxfId="0" priority="19370" operator="equal">
      <formula>0</formula>
    </cfRule>
    <cfRule type="cellIs" dxfId="0" priority="19371" operator="equal">
      <formula>0</formula>
    </cfRule>
    <cfRule type="cellIs" dxfId="0" priority="19372" operator="equal">
      <formula>0</formula>
    </cfRule>
    <cfRule type="cellIs" dxfId="0" priority="19373" operator="equal">
      <formula>0</formula>
    </cfRule>
    <cfRule type="cellIs" dxfId="0" priority="19374" operator="equal">
      <formula>0</formula>
    </cfRule>
    <cfRule type="cellIs" dxfId="0" priority="19375" operator="equal">
      <formula>0</formula>
    </cfRule>
    <cfRule type="cellIs" dxfId="0" priority="19376" operator="equal">
      <formula>0</formula>
    </cfRule>
    <cfRule type="cellIs" dxfId="0" priority="19377" operator="equal">
      <formula>0</formula>
    </cfRule>
    <cfRule type="cellIs" dxfId="0" priority="19378" operator="equal">
      <formula>0</formula>
    </cfRule>
    <cfRule type="cellIs" dxfId="0" priority="19379" operator="equal">
      <formula>0</formula>
    </cfRule>
    <cfRule type="cellIs" dxfId="0" priority="19380" operator="equal">
      <formula>0</formula>
    </cfRule>
    <cfRule type="cellIs" dxfId="0" priority="19381" operator="equal">
      <formula>0</formula>
    </cfRule>
    <cfRule type="cellIs" dxfId="0" priority="19382" operator="equal">
      <formula>0</formula>
    </cfRule>
    <cfRule type="cellIs" dxfId="0" priority="19383" operator="equal">
      <formula>0</formula>
    </cfRule>
    <cfRule type="cellIs" dxfId="0" priority="19384" operator="equal">
      <formula>0</formula>
    </cfRule>
    <cfRule type="cellIs" dxfId="0" priority="19385" operator="equal">
      <formula>0</formula>
    </cfRule>
    <cfRule type="cellIs" dxfId="0" priority="19386" operator="equal">
      <formula>0</formula>
    </cfRule>
    <cfRule type="cellIs" dxfId="0" priority="19387" operator="equal">
      <formula>0</formula>
    </cfRule>
    <cfRule type="cellIs" dxfId="0" priority="19388" operator="equal">
      <formula>0</formula>
    </cfRule>
    <cfRule type="cellIs" dxfId="0" priority="19389" operator="equal">
      <formula>0</formula>
    </cfRule>
    <cfRule type="cellIs" dxfId="0" priority="19390" operator="equal">
      <formula>0</formula>
    </cfRule>
    <cfRule type="cellIs" dxfId="0" priority="19391" operator="equal">
      <formula>0</formula>
    </cfRule>
    <cfRule type="cellIs" dxfId="0" priority="19392" operator="equal">
      <formula>0</formula>
    </cfRule>
    <cfRule type="cellIs" dxfId="0" priority="19393" operator="equal">
      <formula>0</formula>
    </cfRule>
    <cfRule type="cellIs" dxfId="0" priority="19394" operator="equal">
      <formula>0</formula>
    </cfRule>
    <cfRule type="cellIs" dxfId="0" priority="19395" operator="equal">
      <formula>0</formula>
    </cfRule>
    <cfRule type="cellIs" dxfId="0" priority="19396" operator="equal">
      <formula>0</formula>
    </cfRule>
    <cfRule type="cellIs" dxfId="0" priority="19397" operator="equal">
      <formula>0</formula>
    </cfRule>
    <cfRule type="cellIs" dxfId="0" priority="19398" operator="equal">
      <formula>0</formula>
    </cfRule>
    <cfRule type="cellIs" dxfId="0" priority="19399" operator="equal">
      <formula>0</formula>
    </cfRule>
    <cfRule type="cellIs" dxfId="0" priority="19400" operator="equal">
      <formula>0</formula>
    </cfRule>
    <cfRule type="cellIs" dxfId="0" priority="19401" operator="equal">
      <formula>0</formula>
    </cfRule>
    <cfRule type="cellIs" dxfId="0" priority="19402" operator="equal">
      <formula>0</formula>
    </cfRule>
    <cfRule type="cellIs" dxfId="0" priority="19403" operator="equal">
      <formula>0</formula>
    </cfRule>
    <cfRule type="cellIs" dxfId="0" priority="19404" operator="equal">
      <formula>0</formula>
    </cfRule>
    <cfRule type="cellIs" dxfId="0" priority="19405" operator="equal">
      <formula>0</formula>
    </cfRule>
    <cfRule type="cellIs" dxfId="0" priority="19406" operator="equal">
      <formula>0</formula>
    </cfRule>
    <cfRule type="cellIs" dxfId="0" priority="19407" operator="equal">
      <formula>0</formula>
    </cfRule>
    <cfRule type="cellIs" dxfId="0" priority="19408" operator="equal">
      <formula>0</formula>
    </cfRule>
    <cfRule type="cellIs" dxfId="0" priority="19409" operator="equal">
      <formula>0</formula>
    </cfRule>
    <cfRule type="cellIs" dxfId="0" priority="19410" operator="equal">
      <formula>0</formula>
    </cfRule>
    <cfRule type="cellIs" dxfId="0" priority="19411" operator="equal">
      <formula>0</formula>
    </cfRule>
    <cfRule type="cellIs" dxfId="0" priority="19412" operator="equal">
      <formula>0</formula>
    </cfRule>
    <cfRule type="cellIs" dxfId="0" priority="19413" operator="equal">
      <formula>0</formula>
    </cfRule>
    <cfRule type="cellIs" dxfId="0" priority="19414" operator="equal">
      <formula>0</formula>
    </cfRule>
    <cfRule type="cellIs" dxfId="0" priority="19415" operator="equal">
      <formula>0</formula>
    </cfRule>
    <cfRule type="cellIs" dxfId="0" priority="19416" operator="equal">
      <formula>0</formula>
    </cfRule>
    <cfRule type="cellIs" dxfId="0" priority="19417" operator="equal">
      <formula>0</formula>
    </cfRule>
    <cfRule type="cellIs" dxfId="0" priority="19418" operator="equal">
      <formula>0</formula>
    </cfRule>
    <cfRule type="cellIs" dxfId="0" priority="19419" operator="equal">
      <formula>0</formula>
    </cfRule>
    <cfRule type="cellIs" dxfId="0" priority="19420" operator="equal">
      <formula>0</formula>
    </cfRule>
    <cfRule type="cellIs" dxfId="0" priority="19421" operator="equal">
      <formula>0</formula>
    </cfRule>
    <cfRule type="cellIs" dxfId="0" priority="19422" operator="equal">
      <formula>0</formula>
    </cfRule>
    <cfRule type="cellIs" dxfId="0" priority="19423" operator="equal">
      <formula>0</formula>
    </cfRule>
    <cfRule type="cellIs" dxfId="0" priority="19424" operator="equal">
      <formula>0</formula>
    </cfRule>
    <cfRule type="cellIs" dxfId="0" priority="19425" operator="equal">
      <formula>0</formula>
    </cfRule>
    <cfRule type="cellIs" dxfId="0" priority="19426" operator="equal">
      <formula>0</formula>
    </cfRule>
    <cfRule type="cellIs" dxfId="0" priority="19427" operator="equal">
      <formula>0</formula>
    </cfRule>
    <cfRule type="cellIs" dxfId="0" priority="19428" operator="equal">
      <formula>0</formula>
    </cfRule>
    <cfRule type="cellIs" dxfId="0" priority="19429" operator="equal">
      <formula>0</formula>
    </cfRule>
    <cfRule type="cellIs" dxfId="0" priority="19430" operator="equal">
      <formula>0</formula>
    </cfRule>
    <cfRule type="cellIs" dxfId="0" priority="19431" operator="equal">
      <formula>0</formula>
    </cfRule>
    <cfRule type="cellIs" dxfId="0" priority="19432" operator="equal">
      <formula>0</formula>
    </cfRule>
    <cfRule type="cellIs" dxfId="0" priority="19433" operator="equal">
      <formula>0</formula>
    </cfRule>
    <cfRule type="cellIs" dxfId="0" priority="19434" operator="equal">
      <formula>0</formula>
    </cfRule>
    <cfRule type="cellIs" dxfId="0" priority="19435" operator="equal">
      <formula>0</formula>
    </cfRule>
    <cfRule type="cellIs" dxfId="0" priority="19436" operator="equal">
      <formula>0</formula>
    </cfRule>
    <cfRule type="cellIs" dxfId="0" priority="19437" operator="equal">
      <formula>0</formula>
    </cfRule>
    <cfRule type="cellIs" dxfId="0" priority="19438" operator="equal">
      <formula>0</formula>
    </cfRule>
    <cfRule type="cellIs" dxfId="0" priority="19439" operator="equal">
      <formula>0</formula>
    </cfRule>
    <cfRule type="cellIs" dxfId="0" priority="19440" operator="equal">
      <formula>0</formula>
    </cfRule>
    <cfRule type="cellIs" dxfId="0" priority="19441" operator="equal">
      <formula>0</formula>
    </cfRule>
    <cfRule type="cellIs" dxfId="0" priority="19442" operator="equal">
      <formula>0</formula>
    </cfRule>
    <cfRule type="cellIs" dxfId="0" priority="19443" operator="equal">
      <formula>0</formula>
    </cfRule>
    <cfRule type="cellIs" dxfId="0" priority="19444" operator="equal">
      <formula>0</formula>
    </cfRule>
    <cfRule type="cellIs" dxfId="0" priority="19445" operator="equal">
      <formula>0</formula>
    </cfRule>
    <cfRule type="cellIs" dxfId="0" priority="19446" operator="equal">
      <formula>0</formula>
    </cfRule>
    <cfRule type="cellIs" dxfId="0" priority="19447" operator="equal">
      <formula>0</formula>
    </cfRule>
    <cfRule type="cellIs" dxfId="0" priority="19448" operator="equal">
      <formula>0</formula>
    </cfRule>
    <cfRule type="cellIs" dxfId="0" priority="19449" operator="equal">
      <formula>0</formula>
    </cfRule>
    <cfRule type="cellIs" dxfId="0" priority="19450" operator="equal">
      <formula>0</formula>
    </cfRule>
    <cfRule type="cellIs" dxfId="0" priority="19451" operator="equal">
      <formula>0</formula>
    </cfRule>
    <cfRule type="cellIs" dxfId="0" priority="19452" operator="equal">
      <formula>0</formula>
    </cfRule>
    <cfRule type="cellIs" dxfId="0" priority="19453" operator="equal">
      <formula>0</formula>
    </cfRule>
    <cfRule type="cellIs" dxfId="0" priority="19454" operator="equal">
      <formula>0</formula>
    </cfRule>
    <cfRule type="cellIs" dxfId="0" priority="19455" operator="equal">
      <formula>0</formula>
    </cfRule>
    <cfRule type="cellIs" dxfId="0" priority="19456" operator="equal">
      <formula>0</formula>
    </cfRule>
    <cfRule type="cellIs" dxfId="0" priority="19457" operator="equal">
      <formula>0</formula>
    </cfRule>
    <cfRule type="cellIs" dxfId="0" priority="19458" operator="equal">
      <formula>0</formula>
    </cfRule>
    <cfRule type="cellIs" dxfId="0" priority="19459" operator="equal">
      <formula>0</formula>
    </cfRule>
    <cfRule type="cellIs" dxfId="0" priority="19460" operator="equal">
      <formula>0</formula>
    </cfRule>
    <cfRule type="cellIs" dxfId="0" priority="19461" operator="equal">
      <formula>0</formula>
    </cfRule>
    <cfRule type="cellIs" dxfId="0" priority="19462" operator="equal">
      <formula>0</formula>
    </cfRule>
    <cfRule type="cellIs" dxfId="0" priority="19463" operator="equal">
      <formula>0</formula>
    </cfRule>
    <cfRule type="cellIs" dxfId="0" priority="19464" operator="equal">
      <formula>0</formula>
    </cfRule>
    <cfRule type="cellIs" dxfId="0" priority="19465" operator="equal">
      <formula>0</formula>
    </cfRule>
    <cfRule type="cellIs" dxfId="0" priority="19466" operator="equal">
      <formula>0</formula>
    </cfRule>
    <cfRule type="cellIs" dxfId="0" priority="19467" operator="equal">
      <formula>0</formula>
    </cfRule>
    <cfRule type="cellIs" dxfId="0" priority="19468" operator="equal">
      <formula>0</formula>
    </cfRule>
    <cfRule type="cellIs" dxfId="0" priority="19469" operator="equal">
      <formula>0</formula>
    </cfRule>
    <cfRule type="cellIs" dxfId="0" priority="19470" operator="equal">
      <formula>0</formula>
    </cfRule>
    <cfRule type="cellIs" dxfId="0" priority="19471" operator="equal">
      <formula>0</formula>
    </cfRule>
    <cfRule type="cellIs" dxfId="0" priority="19472" operator="equal">
      <formula>0</formula>
    </cfRule>
    <cfRule type="cellIs" dxfId="0" priority="19473" operator="equal">
      <formula>0</formula>
    </cfRule>
    <cfRule type="cellIs" dxfId="0" priority="19474" operator="equal">
      <formula>0</formula>
    </cfRule>
    <cfRule type="cellIs" dxfId="0" priority="19475" operator="equal">
      <formula>0</formula>
    </cfRule>
    <cfRule type="cellIs" dxfId="0" priority="19476" operator="equal">
      <formula>0</formula>
    </cfRule>
    <cfRule type="cellIs" dxfId="0" priority="19477" operator="equal">
      <formula>0</formula>
    </cfRule>
    <cfRule type="cellIs" dxfId="0" priority="19478" operator="equal">
      <formula>0</formula>
    </cfRule>
    <cfRule type="cellIs" dxfId="0" priority="19479" operator="equal">
      <formula>0</formula>
    </cfRule>
    <cfRule type="cellIs" dxfId="0" priority="19480" operator="equal">
      <formula>0</formula>
    </cfRule>
    <cfRule type="cellIs" dxfId="0" priority="19481" operator="equal">
      <formula>0</formula>
    </cfRule>
    <cfRule type="cellIs" dxfId="0" priority="19482" operator="equal">
      <formula>0</formula>
    </cfRule>
    <cfRule type="cellIs" dxfId="0" priority="19483" operator="equal">
      <formula>0</formula>
    </cfRule>
    <cfRule type="cellIs" dxfId="0" priority="19484" operator="equal">
      <formula>0</formula>
    </cfRule>
    <cfRule type="cellIs" dxfId="0" priority="19485" operator="equal">
      <formula>0</formula>
    </cfRule>
    <cfRule type="cellIs" dxfId="0" priority="19486" operator="equal">
      <formula>0</formula>
    </cfRule>
    <cfRule type="cellIs" dxfId="0" priority="19487" operator="equal">
      <formula>0</formula>
    </cfRule>
    <cfRule type="cellIs" dxfId="0" priority="19488" operator="equal">
      <formula>0</formula>
    </cfRule>
    <cfRule type="cellIs" dxfId="0" priority="19489" operator="equal">
      <formula>0</formula>
    </cfRule>
    <cfRule type="cellIs" dxfId="0" priority="19490" operator="equal">
      <formula>0</formula>
    </cfRule>
    <cfRule type="cellIs" dxfId="0" priority="19491" operator="equal">
      <formula>0</formula>
    </cfRule>
    <cfRule type="cellIs" dxfId="0" priority="19492" operator="equal">
      <formula>0</formula>
    </cfRule>
    <cfRule type="cellIs" dxfId="0" priority="19493" operator="equal">
      <formula>0</formula>
    </cfRule>
    <cfRule type="cellIs" dxfId="0" priority="19494" operator="equal">
      <formula>0</formula>
    </cfRule>
    <cfRule type="cellIs" dxfId="0" priority="19495" operator="equal">
      <formula>0</formula>
    </cfRule>
    <cfRule type="cellIs" dxfId="0" priority="19496" operator="equal">
      <formula>0</formula>
    </cfRule>
    <cfRule type="cellIs" dxfId="0" priority="19497" operator="equal">
      <formula>0</formula>
    </cfRule>
    <cfRule type="cellIs" dxfId="0" priority="19498" operator="equal">
      <formula>0</formula>
    </cfRule>
    <cfRule type="cellIs" dxfId="0" priority="19499" operator="equal">
      <formula>0</formula>
    </cfRule>
    <cfRule type="cellIs" dxfId="0" priority="19500" operator="equal">
      <formula>0</formula>
    </cfRule>
    <cfRule type="cellIs" dxfId="0" priority="19501" operator="equal">
      <formula>0</formula>
    </cfRule>
    <cfRule type="cellIs" dxfId="0" priority="19502" operator="equal">
      <formula>0</formula>
    </cfRule>
    <cfRule type="cellIs" dxfId="0" priority="19503" operator="equal">
      <formula>0</formula>
    </cfRule>
    <cfRule type="cellIs" dxfId="0" priority="19504" operator="equal">
      <formula>0</formula>
    </cfRule>
    <cfRule type="cellIs" dxfId="0" priority="19505" operator="equal">
      <formula>0</formula>
    </cfRule>
    <cfRule type="cellIs" dxfId="0" priority="19506" operator="equal">
      <formula>0</formula>
    </cfRule>
    <cfRule type="cellIs" dxfId="0" priority="19507" operator="equal">
      <formula>0</formula>
    </cfRule>
    <cfRule type="cellIs" dxfId="0" priority="19508" operator="equal">
      <formula>0</formula>
    </cfRule>
    <cfRule type="cellIs" dxfId="0" priority="19509" operator="equal">
      <formula>0</formula>
    </cfRule>
    <cfRule type="cellIs" dxfId="0" priority="19510" operator="equal">
      <formula>0</formula>
    </cfRule>
    <cfRule type="cellIs" dxfId="0" priority="19511" operator="equal">
      <formula>0</formula>
    </cfRule>
    <cfRule type="cellIs" dxfId="0" priority="19512" operator="equal">
      <formula>0</formula>
    </cfRule>
    <cfRule type="cellIs" dxfId="0" priority="19513" operator="equal">
      <formula>0</formula>
    </cfRule>
    <cfRule type="cellIs" dxfId="0" priority="19514" operator="equal">
      <formula>0</formula>
    </cfRule>
    <cfRule type="cellIs" dxfId="0" priority="19515" operator="equal">
      <formula>0</formula>
    </cfRule>
    <cfRule type="cellIs" dxfId="0" priority="19516" operator="equal">
      <formula>0</formula>
    </cfRule>
    <cfRule type="cellIs" dxfId="0" priority="19517" operator="equal">
      <formula>0</formula>
    </cfRule>
    <cfRule type="cellIs" dxfId="0" priority="19518" operator="equal">
      <formula>0</formula>
    </cfRule>
    <cfRule type="cellIs" dxfId="0" priority="19519" operator="equal">
      <formula>0</formula>
    </cfRule>
    <cfRule type="cellIs" dxfId="0" priority="19520" operator="equal">
      <formula>0</formula>
    </cfRule>
    <cfRule type="cellIs" dxfId="0" priority="19521" operator="equal">
      <formula>0</formula>
    </cfRule>
    <cfRule type="cellIs" dxfId="0" priority="19522" operator="equal">
      <formula>0</formula>
    </cfRule>
    <cfRule type="cellIs" dxfId="0" priority="19523" operator="equal">
      <formula>0</formula>
    </cfRule>
    <cfRule type="cellIs" dxfId="0" priority="19524" operator="equal">
      <formula>0</formula>
    </cfRule>
    <cfRule type="cellIs" dxfId="0" priority="19525" operator="equal">
      <formula>0</formula>
    </cfRule>
    <cfRule type="cellIs" dxfId="0" priority="19526" operator="equal">
      <formula>0</formula>
    </cfRule>
    <cfRule type="cellIs" dxfId="0" priority="19527" operator="equal">
      <formula>0</formula>
    </cfRule>
    <cfRule type="cellIs" dxfId="0" priority="19528" operator="equal">
      <formula>0</formula>
    </cfRule>
    <cfRule type="cellIs" dxfId="0" priority="19529" operator="equal">
      <formula>0</formula>
    </cfRule>
    <cfRule type="cellIs" dxfId="0" priority="19530" operator="equal">
      <formula>0</formula>
    </cfRule>
    <cfRule type="cellIs" dxfId="0" priority="19531" operator="equal">
      <formula>0</formula>
    </cfRule>
    <cfRule type="cellIs" dxfId="0" priority="19532" operator="equal">
      <formula>0</formula>
    </cfRule>
    <cfRule type="cellIs" dxfId="0" priority="19533" operator="equal">
      <formula>0</formula>
    </cfRule>
    <cfRule type="cellIs" dxfId="0" priority="19534" operator="equal">
      <formula>0</formula>
    </cfRule>
    <cfRule type="cellIs" dxfId="0" priority="19535" operator="equal">
      <formula>0</formula>
    </cfRule>
    <cfRule type="cellIs" dxfId="0" priority="19536" operator="equal">
      <formula>0</formula>
    </cfRule>
    <cfRule type="cellIs" dxfId="0" priority="19537" operator="equal">
      <formula>0</formula>
    </cfRule>
    <cfRule type="cellIs" dxfId="0" priority="19538" operator="equal">
      <formula>0</formula>
    </cfRule>
    <cfRule type="cellIs" dxfId="0" priority="19539" operator="equal">
      <formula>0</formula>
    </cfRule>
    <cfRule type="cellIs" dxfId="0" priority="19540" operator="equal">
      <formula>0</formula>
    </cfRule>
    <cfRule type="cellIs" dxfId="0" priority="19541" operator="equal">
      <formula>0</formula>
    </cfRule>
    <cfRule type="cellIs" dxfId="0" priority="19542" operator="equal">
      <formula>0</formula>
    </cfRule>
    <cfRule type="cellIs" dxfId="0" priority="19543" operator="equal">
      <formula>0</formula>
    </cfRule>
    <cfRule type="cellIs" dxfId="0" priority="19544" operator="equal">
      <formula>0</formula>
    </cfRule>
    <cfRule type="cellIs" dxfId="0" priority="19545" operator="equal">
      <formula>0</formula>
    </cfRule>
    <cfRule type="cellIs" dxfId="0" priority="19546" operator="equal">
      <formula>0</formula>
    </cfRule>
    <cfRule type="cellIs" dxfId="0" priority="19547" operator="equal">
      <formula>0</formula>
    </cfRule>
    <cfRule type="cellIs" dxfId="0" priority="19548" operator="equal">
      <formula>0</formula>
    </cfRule>
    <cfRule type="cellIs" dxfId="0" priority="19549" operator="equal">
      <formula>0</formula>
    </cfRule>
    <cfRule type="cellIs" dxfId="0" priority="19550" operator="equal">
      <formula>0</formula>
    </cfRule>
    <cfRule type="cellIs" dxfId="0" priority="19551" operator="equal">
      <formula>0</formula>
    </cfRule>
    <cfRule type="cellIs" dxfId="0" priority="19552" operator="equal">
      <formula>0</formula>
    </cfRule>
    <cfRule type="cellIs" dxfId="0" priority="19553" operator="equal">
      <formula>0</formula>
    </cfRule>
    <cfRule type="cellIs" dxfId="0" priority="19554" operator="equal">
      <formula>0</formula>
    </cfRule>
    <cfRule type="cellIs" dxfId="0" priority="19555" operator="equal">
      <formula>0</formula>
    </cfRule>
    <cfRule type="cellIs" dxfId="0" priority="19556" operator="equal">
      <formula>0</formula>
    </cfRule>
    <cfRule type="cellIs" dxfId="0" priority="19557" operator="equal">
      <formula>0</formula>
    </cfRule>
    <cfRule type="cellIs" dxfId="0" priority="19558" operator="equal">
      <formula>0</formula>
    </cfRule>
    <cfRule type="cellIs" dxfId="0" priority="19559" operator="equal">
      <formula>0</formula>
    </cfRule>
    <cfRule type="cellIs" dxfId="0" priority="19560" operator="equal">
      <formula>0</formula>
    </cfRule>
    <cfRule type="cellIs" dxfId="0" priority="19561" operator="equal">
      <formula>0</formula>
    </cfRule>
    <cfRule type="cellIs" dxfId="0" priority="19562" operator="equal">
      <formula>0</formula>
    </cfRule>
    <cfRule type="cellIs" dxfId="0" priority="19563" operator="equal">
      <formula>0</formula>
    </cfRule>
    <cfRule type="cellIs" dxfId="0" priority="19564" operator="equal">
      <formula>0</formula>
    </cfRule>
    <cfRule type="cellIs" dxfId="0" priority="19565" operator="equal">
      <formula>0</formula>
    </cfRule>
    <cfRule type="cellIs" dxfId="0" priority="19566" operator="equal">
      <formula>0</formula>
    </cfRule>
    <cfRule type="cellIs" dxfId="0" priority="19567" operator="equal">
      <formula>0</formula>
    </cfRule>
    <cfRule type="cellIs" dxfId="0" priority="19568" operator="equal">
      <formula>0</formula>
    </cfRule>
    <cfRule type="cellIs" dxfId="0" priority="19569" operator="equal">
      <formula>0</formula>
    </cfRule>
    <cfRule type="cellIs" dxfId="0" priority="19570" operator="equal">
      <formula>0</formula>
    </cfRule>
    <cfRule type="cellIs" dxfId="0" priority="19571" operator="equal">
      <formula>0</formula>
    </cfRule>
    <cfRule type="cellIs" dxfId="0" priority="19572" operator="equal">
      <formula>0</formula>
    </cfRule>
    <cfRule type="cellIs" dxfId="0" priority="19573" operator="equal">
      <formula>0</formula>
    </cfRule>
    <cfRule type="cellIs" dxfId="0" priority="19574" operator="equal">
      <formula>0</formula>
    </cfRule>
    <cfRule type="cellIs" dxfId="0" priority="19575" operator="equal">
      <formula>0</formula>
    </cfRule>
    <cfRule type="cellIs" dxfId="0" priority="19576" operator="equal">
      <formula>0</formula>
    </cfRule>
    <cfRule type="cellIs" dxfId="0" priority="19577" operator="equal">
      <formula>0</formula>
    </cfRule>
    <cfRule type="cellIs" dxfId="0" priority="19578" operator="equal">
      <formula>0</formula>
    </cfRule>
    <cfRule type="cellIs" dxfId="0" priority="19579" operator="equal">
      <formula>0</formula>
    </cfRule>
    <cfRule type="cellIs" dxfId="0" priority="19580" operator="equal">
      <formula>0</formula>
    </cfRule>
    <cfRule type="cellIs" dxfId="0" priority="19581" operator="equal">
      <formula>0</formula>
    </cfRule>
    <cfRule type="cellIs" dxfId="0" priority="19582" operator="equal">
      <formula>0</formula>
    </cfRule>
    <cfRule type="cellIs" dxfId="0" priority="19583" operator="equal">
      <formula>0</formula>
    </cfRule>
    <cfRule type="cellIs" dxfId="0" priority="19584" operator="equal">
      <formula>0</formula>
    </cfRule>
    <cfRule type="cellIs" dxfId="0" priority="19585" operator="equal">
      <formula>0</formula>
    </cfRule>
    <cfRule type="cellIs" dxfId="0" priority="19586" operator="equal">
      <formula>0</formula>
    </cfRule>
    <cfRule type="cellIs" dxfId="0" priority="19587" operator="equal">
      <formula>0</formula>
    </cfRule>
    <cfRule type="cellIs" dxfId="0" priority="19588" operator="equal">
      <formula>0</formula>
    </cfRule>
    <cfRule type="cellIs" dxfId="0" priority="19589" operator="equal">
      <formula>0</formula>
    </cfRule>
    <cfRule type="cellIs" dxfId="0" priority="19590" operator="equal">
      <formula>0</formula>
    </cfRule>
    <cfRule type="cellIs" dxfId="0" priority="19591" operator="equal">
      <formula>0</formula>
    </cfRule>
    <cfRule type="cellIs" dxfId="0" priority="19592" operator="equal">
      <formula>0</formula>
    </cfRule>
    <cfRule type="cellIs" dxfId="0" priority="19593" operator="equal">
      <formula>0</formula>
    </cfRule>
    <cfRule type="cellIs" dxfId="0" priority="19594" operator="equal">
      <formula>0</formula>
    </cfRule>
    <cfRule type="cellIs" dxfId="0" priority="19595" operator="equal">
      <formula>0</formula>
    </cfRule>
    <cfRule type="cellIs" dxfId="0" priority="19596" operator="equal">
      <formula>0</formula>
    </cfRule>
    <cfRule type="cellIs" dxfId="0" priority="19597" operator="equal">
      <formula>0</formula>
    </cfRule>
    <cfRule type="cellIs" dxfId="0" priority="19598" operator="equal">
      <formula>0</formula>
    </cfRule>
    <cfRule type="cellIs" dxfId="0" priority="19599" operator="equal">
      <formula>0</formula>
    </cfRule>
    <cfRule type="cellIs" dxfId="0" priority="19600" operator="equal">
      <formula>0</formula>
    </cfRule>
    <cfRule type="cellIs" dxfId="0" priority="19601" operator="equal">
      <formula>0</formula>
    </cfRule>
    <cfRule type="cellIs" dxfId="0" priority="19602" operator="equal">
      <formula>0</formula>
    </cfRule>
    <cfRule type="cellIs" dxfId="0" priority="19603" operator="equal">
      <formula>0</formula>
    </cfRule>
    <cfRule type="cellIs" dxfId="0" priority="19604" operator="equal">
      <formula>0</formula>
    </cfRule>
    <cfRule type="cellIs" dxfId="0" priority="19605" operator="equal">
      <formula>0</formula>
    </cfRule>
    <cfRule type="cellIs" dxfId="0" priority="19606" operator="equal">
      <formula>0</formula>
    </cfRule>
    <cfRule type="cellIs" dxfId="0" priority="19607" operator="equal">
      <formula>0</formula>
    </cfRule>
    <cfRule type="cellIs" dxfId="0" priority="19608" operator="equal">
      <formula>0</formula>
    </cfRule>
    <cfRule type="cellIs" dxfId="0" priority="19609" operator="equal">
      <formula>0</formula>
    </cfRule>
    <cfRule type="cellIs" dxfId="0" priority="19610" operator="equal">
      <formula>0</formula>
    </cfRule>
    <cfRule type="cellIs" dxfId="0" priority="19611" operator="equal">
      <formula>0</formula>
    </cfRule>
    <cfRule type="cellIs" dxfId="0" priority="19612" operator="equal">
      <formula>0</formula>
    </cfRule>
    <cfRule type="cellIs" dxfId="0" priority="19613" operator="equal">
      <formula>0</formula>
    </cfRule>
    <cfRule type="cellIs" dxfId="0" priority="19614" operator="equal">
      <formula>0</formula>
    </cfRule>
    <cfRule type="cellIs" dxfId="0" priority="19615" operator="equal">
      <formula>0</formula>
    </cfRule>
    <cfRule type="cellIs" dxfId="0" priority="19616" operator="equal">
      <formula>0</formula>
    </cfRule>
    <cfRule type="cellIs" dxfId="0" priority="19617" operator="equal">
      <formula>0</formula>
    </cfRule>
    <cfRule type="cellIs" dxfId="0" priority="19618" operator="equal">
      <formula>0</formula>
    </cfRule>
    <cfRule type="cellIs" dxfId="0" priority="19619" operator="equal">
      <formula>0</formula>
    </cfRule>
    <cfRule type="cellIs" dxfId="0" priority="19620" operator="equal">
      <formula>0</formula>
    </cfRule>
    <cfRule type="cellIs" dxfId="0" priority="19621" operator="equal">
      <formula>0</formula>
    </cfRule>
    <cfRule type="cellIs" dxfId="0" priority="19622" operator="equal">
      <formula>0</formula>
    </cfRule>
    <cfRule type="cellIs" dxfId="0" priority="19623" operator="equal">
      <formula>0</formula>
    </cfRule>
    <cfRule type="cellIs" dxfId="0" priority="19624" operator="equal">
      <formula>0</formula>
    </cfRule>
    <cfRule type="cellIs" dxfId="0" priority="19625" operator="equal">
      <formula>0</formula>
    </cfRule>
    <cfRule type="cellIs" dxfId="0" priority="19626" operator="equal">
      <formula>0</formula>
    </cfRule>
    <cfRule type="cellIs" dxfId="0" priority="19627" operator="equal">
      <formula>0</formula>
    </cfRule>
    <cfRule type="cellIs" dxfId="0" priority="19628" operator="equal">
      <formula>0</formula>
    </cfRule>
    <cfRule type="cellIs" dxfId="0" priority="19629" operator="equal">
      <formula>0</formula>
    </cfRule>
    <cfRule type="cellIs" dxfId="0" priority="19630" operator="equal">
      <formula>0</formula>
    </cfRule>
    <cfRule type="cellIs" dxfId="0" priority="19631" operator="equal">
      <formula>0</formula>
    </cfRule>
    <cfRule type="cellIs" dxfId="0" priority="19632" operator="equal">
      <formula>0</formula>
    </cfRule>
    <cfRule type="cellIs" dxfId="0" priority="19633" operator="equal">
      <formula>0</formula>
    </cfRule>
    <cfRule type="cellIs" dxfId="0" priority="19634" operator="equal">
      <formula>0</formula>
    </cfRule>
    <cfRule type="cellIs" dxfId="0" priority="19635" operator="equal">
      <formula>0</formula>
    </cfRule>
    <cfRule type="cellIs" dxfId="0" priority="19636" operator="equal">
      <formula>0</formula>
    </cfRule>
    <cfRule type="cellIs" dxfId="0" priority="19637" operator="equal">
      <formula>0</formula>
    </cfRule>
    <cfRule type="cellIs" dxfId="0" priority="19638" operator="equal">
      <formula>0</formula>
    </cfRule>
    <cfRule type="cellIs" dxfId="0" priority="19639" operator="equal">
      <formula>0</formula>
    </cfRule>
    <cfRule type="cellIs" dxfId="0" priority="19640" operator="equal">
      <formula>0</formula>
    </cfRule>
    <cfRule type="cellIs" dxfId="0" priority="19641" operator="equal">
      <formula>0</formula>
    </cfRule>
    <cfRule type="cellIs" dxfId="0" priority="19642" operator="equal">
      <formula>0</formula>
    </cfRule>
    <cfRule type="cellIs" dxfId="0" priority="19643" operator="equal">
      <formula>0</formula>
    </cfRule>
    <cfRule type="cellIs" dxfId="0" priority="19644" operator="equal">
      <formula>0</formula>
    </cfRule>
    <cfRule type="cellIs" dxfId="0" priority="19645" operator="equal">
      <formula>0</formula>
    </cfRule>
    <cfRule type="cellIs" dxfId="0" priority="19646" operator="equal">
      <formula>0</formula>
    </cfRule>
    <cfRule type="cellIs" dxfId="0" priority="19647" operator="equal">
      <formula>0</formula>
    </cfRule>
    <cfRule type="cellIs" dxfId="0" priority="19648" operator="equal">
      <formula>0</formula>
    </cfRule>
    <cfRule type="cellIs" dxfId="0" priority="19649" operator="equal">
      <formula>0</formula>
    </cfRule>
    <cfRule type="cellIs" dxfId="0" priority="19650" operator="equal">
      <formula>0</formula>
    </cfRule>
    <cfRule type="cellIs" dxfId="0" priority="19651" operator="equal">
      <formula>0</formula>
    </cfRule>
    <cfRule type="cellIs" dxfId="0" priority="19652" operator="equal">
      <formula>0</formula>
    </cfRule>
    <cfRule type="cellIs" dxfId="0" priority="19653" operator="equal">
      <formula>0</formula>
    </cfRule>
    <cfRule type="cellIs" dxfId="0" priority="19654" operator="equal">
      <formula>0</formula>
    </cfRule>
    <cfRule type="cellIs" dxfId="0" priority="19655" operator="equal">
      <formula>0</formula>
    </cfRule>
    <cfRule type="cellIs" dxfId="0" priority="19656" operator="equal">
      <formula>0</formula>
    </cfRule>
    <cfRule type="cellIs" dxfId="0" priority="19657" operator="equal">
      <formula>0</formula>
    </cfRule>
    <cfRule type="cellIs" dxfId="0" priority="19658" operator="equal">
      <formula>0</formula>
    </cfRule>
    <cfRule type="cellIs" dxfId="0" priority="19659" operator="equal">
      <formula>0</formula>
    </cfRule>
    <cfRule type="cellIs" dxfId="0" priority="19660" operator="equal">
      <formula>0</formula>
    </cfRule>
    <cfRule type="cellIs" dxfId="0" priority="19661" operator="equal">
      <formula>0</formula>
    </cfRule>
    <cfRule type="cellIs" dxfId="0" priority="19662" operator="equal">
      <formula>0</formula>
    </cfRule>
    <cfRule type="cellIs" dxfId="0" priority="19663" operator="equal">
      <formula>0</formula>
    </cfRule>
    <cfRule type="cellIs" dxfId="0" priority="19664" operator="equal">
      <formula>0</formula>
    </cfRule>
    <cfRule type="cellIs" dxfId="0" priority="19665" operator="equal">
      <formula>0</formula>
    </cfRule>
    <cfRule type="cellIs" dxfId="0" priority="19666" operator="equal">
      <formula>0</formula>
    </cfRule>
    <cfRule type="cellIs" dxfId="0" priority="19667" operator="equal">
      <formula>0</formula>
    </cfRule>
    <cfRule type="cellIs" dxfId="0" priority="19668" operator="equal">
      <formula>0</formula>
    </cfRule>
    <cfRule type="cellIs" dxfId="0" priority="19669" operator="equal">
      <formula>0</formula>
    </cfRule>
    <cfRule type="cellIs" dxfId="0" priority="19670" operator="equal">
      <formula>0</formula>
    </cfRule>
    <cfRule type="cellIs" dxfId="0" priority="19671" operator="equal">
      <formula>0</formula>
    </cfRule>
    <cfRule type="cellIs" dxfId="0" priority="19672" operator="equal">
      <formula>0</formula>
    </cfRule>
    <cfRule type="cellIs" dxfId="0" priority="19673" operator="equal">
      <formula>0</formula>
    </cfRule>
    <cfRule type="cellIs" dxfId="0" priority="19674" operator="equal">
      <formula>0</formula>
    </cfRule>
    <cfRule type="cellIs" dxfId="0" priority="19675" operator="equal">
      <formula>0</formula>
    </cfRule>
    <cfRule type="cellIs" dxfId="0" priority="19676" operator="equal">
      <formula>0</formula>
    </cfRule>
    <cfRule type="cellIs" dxfId="0" priority="19677" operator="equal">
      <formula>0</formula>
    </cfRule>
    <cfRule type="cellIs" dxfId="0" priority="19678" operator="equal">
      <formula>0</formula>
    </cfRule>
    <cfRule type="cellIs" dxfId="0" priority="19679" operator="equal">
      <formula>0</formula>
    </cfRule>
    <cfRule type="cellIs" dxfId="0" priority="19680" operator="equal">
      <formula>0</formula>
    </cfRule>
    <cfRule type="cellIs" dxfId="0" priority="19681" operator="equal">
      <formula>0</formula>
    </cfRule>
    <cfRule type="cellIs" dxfId="0" priority="19682" operator="equal">
      <formula>0</formula>
    </cfRule>
    <cfRule type="cellIs" dxfId="0" priority="19683" operator="equal">
      <formula>0</formula>
    </cfRule>
    <cfRule type="cellIs" dxfId="0" priority="19684" operator="equal">
      <formula>0</formula>
    </cfRule>
    <cfRule type="cellIs" dxfId="0" priority="19685" operator="equal">
      <formula>0</formula>
    </cfRule>
    <cfRule type="cellIs" dxfId="0" priority="19686" operator="equal">
      <formula>0</formula>
    </cfRule>
    <cfRule type="cellIs" dxfId="0" priority="19687" operator="equal">
      <formula>0</formula>
    </cfRule>
    <cfRule type="cellIs" dxfId="0" priority="19688" operator="equal">
      <formula>0</formula>
    </cfRule>
    <cfRule type="cellIs" dxfId="0" priority="19689" operator="equal">
      <formula>0</formula>
    </cfRule>
    <cfRule type="cellIs" dxfId="0" priority="19690" operator="equal">
      <formula>0</formula>
    </cfRule>
    <cfRule type="cellIs" dxfId="0" priority="19691" operator="equal">
      <formula>0</formula>
    </cfRule>
    <cfRule type="cellIs" dxfId="0" priority="19692" operator="equal">
      <formula>0</formula>
    </cfRule>
    <cfRule type="cellIs" dxfId="0" priority="19693" operator="equal">
      <formula>0</formula>
    </cfRule>
    <cfRule type="cellIs" dxfId="0" priority="19694" operator="equal">
      <formula>0</formula>
    </cfRule>
    <cfRule type="cellIs" dxfId="0" priority="19695" operator="equal">
      <formula>0</formula>
    </cfRule>
    <cfRule type="cellIs" dxfId="0" priority="19696" operator="equal">
      <formula>0</formula>
    </cfRule>
    <cfRule type="cellIs" dxfId="0" priority="19697" operator="equal">
      <formula>0</formula>
    </cfRule>
    <cfRule type="cellIs" dxfId="0" priority="19698" operator="equal">
      <formula>0</formula>
    </cfRule>
    <cfRule type="cellIs" dxfId="0" priority="19699" operator="equal">
      <formula>0</formula>
    </cfRule>
    <cfRule type="cellIs" dxfId="0" priority="19700" operator="equal">
      <formula>0</formula>
    </cfRule>
  </conditionalFormatting>
  <conditionalFormatting sqref="E608:E610">
    <cfRule type="cellIs" dxfId="0" priority="11725" operator="equal">
      <formula>0</formula>
    </cfRule>
    <cfRule type="cellIs" dxfId="0" priority="11726" operator="equal">
      <formula>0</formula>
    </cfRule>
    <cfRule type="cellIs" dxfId="0" priority="11727" operator="equal">
      <formula>0</formula>
    </cfRule>
    <cfRule type="cellIs" dxfId="0" priority="11728" operator="equal">
      <formula>0</formula>
    </cfRule>
    <cfRule type="cellIs" dxfId="0" priority="11729" operator="equal">
      <formula>0</formula>
    </cfRule>
    <cfRule type="cellIs" dxfId="0" priority="11730" operator="equal">
      <formula>0</formula>
    </cfRule>
    <cfRule type="cellIs" dxfId="0" priority="11731" operator="equal">
      <formula>0</formula>
    </cfRule>
    <cfRule type="cellIs" dxfId="0" priority="11732" operator="equal">
      <formula>0</formula>
    </cfRule>
    <cfRule type="cellIs" dxfId="0" priority="11733" operator="equal">
      <formula>0</formula>
    </cfRule>
    <cfRule type="cellIs" dxfId="0" priority="11734" operator="equal">
      <formula>0</formula>
    </cfRule>
    <cfRule type="cellIs" dxfId="0" priority="11735" operator="equal">
      <formula>0</formula>
    </cfRule>
    <cfRule type="cellIs" dxfId="0" priority="11736" operator="equal">
      <formula>0</formula>
    </cfRule>
    <cfRule type="cellIs" dxfId="0" priority="11737" operator="equal">
      <formula>0</formula>
    </cfRule>
    <cfRule type="cellIs" dxfId="0" priority="11738" operator="equal">
      <formula>0</formula>
    </cfRule>
    <cfRule type="cellIs" dxfId="0" priority="11739" operator="equal">
      <formula>0</formula>
    </cfRule>
    <cfRule type="cellIs" dxfId="0" priority="11740" operator="equal">
      <formula>0</formula>
    </cfRule>
    <cfRule type="cellIs" dxfId="0" priority="11741" operator="equal">
      <formula>0</formula>
    </cfRule>
    <cfRule type="cellIs" dxfId="0" priority="11742" operator="equal">
      <formula>0</formula>
    </cfRule>
    <cfRule type="cellIs" dxfId="0" priority="11743" operator="equal">
      <formula>0</formula>
    </cfRule>
    <cfRule type="cellIs" dxfId="0" priority="11744" operator="equal">
      <formula>0</formula>
    </cfRule>
    <cfRule type="cellIs" dxfId="0" priority="11745" operator="equal">
      <formula>0</formula>
    </cfRule>
    <cfRule type="cellIs" dxfId="0" priority="11746" operator="equal">
      <formula>0</formula>
    </cfRule>
    <cfRule type="cellIs" dxfId="0" priority="11747" operator="equal">
      <formula>0</formula>
    </cfRule>
    <cfRule type="cellIs" dxfId="0" priority="11748" operator="equal">
      <formula>0</formula>
    </cfRule>
    <cfRule type="cellIs" dxfId="0" priority="11749" operator="equal">
      <formula>0</formula>
    </cfRule>
    <cfRule type="cellIs" dxfId="0" priority="11750" operator="equal">
      <formula>0</formula>
    </cfRule>
    <cfRule type="cellIs" dxfId="0" priority="11751" operator="equal">
      <formula>0</formula>
    </cfRule>
    <cfRule type="cellIs" dxfId="0" priority="11752" operator="equal">
      <formula>0</formula>
    </cfRule>
    <cfRule type="cellIs" dxfId="0" priority="11753" operator="equal">
      <formula>0</formula>
    </cfRule>
    <cfRule type="cellIs" dxfId="0" priority="11754" operator="equal">
      <formula>0</formula>
    </cfRule>
    <cfRule type="cellIs" dxfId="0" priority="11755" operator="equal">
      <formula>0</formula>
    </cfRule>
    <cfRule type="cellIs" dxfId="0" priority="11756" operator="equal">
      <formula>0</formula>
    </cfRule>
    <cfRule type="cellIs" dxfId="0" priority="11757" operator="equal">
      <formula>0</formula>
    </cfRule>
    <cfRule type="cellIs" dxfId="0" priority="11758" operator="equal">
      <formula>0</formula>
    </cfRule>
    <cfRule type="cellIs" dxfId="0" priority="11759" operator="equal">
      <formula>0</formula>
    </cfRule>
    <cfRule type="cellIs" dxfId="0" priority="11760" operator="equal">
      <formula>0</formula>
    </cfRule>
    <cfRule type="cellIs" dxfId="0" priority="11761" operator="equal">
      <formula>0</formula>
    </cfRule>
    <cfRule type="cellIs" dxfId="0" priority="11762" operator="equal">
      <formula>0</formula>
    </cfRule>
    <cfRule type="cellIs" dxfId="0" priority="11763" operator="equal">
      <formula>0</formula>
    </cfRule>
    <cfRule type="cellIs" dxfId="0" priority="11764" operator="equal">
      <formula>0</formula>
    </cfRule>
    <cfRule type="cellIs" dxfId="0" priority="11765" operator="equal">
      <formula>0</formula>
    </cfRule>
    <cfRule type="cellIs" dxfId="0" priority="11766" operator="equal">
      <formula>0</formula>
    </cfRule>
    <cfRule type="cellIs" dxfId="0" priority="11767" operator="equal">
      <formula>0</formula>
    </cfRule>
    <cfRule type="cellIs" dxfId="0" priority="11768" operator="equal">
      <formula>0</formula>
    </cfRule>
    <cfRule type="cellIs" dxfId="0" priority="11769" operator="equal">
      <formula>0</formula>
    </cfRule>
    <cfRule type="cellIs" dxfId="0" priority="11770" operator="equal">
      <formula>0</formula>
    </cfRule>
    <cfRule type="cellIs" dxfId="0" priority="11771" operator="equal">
      <formula>0</formula>
    </cfRule>
    <cfRule type="cellIs" dxfId="0" priority="11772" operator="equal">
      <formula>0</formula>
    </cfRule>
    <cfRule type="cellIs" dxfId="0" priority="11773" operator="equal">
      <formula>0</formula>
    </cfRule>
    <cfRule type="cellIs" dxfId="0" priority="11774" operator="equal">
      <formula>0</formula>
    </cfRule>
    <cfRule type="cellIs" dxfId="0" priority="11775" operator="equal">
      <formula>0</formula>
    </cfRule>
    <cfRule type="cellIs" dxfId="0" priority="11776" operator="equal">
      <formula>0</formula>
    </cfRule>
    <cfRule type="cellIs" dxfId="0" priority="11777" operator="equal">
      <formula>0</formula>
    </cfRule>
    <cfRule type="cellIs" dxfId="0" priority="11778" operator="equal">
      <formula>0</formula>
    </cfRule>
    <cfRule type="cellIs" dxfId="0" priority="11779" operator="equal">
      <formula>0</formula>
    </cfRule>
    <cfRule type="cellIs" dxfId="0" priority="11780" operator="equal">
      <formula>0</formula>
    </cfRule>
    <cfRule type="cellIs" dxfId="0" priority="11781" operator="equal">
      <formula>0</formula>
    </cfRule>
    <cfRule type="cellIs" dxfId="0" priority="11782" operator="equal">
      <formula>0</formula>
    </cfRule>
    <cfRule type="cellIs" dxfId="0" priority="11783" operator="equal">
      <formula>0</formula>
    </cfRule>
    <cfRule type="cellIs" dxfId="0" priority="11784" operator="equal">
      <formula>0</formula>
    </cfRule>
    <cfRule type="cellIs" dxfId="0" priority="11785" operator="equal">
      <formula>0</formula>
    </cfRule>
    <cfRule type="cellIs" dxfId="0" priority="11786" operator="equal">
      <formula>0</formula>
    </cfRule>
    <cfRule type="cellIs" dxfId="0" priority="11787" operator="equal">
      <formula>0</formula>
    </cfRule>
    <cfRule type="cellIs" dxfId="0" priority="11788" operator="equal">
      <formula>0</formula>
    </cfRule>
    <cfRule type="cellIs" dxfId="0" priority="11789" operator="equal">
      <formula>0</formula>
    </cfRule>
    <cfRule type="cellIs" dxfId="0" priority="11790" operator="equal">
      <formula>0</formula>
    </cfRule>
    <cfRule type="cellIs" dxfId="0" priority="11791" operator="equal">
      <formula>0</formula>
    </cfRule>
    <cfRule type="cellIs" dxfId="0" priority="11792" operator="equal">
      <formula>0</formula>
    </cfRule>
    <cfRule type="cellIs" dxfId="0" priority="11793" operator="equal">
      <formula>0</formula>
    </cfRule>
    <cfRule type="cellIs" dxfId="0" priority="11794" operator="equal">
      <formula>0</formula>
    </cfRule>
    <cfRule type="cellIs" dxfId="0" priority="11795" operator="equal">
      <formula>0</formula>
    </cfRule>
    <cfRule type="cellIs" dxfId="0" priority="11796" operator="equal">
      <formula>0</formula>
    </cfRule>
    <cfRule type="cellIs" dxfId="0" priority="11797" operator="equal">
      <formula>0</formula>
    </cfRule>
    <cfRule type="cellIs" dxfId="0" priority="11798" operator="equal">
      <formula>0</formula>
    </cfRule>
    <cfRule type="cellIs" dxfId="0" priority="11799" operator="equal">
      <formula>0</formula>
    </cfRule>
    <cfRule type="cellIs" dxfId="0" priority="11800" operator="equal">
      <formula>0</formula>
    </cfRule>
    <cfRule type="cellIs" dxfId="0" priority="11801" operator="equal">
      <formula>0</formula>
    </cfRule>
    <cfRule type="cellIs" dxfId="0" priority="11802" operator="equal">
      <formula>0</formula>
    </cfRule>
    <cfRule type="cellIs" dxfId="0" priority="11803" operator="equal">
      <formula>0</formula>
    </cfRule>
    <cfRule type="cellIs" dxfId="0" priority="11804" operator="equal">
      <formula>0</formula>
    </cfRule>
    <cfRule type="cellIs" dxfId="0" priority="11805" operator="equal">
      <formula>0</formula>
    </cfRule>
    <cfRule type="cellIs" dxfId="0" priority="11806" operator="equal">
      <formula>0</formula>
    </cfRule>
    <cfRule type="cellIs" dxfId="0" priority="11807" operator="equal">
      <formula>0</formula>
    </cfRule>
    <cfRule type="cellIs" dxfId="0" priority="11808" operator="equal">
      <formula>0</formula>
    </cfRule>
    <cfRule type="cellIs" dxfId="0" priority="11809" operator="equal">
      <formula>0</formula>
    </cfRule>
    <cfRule type="cellIs" dxfId="0" priority="11810" operator="equal">
      <formula>0</formula>
    </cfRule>
    <cfRule type="cellIs" dxfId="0" priority="11811" operator="equal">
      <formula>0</formula>
    </cfRule>
    <cfRule type="cellIs" dxfId="0" priority="11812" operator="equal">
      <formula>0</formula>
    </cfRule>
    <cfRule type="cellIs" dxfId="0" priority="11813" operator="equal">
      <formula>0</formula>
    </cfRule>
    <cfRule type="cellIs" dxfId="0" priority="11814" operator="equal">
      <formula>0</formula>
    </cfRule>
    <cfRule type="cellIs" dxfId="0" priority="11815" operator="equal">
      <formula>0</formula>
    </cfRule>
    <cfRule type="cellIs" dxfId="0" priority="11816" operator="equal">
      <formula>0</formula>
    </cfRule>
    <cfRule type="cellIs" dxfId="0" priority="11817" operator="equal">
      <formula>0</formula>
    </cfRule>
    <cfRule type="cellIs" dxfId="0" priority="11818" operator="equal">
      <formula>0</formula>
    </cfRule>
    <cfRule type="cellIs" dxfId="0" priority="11819" operator="equal">
      <formula>0</formula>
    </cfRule>
    <cfRule type="cellIs" dxfId="0" priority="11820" operator="equal">
      <formula>0</formula>
    </cfRule>
    <cfRule type="cellIs" dxfId="0" priority="11821" operator="equal">
      <formula>0</formula>
    </cfRule>
    <cfRule type="cellIs" dxfId="0" priority="11822" operator="equal">
      <formula>0</formula>
    </cfRule>
    <cfRule type="cellIs" dxfId="0" priority="11823" operator="equal">
      <formula>0</formula>
    </cfRule>
    <cfRule type="cellIs" dxfId="0" priority="11824" operator="equal">
      <formula>0</formula>
    </cfRule>
    <cfRule type="cellIs" dxfId="0" priority="11825" operator="equal">
      <formula>0</formula>
    </cfRule>
    <cfRule type="cellIs" dxfId="0" priority="11826" operator="equal">
      <formula>0</formula>
    </cfRule>
    <cfRule type="cellIs" dxfId="0" priority="11827" operator="equal">
      <formula>0</formula>
    </cfRule>
    <cfRule type="cellIs" dxfId="0" priority="11828" operator="equal">
      <formula>0</formula>
    </cfRule>
    <cfRule type="cellIs" dxfId="0" priority="11829" operator="equal">
      <formula>0</formula>
    </cfRule>
    <cfRule type="cellIs" dxfId="0" priority="11830" operator="equal">
      <formula>0</formula>
    </cfRule>
    <cfRule type="cellIs" dxfId="0" priority="11831" operator="equal">
      <formula>0</formula>
    </cfRule>
    <cfRule type="cellIs" dxfId="0" priority="11832" operator="equal">
      <formula>0</formula>
    </cfRule>
    <cfRule type="cellIs" dxfId="0" priority="11833" operator="equal">
      <formula>0</formula>
    </cfRule>
    <cfRule type="cellIs" dxfId="0" priority="11834" operator="equal">
      <formula>0</formula>
    </cfRule>
    <cfRule type="cellIs" dxfId="0" priority="11835" operator="equal">
      <formula>0</formula>
    </cfRule>
    <cfRule type="cellIs" dxfId="0" priority="11836" operator="equal">
      <formula>0</formula>
    </cfRule>
    <cfRule type="cellIs" dxfId="0" priority="11837" operator="equal">
      <formula>0</formula>
    </cfRule>
    <cfRule type="cellIs" dxfId="0" priority="11838" operator="equal">
      <formula>0</formula>
    </cfRule>
    <cfRule type="cellIs" dxfId="0" priority="11839" operator="equal">
      <formula>0</formula>
    </cfRule>
    <cfRule type="cellIs" dxfId="0" priority="11840" operator="equal">
      <formula>0</formula>
    </cfRule>
    <cfRule type="cellIs" dxfId="0" priority="11841" operator="equal">
      <formula>0</formula>
    </cfRule>
    <cfRule type="cellIs" dxfId="0" priority="11842" operator="equal">
      <formula>0</formula>
    </cfRule>
    <cfRule type="cellIs" dxfId="0" priority="11843" operator="equal">
      <formula>0</formula>
    </cfRule>
    <cfRule type="cellIs" dxfId="0" priority="11844" operator="equal">
      <formula>0</formula>
    </cfRule>
    <cfRule type="cellIs" dxfId="0" priority="11845" operator="equal">
      <formula>0</formula>
    </cfRule>
    <cfRule type="cellIs" dxfId="0" priority="11846" operator="equal">
      <formula>0</formula>
    </cfRule>
    <cfRule type="cellIs" dxfId="0" priority="11847" operator="equal">
      <formula>0</formula>
    </cfRule>
    <cfRule type="cellIs" dxfId="0" priority="11848" operator="equal">
      <formula>0</formula>
    </cfRule>
    <cfRule type="cellIs" dxfId="0" priority="11849" operator="equal">
      <formula>0</formula>
    </cfRule>
    <cfRule type="cellIs" dxfId="0" priority="11850" operator="equal">
      <formula>0</formula>
    </cfRule>
    <cfRule type="cellIs" dxfId="0" priority="11851" operator="equal">
      <formula>0</formula>
    </cfRule>
    <cfRule type="cellIs" dxfId="0" priority="11852" operator="equal">
      <formula>0</formula>
    </cfRule>
    <cfRule type="cellIs" dxfId="0" priority="11853" operator="equal">
      <formula>0</formula>
    </cfRule>
    <cfRule type="cellIs" dxfId="0" priority="11854" operator="equal">
      <formula>0</formula>
    </cfRule>
    <cfRule type="cellIs" dxfId="0" priority="11855" operator="equal">
      <formula>0</formula>
    </cfRule>
    <cfRule type="cellIs" dxfId="0" priority="11856" operator="equal">
      <formula>0</formula>
    </cfRule>
    <cfRule type="cellIs" dxfId="0" priority="11857" operator="equal">
      <formula>0</formula>
    </cfRule>
    <cfRule type="cellIs" dxfId="0" priority="11858" operator="equal">
      <formula>0</formula>
    </cfRule>
    <cfRule type="cellIs" dxfId="0" priority="11859" operator="equal">
      <formula>0</formula>
    </cfRule>
    <cfRule type="cellIs" dxfId="0" priority="11860" operator="equal">
      <formula>0</formula>
    </cfRule>
    <cfRule type="cellIs" dxfId="0" priority="11861" operator="equal">
      <formula>0</formula>
    </cfRule>
    <cfRule type="cellIs" dxfId="0" priority="11862" operator="equal">
      <formula>0</formula>
    </cfRule>
    <cfRule type="cellIs" dxfId="0" priority="11863" operator="equal">
      <formula>0</formula>
    </cfRule>
    <cfRule type="cellIs" dxfId="0" priority="11864" operator="equal">
      <formula>0</formula>
    </cfRule>
    <cfRule type="cellIs" dxfId="0" priority="11865" operator="equal">
      <formula>0</formula>
    </cfRule>
    <cfRule type="cellIs" dxfId="0" priority="11866" operator="equal">
      <formula>0</formula>
    </cfRule>
    <cfRule type="cellIs" dxfId="0" priority="11867" operator="equal">
      <formula>0</formula>
    </cfRule>
    <cfRule type="cellIs" dxfId="0" priority="11868" operator="equal">
      <formula>0</formula>
    </cfRule>
    <cfRule type="cellIs" dxfId="0" priority="11869" operator="equal">
      <formula>0</formula>
    </cfRule>
    <cfRule type="cellIs" dxfId="0" priority="11870" operator="equal">
      <formula>0</formula>
    </cfRule>
    <cfRule type="cellIs" dxfId="0" priority="11871" operator="equal">
      <formula>0</formula>
    </cfRule>
    <cfRule type="cellIs" dxfId="0" priority="11872" operator="equal">
      <formula>0</formula>
    </cfRule>
    <cfRule type="cellIs" dxfId="0" priority="11873" operator="equal">
      <formula>0</formula>
    </cfRule>
    <cfRule type="cellIs" dxfId="0" priority="11874" operator="equal">
      <formula>0</formula>
    </cfRule>
    <cfRule type="cellIs" dxfId="0" priority="11875" operator="equal">
      <formula>0</formula>
    </cfRule>
    <cfRule type="cellIs" dxfId="0" priority="11876" operator="equal">
      <formula>0</formula>
    </cfRule>
    <cfRule type="cellIs" dxfId="0" priority="11877" operator="equal">
      <formula>0</formula>
    </cfRule>
    <cfRule type="cellIs" dxfId="0" priority="11878" operator="equal">
      <formula>0</formula>
    </cfRule>
    <cfRule type="cellIs" dxfId="0" priority="11879" operator="equal">
      <formula>0</formula>
    </cfRule>
    <cfRule type="cellIs" dxfId="0" priority="11880" operator="equal">
      <formula>0</formula>
    </cfRule>
    <cfRule type="cellIs" dxfId="0" priority="11881" operator="equal">
      <formula>0</formula>
    </cfRule>
    <cfRule type="cellIs" dxfId="0" priority="11882" operator="equal">
      <formula>0</formula>
    </cfRule>
    <cfRule type="cellIs" dxfId="0" priority="11883" operator="equal">
      <formula>0</formula>
    </cfRule>
    <cfRule type="cellIs" dxfId="0" priority="11884" operator="equal">
      <formula>0</formula>
    </cfRule>
    <cfRule type="cellIs" dxfId="0" priority="11885" operator="equal">
      <formula>0</formula>
    </cfRule>
    <cfRule type="cellIs" dxfId="0" priority="11886" operator="equal">
      <formula>0</formula>
    </cfRule>
    <cfRule type="cellIs" dxfId="0" priority="11887" operator="equal">
      <formula>0</formula>
    </cfRule>
    <cfRule type="cellIs" dxfId="0" priority="11888" operator="equal">
      <formula>0</formula>
    </cfRule>
    <cfRule type="cellIs" dxfId="0" priority="11889" operator="equal">
      <formula>0</formula>
    </cfRule>
    <cfRule type="cellIs" dxfId="0" priority="11890" operator="equal">
      <formula>0</formula>
    </cfRule>
    <cfRule type="cellIs" dxfId="0" priority="11891" operator="equal">
      <formula>0</formula>
    </cfRule>
    <cfRule type="cellIs" dxfId="0" priority="11892" operator="equal">
      <formula>0</formula>
    </cfRule>
    <cfRule type="cellIs" dxfId="0" priority="11893" operator="equal">
      <formula>0</formula>
    </cfRule>
    <cfRule type="cellIs" dxfId="0" priority="11894" operator="equal">
      <formula>0</formula>
    </cfRule>
    <cfRule type="cellIs" dxfId="0" priority="11895" operator="equal">
      <formula>0</formula>
    </cfRule>
    <cfRule type="cellIs" dxfId="0" priority="11896" operator="equal">
      <formula>0</formula>
    </cfRule>
    <cfRule type="cellIs" dxfId="0" priority="11897" operator="equal">
      <formula>0</formula>
    </cfRule>
    <cfRule type="cellIs" dxfId="0" priority="11898" operator="equal">
      <formula>0</formula>
    </cfRule>
    <cfRule type="cellIs" dxfId="0" priority="11899" operator="equal">
      <formula>0</formula>
    </cfRule>
    <cfRule type="cellIs" dxfId="0" priority="11900" operator="equal">
      <formula>0</formula>
    </cfRule>
    <cfRule type="cellIs" dxfId="0" priority="11901" operator="equal">
      <formula>0</formula>
    </cfRule>
    <cfRule type="cellIs" dxfId="0" priority="11902" operator="equal">
      <formula>0</formula>
    </cfRule>
    <cfRule type="cellIs" dxfId="0" priority="11903" operator="equal">
      <formula>0</formula>
    </cfRule>
    <cfRule type="cellIs" dxfId="0" priority="11904" operator="equal">
      <formula>0</formula>
    </cfRule>
    <cfRule type="cellIs" dxfId="0" priority="11905" operator="equal">
      <formula>0</formula>
    </cfRule>
    <cfRule type="cellIs" dxfId="0" priority="11906" operator="equal">
      <formula>0</formula>
    </cfRule>
    <cfRule type="cellIs" dxfId="0" priority="11907" operator="equal">
      <formula>0</formula>
    </cfRule>
    <cfRule type="cellIs" dxfId="0" priority="11908" operator="equal">
      <formula>0</formula>
    </cfRule>
    <cfRule type="cellIs" dxfId="0" priority="11909" operator="equal">
      <formula>0</formula>
    </cfRule>
    <cfRule type="cellIs" dxfId="0" priority="11910" operator="equal">
      <formula>0</formula>
    </cfRule>
    <cfRule type="cellIs" dxfId="0" priority="11911" operator="equal">
      <formula>0</formula>
    </cfRule>
    <cfRule type="cellIs" dxfId="0" priority="11912" operator="equal">
      <formula>0</formula>
    </cfRule>
    <cfRule type="cellIs" dxfId="0" priority="11913" operator="equal">
      <formula>0</formula>
    </cfRule>
    <cfRule type="cellIs" dxfId="0" priority="11914" operator="equal">
      <formula>0</formula>
    </cfRule>
    <cfRule type="cellIs" dxfId="0" priority="11915" operator="equal">
      <formula>0</formula>
    </cfRule>
    <cfRule type="cellIs" dxfId="0" priority="11916" operator="equal">
      <formula>0</formula>
    </cfRule>
    <cfRule type="cellIs" dxfId="0" priority="11917" operator="equal">
      <formula>0</formula>
    </cfRule>
    <cfRule type="cellIs" dxfId="0" priority="11918" operator="equal">
      <formula>0</formula>
    </cfRule>
    <cfRule type="cellIs" dxfId="0" priority="11919" operator="equal">
      <formula>0</formula>
    </cfRule>
    <cfRule type="cellIs" dxfId="0" priority="11920" operator="equal">
      <formula>0</formula>
    </cfRule>
    <cfRule type="cellIs" dxfId="0" priority="11921" operator="equal">
      <formula>0</formula>
    </cfRule>
    <cfRule type="cellIs" dxfId="0" priority="11922" operator="equal">
      <formula>0</formula>
    </cfRule>
    <cfRule type="cellIs" dxfId="0" priority="11923" operator="equal">
      <formula>0</formula>
    </cfRule>
    <cfRule type="cellIs" dxfId="0" priority="11924" operator="equal">
      <formula>0</formula>
    </cfRule>
    <cfRule type="cellIs" dxfId="0" priority="11925" operator="equal">
      <formula>0</formula>
    </cfRule>
    <cfRule type="cellIs" dxfId="0" priority="11926" operator="equal">
      <formula>0</formula>
    </cfRule>
    <cfRule type="cellIs" dxfId="0" priority="11927" operator="equal">
      <formula>0</formula>
    </cfRule>
    <cfRule type="cellIs" dxfId="0" priority="11928" operator="equal">
      <formula>0</formula>
    </cfRule>
    <cfRule type="cellIs" dxfId="0" priority="11929" operator="equal">
      <formula>0</formula>
    </cfRule>
    <cfRule type="cellIs" dxfId="0" priority="11930" operator="equal">
      <formula>0</formula>
    </cfRule>
    <cfRule type="cellIs" dxfId="0" priority="11931" operator="equal">
      <formula>0</formula>
    </cfRule>
    <cfRule type="cellIs" dxfId="0" priority="11932" operator="equal">
      <formula>0</formula>
    </cfRule>
    <cfRule type="cellIs" dxfId="0" priority="11933" operator="equal">
      <formula>0</formula>
    </cfRule>
    <cfRule type="cellIs" dxfId="0" priority="11934" operator="equal">
      <formula>0</formula>
    </cfRule>
    <cfRule type="cellIs" dxfId="0" priority="11935" operator="equal">
      <formula>0</formula>
    </cfRule>
    <cfRule type="cellIs" dxfId="0" priority="11936" operator="equal">
      <formula>0</formula>
    </cfRule>
    <cfRule type="cellIs" dxfId="0" priority="11937" operator="equal">
      <formula>0</formula>
    </cfRule>
    <cfRule type="cellIs" dxfId="0" priority="11938" operator="equal">
      <formula>0</formula>
    </cfRule>
    <cfRule type="cellIs" dxfId="0" priority="11939" operator="equal">
      <formula>0</formula>
    </cfRule>
    <cfRule type="cellIs" dxfId="0" priority="11940" operator="equal">
      <formula>0</formula>
    </cfRule>
    <cfRule type="cellIs" dxfId="0" priority="11941" operator="equal">
      <formula>0</formula>
    </cfRule>
    <cfRule type="cellIs" dxfId="0" priority="11942" operator="equal">
      <formula>0</formula>
    </cfRule>
    <cfRule type="cellIs" dxfId="0" priority="11943" operator="equal">
      <formula>0</formula>
    </cfRule>
    <cfRule type="cellIs" dxfId="0" priority="11944" operator="equal">
      <formula>0</formula>
    </cfRule>
    <cfRule type="cellIs" dxfId="0" priority="11945" operator="equal">
      <formula>0</formula>
    </cfRule>
    <cfRule type="cellIs" dxfId="0" priority="11946" operator="equal">
      <formula>0</formula>
    </cfRule>
    <cfRule type="cellIs" dxfId="0" priority="11947" operator="equal">
      <formula>0</formula>
    </cfRule>
    <cfRule type="cellIs" dxfId="0" priority="11948" operator="equal">
      <formula>0</formula>
    </cfRule>
    <cfRule type="cellIs" dxfId="0" priority="11949" operator="equal">
      <formula>0</formula>
    </cfRule>
    <cfRule type="cellIs" dxfId="0" priority="11950" operator="equal">
      <formula>0</formula>
    </cfRule>
    <cfRule type="cellIs" dxfId="0" priority="11951" operator="equal">
      <formula>0</formula>
    </cfRule>
    <cfRule type="cellIs" dxfId="0" priority="11952" operator="equal">
      <formula>0</formula>
    </cfRule>
    <cfRule type="cellIs" dxfId="0" priority="11953" operator="equal">
      <formula>0</formula>
    </cfRule>
    <cfRule type="cellIs" dxfId="0" priority="11954" operator="equal">
      <formula>0</formula>
    </cfRule>
    <cfRule type="cellIs" dxfId="0" priority="11955" operator="equal">
      <formula>0</formula>
    </cfRule>
    <cfRule type="cellIs" dxfId="0" priority="11956" operator="equal">
      <formula>0</formula>
    </cfRule>
    <cfRule type="cellIs" dxfId="0" priority="11957" operator="equal">
      <formula>0</formula>
    </cfRule>
    <cfRule type="cellIs" dxfId="0" priority="11958" operator="equal">
      <formula>0</formula>
    </cfRule>
    <cfRule type="cellIs" dxfId="0" priority="11959" operator="equal">
      <formula>0</formula>
    </cfRule>
    <cfRule type="cellIs" dxfId="0" priority="11960" operator="equal">
      <formula>0</formula>
    </cfRule>
    <cfRule type="cellIs" dxfId="0" priority="11961" operator="equal">
      <formula>0</formula>
    </cfRule>
    <cfRule type="cellIs" dxfId="0" priority="11962" operator="equal">
      <formula>0</formula>
    </cfRule>
    <cfRule type="cellIs" dxfId="0" priority="11963" operator="equal">
      <formula>0</formula>
    </cfRule>
    <cfRule type="cellIs" dxfId="0" priority="11964" operator="equal">
      <formula>0</formula>
    </cfRule>
    <cfRule type="cellIs" dxfId="0" priority="11965" operator="equal">
      <formula>0</formula>
    </cfRule>
    <cfRule type="cellIs" dxfId="0" priority="11966" operator="equal">
      <formula>0</formula>
    </cfRule>
    <cfRule type="cellIs" dxfId="0" priority="11967" operator="equal">
      <formula>0</formula>
    </cfRule>
    <cfRule type="cellIs" dxfId="0" priority="11968" operator="equal">
      <formula>0</formula>
    </cfRule>
    <cfRule type="cellIs" dxfId="0" priority="11969" operator="equal">
      <formula>0</formula>
    </cfRule>
    <cfRule type="cellIs" dxfId="0" priority="11970" operator="equal">
      <formula>0</formula>
    </cfRule>
    <cfRule type="cellIs" dxfId="0" priority="11971" operator="equal">
      <formula>0</formula>
    </cfRule>
    <cfRule type="cellIs" dxfId="0" priority="11972" operator="equal">
      <formula>0</formula>
    </cfRule>
    <cfRule type="cellIs" dxfId="0" priority="11973" operator="equal">
      <formula>0</formula>
    </cfRule>
    <cfRule type="cellIs" dxfId="0" priority="11974" operator="equal">
      <formula>0</formula>
    </cfRule>
    <cfRule type="cellIs" dxfId="0" priority="11975" operator="equal">
      <formula>0</formula>
    </cfRule>
    <cfRule type="cellIs" dxfId="0" priority="11976" operator="equal">
      <formula>0</formula>
    </cfRule>
    <cfRule type="cellIs" dxfId="0" priority="11977" operator="equal">
      <formula>0</formula>
    </cfRule>
    <cfRule type="cellIs" dxfId="0" priority="11978" operator="equal">
      <formula>0</formula>
    </cfRule>
    <cfRule type="cellIs" dxfId="0" priority="11979" operator="equal">
      <formula>0</formula>
    </cfRule>
    <cfRule type="cellIs" dxfId="0" priority="11980" operator="equal">
      <formula>0</formula>
    </cfRule>
    <cfRule type="cellIs" dxfId="0" priority="11981" operator="equal">
      <formula>0</formula>
    </cfRule>
    <cfRule type="cellIs" dxfId="0" priority="11982" operator="equal">
      <formula>0</formula>
    </cfRule>
    <cfRule type="cellIs" dxfId="0" priority="11983" operator="equal">
      <formula>0</formula>
    </cfRule>
    <cfRule type="cellIs" dxfId="0" priority="11984" operator="equal">
      <formula>0</formula>
    </cfRule>
    <cfRule type="cellIs" dxfId="0" priority="11985" operator="equal">
      <formula>0</formula>
    </cfRule>
    <cfRule type="cellIs" dxfId="0" priority="11986" operator="equal">
      <formula>0</formula>
    </cfRule>
    <cfRule type="cellIs" dxfId="0" priority="11987" operator="equal">
      <formula>0</formula>
    </cfRule>
    <cfRule type="cellIs" dxfId="0" priority="11988" operator="equal">
      <formula>0</formula>
    </cfRule>
    <cfRule type="cellIs" dxfId="0" priority="11989" operator="equal">
      <formula>0</formula>
    </cfRule>
    <cfRule type="cellIs" dxfId="0" priority="11990" operator="equal">
      <formula>0</formula>
    </cfRule>
    <cfRule type="cellIs" dxfId="0" priority="11991" operator="equal">
      <formula>0</formula>
    </cfRule>
    <cfRule type="cellIs" dxfId="0" priority="11992" operator="equal">
      <formula>0</formula>
    </cfRule>
    <cfRule type="cellIs" dxfId="0" priority="11993" operator="equal">
      <formula>0</formula>
    </cfRule>
    <cfRule type="cellIs" dxfId="0" priority="11994" operator="equal">
      <formula>0</formula>
    </cfRule>
    <cfRule type="cellIs" dxfId="0" priority="11995" operator="equal">
      <formula>0</formula>
    </cfRule>
    <cfRule type="cellIs" dxfId="0" priority="11996" operator="equal">
      <formula>0</formula>
    </cfRule>
    <cfRule type="cellIs" dxfId="0" priority="11997" operator="equal">
      <formula>0</formula>
    </cfRule>
    <cfRule type="cellIs" dxfId="0" priority="11998" operator="equal">
      <formula>0</formula>
    </cfRule>
    <cfRule type="cellIs" dxfId="0" priority="11999" operator="equal">
      <formula>0</formula>
    </cfRule>
    <cfRule type="cellIs" dxfId="0" priority="12000" operator="equal">
      <formula>0</formula>
    </cfRule>
    <cfRule type="cellIs" dxfId="0" priority="12001" operator="equal">
      <formula>0</formula>
    </cfRule>
    <cfRule type="cellIs" dxfId="0" priority="12002" operator="equal">
      <formula>0</formula>
    </cfRule>
    <cfRule type="cellIs" dxfId="0" priority="12003" operator="equal">
      <formula>0</formula>
    </cfRule>
    <cfRule type="cellIs" dxfId="0" priority="12004" operator="equal">
      <formula>0</formula>
    </cfRule>
    <cfRule type="cellIs" dxfId="0" priority="12005" operator="equal">
      <formula>0</formula>
    </cfRule>
    <cfRule type="cellIs" dxfId="0" priority="12006" operator="equal">
      <formula>0</formula>
    </cfRule>
    <cfRule type="cellIs" dxfId="0" priority="12007" operator="equal">
      <formula>0</formula>
    </cfRule>
    <cfRule type="cellIs" dxfId="0" priority="12008" operator="equal">
      <formula>0</formula>
    </cfRule>
    <cfRule type="cellIs" dxfId="0" priority="12009" operator="equal">
      <formula>0</formula>
    </cfRule>
    <cfRule type="cellIs" dxfId="0" priority="12010" operator="equal">
      <formula>0</formula>
    </cfRule>
    <cfRule type="cellIs" dxfId="0" priority="12011" operator="equal">
      <formula>0</formula>
    </cfRule>
    <cfRule type="cellIs" dxfId="0" priority="12012" operator="equal">
      <formula>0</formula>
    </cfRule>
    <cfRule type="cellIs" dxfId="0" priority="12013" operator="equal">
      <formula>0</formula>
    </cfRule>
    <cfRule type="cellIs" dxfId="0" priority="12014" operator="equal">
      <formula>0</formula>
    </cfRule>
    <cfRule type="cellIs" dxfId="0" priority="12015" operator="equal">
      <formula>0</formula>
    </cfRule>
    <cfRule type="cellIs" dxfId="0" priority="12016" operator="equal">
      <formula>0</formula>
    </cfRule>
    <cfRule type="cellIs" dxfId="0" priority="12017" operator="equal">
      <formula>0</formula>
    </cfRule>
    <cfRule type="cellIs" dxfId="0" priority="12018" operator="equal">
      <formula>0</formula>
    </cfRule>
    <cfRule type="cellIs" dxfId="0" priority="12019" operator="equal">
      <formula>0</formula>
    </cfRule>
    <cfRule type="cellIs" dxfId="0" priority="12020" operator="equal">
      <formula>0</formula>
    </cfRule>
    <cfRule type="cellIs" dxfId="0" priority="12021" operator="equal">
      <formula>0</formula>
    </cfRule>
    <cfRule type="cellIs" dxfId="0" priority="12022" operator="equal">
      <formula>0</formula>
    </cfRule>
    <cfRule type="cellIs" dxfId="0" priority="12023" operator="equal">
      <formula>0</formula>
    </cfRule>
    <cfRule type="cellIs" dxfId="0" priority="12024" operator="equal">
      <formula>0</formula>
    </cfRule>
    <cfRule type="cellIs" dxfId="0" priority="12025" operator="equal">
      <formula>0</formula>
    </cfRule>
    <cfRule type="cellIs" dxfId="0" priority="12026" operator="equal">
      <formula>0</formula>
    </cfRule>
    <cfRule type="cellIs" dxfId="0" priority="12027" operator="equal">
      <formula>0</formula>
    </cfRule>
    <cfRule type="cellIs" dxfId="0" priority="12028" operator="equal">
      <formula>0</formula>
    </cfRule>
    <cfRule type="cellIs" dxfId="0" priority="12029" operator="equal">
      <formula>0</formula>
    </cfRule>
    <cfRule type="cellIs" dxfId="0" priority="12030" operator="equal">
      <formula>0</formula>
    </cfRule>
    <cfRule type="cellIs" dxfId="0" priority="12031" operator="equal">
      <formula>0</formula>
    </cfRule>
    <cfRule type="cellIs" dxfId="0" priority="12032" operator="equal">
      <formula>0</formula>
    </cfRule>
    <cfRule type="cellIs" dxfId="0" priority="12033" operator="equal">
      <formula>0</formula>
    </cfRule>
    <cfRule type="cellIs" dxfId="0" priority="12034" operator="equal">
      <formula>0</formula>
    </cfRule>
    <cfRule type="cellIs" dxfId="0" priority="12035" operator="equal">
      <formula>0</formula>
    </cfRule>
    <cfRule type="cellIs" dxfId="0" priority="12036" operator="equal">
      <formula>0</formula>
    </cfRule>
    <cfRule type="cellIs" dxfId="0" priority="12037" operator="equal">
      <formula>0</formula>
    </cfRule>
    <cfRule type="cellIs" dxfId="0" priority="12038" operator="equal">
      <formula>0</formula>
    </cfRule>
    <cfRule type="cellIs" dxfId="0" priority="12039" operator="equal">
      <formula>0</formula>
    </cfRule>
    <cfRule type="cellIs" dxfId="0" priority="12040" operator="equal">
      <formula>0</formula>
    </cfRule>
    <cfRule type="cellIs" dxfId="0" priority="12041" operator="equal">
      <formula>0</formula>
    </cfRule>
    <cfRule type="cellIs" dxfId="0" priority="12042" operator="equal">
      <formula>0</formula>
    </cfRule>
    <cfRule type="cellIs" dxfId="0" priority="12043" operator="equal">
      <formula>0</formula>
    </cfRule>
    <cfRule type="cellIs" dxfId="0" priority="12044" operator="equal">
      <formula>0</formula>
    </cfRule>
    <cfRule type="cellIs" dxfId="0" priority="12045" operator="equal">
      <formula>0</formula>
    </cfRule>
    <cfRule type="cellIs" dxfId="0" priority="12046" operator="equal">
      <formula>0</formula>
    </cfRule>
    <cfRule type="cellIs" dxfId="0" priority="12047" operator="equal">
      <formula>0</formula>
    </cfRule>
    <cfRule type="cellIs" dxfId="0" priority="12048" operator="equal">
      <formula>0</formula>
    </cfRule>
    <cfRule type="cellIs" dxfId="0" priority="12049" operator="equal">
      <formula>0</formula>
    </cfRule>
    <cfRule type="cellIs" dxfId="0" priority="12050" operator="equal">
      <formula>0</formula>
    </cfRule>
    <cfRule type="cellIs" dxfId="0" priority="12051" operator="equal">
      <formula>0</formula>
    </cfRule>
    <cfRule type="cellIs" dxfId="0" priority="12052" operator="equal">
      <formula>0</formula>
    </cfRule>
    <cfRule type="cellIs" dxfId="0" priority="12053" operator="equal">
      <formula>0</formula>
    </cfRule>
    <cfRule type="cellIs" dxfId="0" priority="12054" operator="equal">
      <formula>0</formula>
    </cfRule>
    <cfRule type="cellIs" dxfId="0" priority="12055" operator="equal">
      <formula>0</formula>
    </cfRule>
    <cfRule type="cellIs" dxfId="0" priority="12056" operator="equal">
      <formula>0</formula>
    </cfRule>
    <cfRule type="cellIs" dxfId="0" priority="12057" operator="equal">
      <formula>0</formula>
    </cfRule>
    <cfRule type="cellIs" dxfId="0" priority="12058" operator="equal">
      <formula>0</formula>
    </cfRule>
    <cfRule type="cellIs" dxfId="0" priority="12059" operator="equal">
      <formula>0</formula>
    </cfRule>
    <cfRule type="cellIs" dxfId="0" priority="12060" operator="equal">
      <formula>0</formula>
    </cfRule>
    <cfRule type="cellIs" dxfId="0" priority="12061" operator="equal">
      <formula>0</formula>
    </cfRule>
    <cfRule type="cellIs" dxfId="0" priority="12062" operator="equal">
      <formula>0</formula>
    </cfRule>
    <cfRule type="cellIs" dxfId="0" priority="12063" operator="equal">
      <formula>0</formula>
    </cfRule>
    <cfRule type="cellIs" dxfId="0" priority="12064" operator="equal">
      <formula>0</formula>
    </cfRule>
    <cfRule type="cellIs" dxfId="0" priority="12065" operator="equal">
      <formula>0</formula>
    </cfRule>
    <cfRule type="cellIs" dxfId="0" priority="12066" operator="equal">
      <formula>0</formula>
    </cfRule>
    <cfRule type="cellIs" dxfId="0" priority="12067" operator="equal">
      <formula>0</formula>
    </cfRule>
    <cfRule type="cellIs" dxfId="0" priority="12068" operator="equal">
      <formula>0</formula>
    </cfRule>
    <cfRule type="cellIs" dxfId="0" priority="12069" operator="equal">
      <formula>0</formula>
    </cfRule>
    <cfRule type="cellIs" dxfId="0" priority="12070" operator="equal">
      <formula>0</formula>
    </cfRule>
    <cfRule type="cellIs" dxfId="0" priority="12071" operator="equal">
      <formula>0</formula>
    </cfRule>
    <cfRule type="cellIs" dxfId="0" priority="12072" operator="equal">
      <formula>0</formula>
    </cfRule>
    <cfRule type="cellIs" dxfId="0" priority="12073" operator="equal">
      <formula>0</formula>
    </cfRule>
    <cfRule type="cellIs" dxfId="0" priority="12074" operator="equal">
      <formula>0</formula>
    </cfRule>
    <cfRule type="cellIs" dxfId="0" priority="12075" operator="equal">
      <formula>0</formula>
    </cfRule>
    <cfRule type="cellIs" dxfId="0" priority="12076" operator="equal">
      <formula>0</formula>
    </cfRule>
    <cfRule type="cellIs" dxfId="0" priority="12077" operator="equal">
      <formula>0</formula>
    </cfRule>
    <cfRule type="cellIs" dxfId="0" priority="12078" operator="equal">
      <formula>0</formula>
    </cfRule>
    <cfRule type="cellIs" dxfId="0" priority="12079" operator="equal">
      <formula>0</formula>
    </cfRule>
    <cfRule type="cellIs" dxfId="0" priority="12080" operator="equal">
      <formula>0</formula>
    </cfRule>
    <cfRule type="cellIs" dxfId="0" priority="12081" operator="equal">
      <formula>0</formula>
    </cfRule>
    <cfRule type="cellIs" dxfId="0" priority="12082" operator="equal">
      <formula>0</formula>
    </cfRule>
    <cfRule type="cellIs" dxfId="0" priority="12083" operator="equal">
      <formula>0</formula>
    </cfRule>
    <cfRule type="cellIs" dxfId="0" priority="12084" operator="equal">
      <formula>0</formula>
    </cfRule>
    <cfRule type="cellIs" dxfId="0" priority="12085" operator="equal">
      <formula>0</formula>
    </cfRule>
    <cfRule type="cellIs" dxfId="0" priority="12086" operator="equal">
      <formula>0</formula>
    </cfRule>
    <cfRule type="cellIs" dxfId="0" priority="12087" operator="equal">
      <formula>0</formula>
    </cfRule>
    <cfRule type="cellIs" dxfId="0" priority="12088" operator="equal">
      <formula>0</formula>
    </cfRule>
    <cfRule type="cellIs" dxfId="0" priority="12089" operator="equal">
      <formula>0</formula>
    </cfRule>
    <cfRule type="cellIs" dxfId="0" priority="12090" operator="equal">
      <formula>0</formula>
    </cfRule>
    <cfRule type="cellIs" dxfId="0" priority="12091" operator="equal">
      <formula>0</formula>
    </cfRule>
    <cfRule type="cellIs" dxfId="0" priority="12092" operator="equal">
      <formula>0</formula>
    </cfRule>
    <cfRule type="cellIs" dxfId="0" priority="12093" operator="equal">
      <formula>0</formula>
    </cfRule>
    <cfRule type="cellIs" dxfId="0" priority="12094" operator="equal">
      <formula>0</formula>
    </cfRule>
    <cfRule type="cellIs" dxfId="0" priority="12095" operator="equal">
      <formula>0</formula>
    </cfRule>
    <cfRule type="cellIs" dxfId="0" priority="12096" operator="equal">
      <formula>0</formula>
    </cfRule>
    <cfRule type="cellIs" dxfId="0" priority="12097" operator="equal">
      <formula>0</formula>
    </cfRule>
    <cfRule type="cellIs" dxfId="0" priority="12098" operator="equal">
      <formula>0</formula>
    </cfRule>
    <cfRule type="cellIs" dxfId="0" priority="12099" operator="equal">
      <formula>0</formula>
    </cfRule>
    <cfRule type="cellIs" dxfId="0" priority="12100" operator="equal">
      <formula>0</formula>
    </cfRule>
    <cfRule type="cellIs" dxfId="0" priority="12101" operator="equal">
      <formula>0</formula>
    </cfRule>
    <cfRule type="cellIs" dxfId="0" priority="12102" operator="equal">
      <formula>0</formula>
    </cfRule>
    <cfRule type="cellIs" dxfId="0" priority="12103" operator="equal">
      <formula>0</formula>
    </cfRule>
    <cfRule type="cellIs" dxfId="0" priority="12104" operator="equal">
      <formula>0</formula>
    </cfRule>
    <cfRule type="cellIs" dxfId="0" priority="12105" operator="equal">
      <formula>0</formula>
    </cfRule>
    <cfRule type="cellIs" dxfId="0" priority="12106" operator="equal">
      <formula>0</formula>
    </cfRule>
    <cfRule type="cellIs" dxfId="0" priority="12107" operator="equal">
      <formula>0</formula>
    </cfRule>
    <cfRule type="cellIs" dxfId="0" priority="12108" operator="equal">
      <formula>0</formula>
    </cfRule>
  </conditionalFormatting>
  <conditionalFormatting sqref="E612:E621">
    <cfRule type="cellIs" dxfId="0" priority="9325" operator="equal">
      <formula>0</formula>
    </cfRule>
    <cfRule type="cellIs" dxfId="0" priority="9326" operator="equal">
      <formula>0</formula>
    </cfRule>
    <cfRule type="cellIs" dxfId="0" priority="9327" operator="equal">
      <formula>0</formula>
    </cfRule>
    <cfRule type="cellIs" dxfId="0" priority="9328" operator="equal">
      <formula>0</formula>
    </cfRule>
    <cfRule type="cellIs" dxfId="0" priority="9329" operator="equal">
      <formula>0</formula>
    </cfRule>
    <cfRule type="cellIs" dxfId="0" priority="9330" operator="equal">
      <formula>0</formula>
    </cfRule>
    <cfRule type="cellIs" dxfId="0" priority="9331" operator="equal">
      <formula>0</formula>
    </cfRule>
    <cfRule type="cellIs" dxfId="0" priority="9332" operator="equal">
      <formula>0</formula>
    </cfRule>
    <cfRule type="cellIs" dxfId="0" priority="9333" operator="equal">
      <formula>0</formula>
    </cfRule>
    <cfRule type="cellIs" dxfId="0" priority="9334" operator="equal">
      <formula>0</formula>
    </cfRule>
    <cfRule type="cellIs" dxfId="0" priority="9335" operator="equal">
      <formula>0</formula>
    </cfRule>
    <cfRule type="cellIs" dxfId="0" priority="9336" operator="equal">
      <formula>0</formula>
    </cfRule>
    <cfRule type="cellIs" dxfId="0" priority="9337" operator="equal">
      <formula>0</formula>
    </cfRule>
    <cfRule type="cellIs" dxfId="0" priority="9338" operator="equal">
      <formula>0</formula>
    </cfRule>
    <cfRule type="cellIs" dxfId="0" priority="9339" operator="equal">
      <formula>0</formula>
    </cfRule>
    <cfRule type="cellIs" dxfId="0" priority="9340" operator="equal">
      <formula>0</formula>
    </cfRule>
    <cfRule type="cellIs" dxfId="0" priority="9341" operator="equal">
      <formula>0</formula>
    </cfRule>
    <cfRule type="cellIs" dxfId="0" priority="9342" operator="equal">
      <formula>0</formula>
    </cfRule>
    <cfRule type="cellIs" dxfId="0" priority="9343" operator="equal">
      <formula>0</formula>
    </cfRule>
    <cfRule type="cellIs" dxfId="0" priority="9344" operator="equal">
      <formula>0</formula>
    </cfRule>
    <cfRule type="cellIs" dxfId="0" priority="9345" operator="equal">
      <formula>0</formula>
    </cfRule>
    <cfRule type="cellIs" dxfId="0" priority="9346" operator="equal">
      <formula>0</formula>
    </cfRule>
    <cfRule type="cellIs" dxfId="0" priority="9347" operator="equal">
      <formula>0</formula>
    </cfRule>
    <cfRule type="cellIs" dxfId="0" priority="9348" operator="equal">
      <formula>0</formula>
    </cfRule>
    <cfRule type="cellIs" dxfId="0" priority="9349" operator="equal">
      <formula>0</formula>
    </cfRule>
    <cfRule type="cellIs" dxfId="0" priority="9350" operator="equal">
      <formula>0</formula>
    </cfRule>
    <cfRule type="cellIs" dxfId="0" priority="9351" operator="equal">
      <formula>0</formula>
    </cfRule>
    <cfRule type="cellIs" dxfId="0" priority="9352" operator="equal">
      <formula>0</formula>
    </cfRule>
    <cfRule type="cellIs" dxfId="0" priority="9353" operator="equal">
      <formula>0</formula>
    </cfRule>
    <cfRule type="cellIs" dxfId="0" priority="9354" operator="equal">
      <formula>0</formula>
    </cfRule>
    <cfRule type="cellIs" dxfId="0" priority="9355" operator="equal">
      <formula>0</formula>
    </cfRule>
    <cfRule type="cellIs" dxfId="0" priority="9356" operator="equal">
      <formula>0</formula>
    </cfRule>
    <cfRule type="cellIs" dxfId="0" priority="9357" operator="equal">
      <formula>0</formula>
    </cfRule>
    <cfRule type="cellIs" dxfId="0" priority="9358" operator="equal">
      <formula>0</formula>
    </cfRule>
    <cfRule type="cellIs" dxfId="0" priority="9359" operator="equal">
      <formula>0</formula>
    </cfRule>
    <cfRule type="cellIs" dxfId="0" priority="9360" operator="equal">
      <formula>0</formula>
    </cfRule>
    <cfRule type="cellIs" dxfId="0" priority="9361" operator="equal">
      <formula>0</formula>
    </cfRule>
    <cfRule type="cellIs" dxfId="0" priority="9362" operator="equal">
      <formula>0</formula>
    </cfRule>
    <cfRule type="cellIs" dxfId="0" priority="9363" operator="equal">
      <formula>0</formula>
    </cfRule>
    <cfRule type="cellIs" dxfId="0" priority="9364" operator="equal">
      <formula>0</formula>
    </cfRule>
    <cfRule type="cellIs" dxfId="0" priority="9365" operator="equal">
      <formula>0</formula>
    </cfRule>
    <cfRule type="cellIs" dxfId="0" priority="9366" operator="equal">
      <formula>0</formula>
    </cfRule>
    <cfRule type="cellIs" dxfId="0" priority="9367" operator="equal">
      <formula>0</formula>
    </cfRule>
    <cfRule type="cellIs" dxfId="0" priority="9368" operator="equal">
      <formula>0</formula>
    </cfRule>
    <cfRule type="cellIs" dxfId="0" priority="9369" operator="equal">
      <formula>0</formula>
    </cfRule>
    <cfRule type="cellIs" dxfId="0" priority="9370" operator="equal">
      <formula>0</formula>
    </cfRule>
    <cfRule type="cellIs" dxfId="0" priority="9371" operator="equal">
      <formula>0</formula>
    </cfRule>
    <cfRule type="cellIs" dxfId="0" priority="9372" operator="equal">
      <formula>0</formula>
    </cfRule>
    <cfRule type="cellIs" dxfId="0" priority="9373" operator="equal">
      <formula>0</formula>
    </cfRule>
    <cfRule type="cellIs" dxfId="0" priority="9374" operator="equal">
      <formula>0</formula>
    </cfRule>
    <cfRule type="cellIs" dxfId="0" priority="9375" operator="equal">
      <formula>0</formula>
    </cfRule>
    <cfRule type="cellIs" dxfId="0" priority="9376" operator="equal">
      <formula>0</formula>
    </cfRule>
    <cfRule type="cellIs" dxfId="0" priority="9377" operator="equal">
      <formula>0</formula>
    </cfRule>
    <cfRule type="cellIs" dxfId="0" priority="9378" operator="equal">
      <formula>0</formula>
    </cfRule>
    <cfRule type="cellIs" dxfId="0" priority="9379" operator="equal">
      <formula>0</formula>
    </cfRule>
    <cfRule type="cellIs" dxfId="0" priority="9380" operator="equal">
      <formula>0</formula>
    </cfRule>
    <cfRule type="cellIs" dxfId="0" priority="9381" operator="equal">
      <formula>0</formula>
    </cfRule>
    <cfRule type="cellIs" dxfId="0" priority="9382" operator="equal">
      <formula>0</formula>
    </cfRule>
    <cfRule type="cellIs" dxfId="0" priority="9383" operator="equal">
      <formula>0</formula>
    </cfRule>
    <cfRule type="cellIs" dxfId="0" priority="9384" operator="equal">
      <formula>0</formula>
    </cfRule>
    <cfRule type="cellIs" dxfId="0" priority="9385" operator="equal">
      <formula>0</formula>
    </cfRule>
    <cfRule type="cellIs" dxfId="0" priority="9386" operator="equal">
      <formula>0</formula>
    </cfRule>
    <cfRule type="cellIs" dxfId="0" priority="9387" operator="equal">
      <formula>0</formula>
    </cfRule>
    <cfRule type="cellIs" dxfId="0" priority="9388" operator="equal">
      <formula>0</formula>
    </cfRule>
    <cfRule type="cellIs" dxfId="0" priority="9389" operator="equal">
      <formula>0</formula>
    </cfRule>
    <cfRule type="cellIs" dxfId="0" priority="9390" operator="equal">
      <formula>0</formula>
    </cfRule>
    <cfRule type="cellIs" dxfId="0" priority="9391" operator="equal">
      <formula>0</formula>
    </cfRule>
    <cfRule type="cellIs" dxfId="0" priority="9392" operator="equal">
      <formula>0</formula>
    </cfRule>
    <cfRule type="cellIs" dxfId="0" priority="9393" operator="equal">
      <formula>0</formula>
    </cfRule>
    <cfRule type="cellIs" dxfId="0" priority="9394" operator="equal">
      <formula>0</formula>
    </cfRule>
    <cfRule type="cellIs" dxfId="0" priority="9395" operator="equal">
      <formula>0</formula>
    </cfRule>
    <cfRule type="cellIs" dxfId="0" priority="9396" operator="equal">
      <formula>0</formula>
    </cfRule>
    <cfRule type="cellIs" dxfId="0" priority="9397" operator="equal">
      <formula>0</formula>
    </cfRule>
    <cfRule type="cellIs" dxfId="0" priority="9398" operator="equal">
      <formula>0</formula>
    </cfRule>
    <cfRule type="cellIs" dxfId="0" priority="9399" operator="equal">
      <formula>0</formula>
    </cfRule>
    <cfRule type="cellIs" dxfId="0" priority="9400" operator="equal">
      <formula>0</formula>
    </cfRule>
    <cfRule type="cellIs" dxfId="0" priority="9401" operator="equal">
      <formula>0</formula>
    </cfRule>
    <cfRule type="cellIs" dxfId="0" priority="9402" operator="equal">
      <formula>0</formula>
    </cfRule>
    <cfRule type="cellIs" dxfId="0" priority="9403" operator="equal">
      <formula>0</formula>
    </cfRule>
    <cfRule type="cellIs" dxfId="0" priority="9404" operator="equal">
      <formula>0</formula>
    </cfRule>
    <cfRule type="cellIs" dxfId="0" priority="9405" operator="equal">
      <formula>0</formula>
    </cfRule>
    <cfRule type="cellIs" dxfId="0" priority="9406" operator="equal">
      <formula>0</formula>
    </cfRule>
    <cfRule type="cellIs" dxfId="0" priority="9407" operator="equal">
      <formula>0</formula>
    </cfRule>
    <cfRule type="cellIs" dxfId="0" priority="9408" operator="equal">
      <formula>0</formula>
    </cfRule>
    <cfRule type="cellIs" dxfId="0" priority="9409" operator="equal">
      <formula>0</formula>
    </cfRule>
    <cfRule type="cellIs" dxfId="0" priority="9410" operator="equal">
      <formula>0</formula>
    </cfRule>
    <cfRule type="cellIs" dxfId="0" priority="9411" operator="equal">
      <formula>0</formula>
    </cfRule>
    <cfRule type="cellIs" dxfId="0" priority="9412" operator="equal">
      <formula>0</formula>
    </cfRule>
    <cfRule type="cellIs" dxfId="0" priority="9413" operator="equal">
      <formula>0</formula>
    </cfRule>
    <cfRule type="cellIs" dxfId="0" priority="9414" operator="equal">
      <formula>0</formula>
    </cfRule>
    <cfRule type="cellIs" dxfId="0" priority="9415" operator="equal">
      <formula>0</formula>
    </cfRule>
    <cfRule type="cellIs" dxfId="0" priority="9416" operator="equal">
      <formula>0</formula>
    </cfRule>
    <cfRule type="cellIs" dxfId="0" priority="9417" operator="equal">
      <formula>0</formula>
    </cfRule>
    <cfRule type="cellIs" dxfId="0" priority="9418" operator="equal">
      <formula>0</formula>
    </cfRule>
    <cfRule type="cellIs" dxfId="0" priority="9419" operator="equal">
      <formula>0</formula>
    </cfRule>
    <cfRule type="cellIs" dxfId="0" priority="9420" operator="equal">
      <formula>0</formula>
    </cfRule>
    <cfRule type="cellIs" dxfId="0" priority="9421" operator="equal">
      <formula>0</formula>
    </cfRule>
    <cfRule type="cellIs" dxfId="0" priority="9422" operator="equal">
      <formula>0</formula>
    </cfRule>
    <cfRule type="cellIs" dxfId="0" priority="9423" operator="equal">
      <formula>0</formula>
    </cfRule>
    <cfRule type="cellIs" dxfId="0" priority="9424" operator="equal">
      <formula>0</formula>
    </cfRule>
    <cfRule type="cellIs" dxfId="0" priority="9425" operator="equal">
      <formula>0</formula>
    </cfRule>
    <cfRule type="cellIs" dxfId="0" priority="9426" operator="equal">
      <formula>0</formula>
    </cfRule>
    <cfRule type="cellIs" dxfId="0" priority="9427" operator="equal">
      <formula>0</formula>
    </cfRule>
    <cfRule type="cellIs" dxfId="0" priority="9428" operator="equal">
      <formula>0</formula>
    </cfRule>
    <cfRule type="cellIs" dxfId="0" priority="9429" operator="equal">
      <formula>0</formula>
    </cfRule>
    <cfRule type="cellIs" dxfId="0" priority="9430" operator="equal">
      <formula>0</formula>
    </cfRule>
    <cfRule type="cellIs" dxfId="0" priority="9431" operator="equal">
      <formula>0</formula>
    </cfRule>
    <cfRule type="cellIs" dxfId="0" priority="9432" operator="equal">
      <formula>0</formula>
    </cfRule>
    <cfRule type="cellIs" dxfId="0" priority="9433" operator="equal">
      <formula>0</formula>
    </cfRule>
    <cfRule type="cellIs" dxfId="0" priority="9434" operator="equal">
      <formula>0</formula>
    </cfRule>
    <cfRule type="cellIs" dxfId="0" priority="9435" operator="equal">
      <formula>0</formula>
    </cfRule>
    <cfRule type="cellIs" dxfId="0" priority="9436" operator="equal">
      <formula>0</formula>
    </cfRule>
    <cfRule type="cellIs" dxfId="0" priority="9437" operator="equal">
      <formula>0</formula>
    </cfRule>
    <cfRule type="cellIs" dxfId="0" priority="9438" operator="equal">
      <formula>0</formula>
    </cfRule>
    <cfRule type="cellIs" dxfId="0" priority="9439" operator="equal">
      <formula>0</formula>
    </cfRule>
    <cfRule type="cellIs" dxfId="0" priority="9440" operator="equal">
      <formula>0</formula>
    </cfRule>
    <cfRule type="cellIs" dxfId="0" priority="9441" operator="equal">
      <formula>0</formula>
    </cfRule>
    <cfRule type="cellIs" dxfId="0" priority="9442" operator="equal">
      <formula>0</formula>
    </cfRule>
    <cfRule type="cellIs" dxfId="0" priority="9443" operator="equal">
      <formula>0</formula>
    </cfRule>
    <cfRule type="cellIs" dxfId="0" priority="9444" operator="equal">
      <formula>0</formula>
    </cfRule>
    <cfRule type="cellIs" dxfId="0" priority="9445" operator="equal">
      <formula>0</formula>
    </cfRule>
    <cfRule type="cellIs" dxfId="0" priority="9446" operator="equal">
      <formula>0</formula>
    </cfRule>
    <cfRule type="cellIs" dxfId="0" priority="9447" operator="equal">
      <formula>0</formula>
    </cfRule>
    <cfRule type="cellIs" dxfId="0" priority="9448" operator="equal">
      <formula>0</formula>
    </cfRule>
    <cfRule type="cellIs" dxfId="0" priority="9449" operator="equal">
      <formula>0</formula>
    </cfRule>
    <cfRule type="cellIs" dxfId="0" priority="9450" operator="equal">
      <formula>0</formula>
    </cfRule>
    <cfRule type="cellIs" dxfId="0" priority="9451" operator="equal">
      <formula>0</formula>
    </cfRule>
    <cfRule type="cellIs" dxfId="0" priority="9452" operator="equal">
      <formula>0</formula>
    </cfRule>
    <cfRule type="cellIs" dxfId="0" priority="9453" operator="equal">
      <formula>0</formula>
    </cfRule>
    <cfRule type="cellIs" dxfId="0" priority="9454" operator="equal">
      <formula>0</formula>
    </cfRule>
    <cfRule type="cellIs" dxfId="0" priority="9455" operator="equal">
      <formula>0</formula>
    </cfRule>
    <cfRule type="cellIs" dxfId="0" priority="9456" operator="equal">
      <formula>0</formula>
    </cfRule>
    <cfRule type="cellIs" dxfId="0" priority="9457" operator="equal">
      <formula>0</formula>
    </cfRule>
    <cfRule type="cellIs" dxfId="0" priority="9458" operator="equal">
      <formula>0</formula>
    </cfRule>
    <cfRule type="cellIs" dxfId="0" priority="9459" operator="equal">
      <formula>0</formula>
    </cfRule>
    <cfRule type="cellIs" dxfId="0" priority="9460" operator="equal">
      <formula>0</formula>
    </cfRule>
    <cfRule type="cellIs" dxfId="0" priority="9461" operator="equal">
      <formula>0</formula>
    </cfRule>
    <cfRule type="cellIs" dxfId="0" priority="9462" operator="equal">
      <formula>0</formula>
    </cfRule>
    <cfRule type="cellIs" dxfId="0" priority="9463" operator="equal">
      <formula>0</formula>
    </cfRule>
    <cfRule type="cellIs" dxfId="0" priority="9464" operator="equal">
      <formula>0</formula>
    </cfRule>
    <cfRule type="cellIs" dxfId="0" priority="9465" operator="equal">
      <formula>0</formula>
    </cfRule>
    <cfRule type="cellIs" dxfId="0" priority="9466" operator="equal">
      <formula>0</formula>
    </cfRule>
    <cfRule type="cellIs" dxfId="0" priority="9467" operator="equal">
      <formula>0</formula>
    </cfRule>
    <cfRule type="cellIs" dxfId="0" priority="9468" operator="equal">
      <formula>0</formula>
    </cfRule>
    <cfRule type="cellIs" dxfId="0" priority="9469" operator="equal">
      <formula>0</formula>
    </cfRule>
    <cfRule type="cellIs" dxfId="0" priority="9470" operator="equal">
      <formula>0</formula>
    </cfRule>
    <cfRule type="cellIs" dxfId="0" priority="9471" operator="equal">
      <formula>0</formula>
    </cfRule>
    <cfRule type="cellIs" dxfId="0" priority="9472" operator="equal">
      <formula>0</formula>
    </cfRule>
    <cfRule type="cellIs" dxfId="0" priority="9473" operator="equal">
      <formula>0</formula>
    </cfRule>
    <cfRule type="cellIs" dxfId="0" priority="9474" operator="equal">
      <formula>0</formula>
    </cfRule>
    <cfRule type="cellIs" dxfId="0" priority="9475" operator="equal">
      <formula>0</formula>
    </cfRule>
    <cfRule type="cellIs" dxfId="0" priority="9476" operator="equal">
      <formula>0</formula>
    </cfRule>
    <cfRule type="cellIs" dxfId="0" priority="9477" operator="equal">
      <formula>0</formula>
    </cfRule>
    <cfRule type="cellIs" dxfId="0" priority="9478" operator="equal">
      <formula>0</formula>
    </cfRule>
    <cfRule type="cellIs" dxfId="0" priority="9479" operator="equal">
      <formula>0</formula>
    </cfRule>
    <cfRule type="cellIs" dxfId="0" priority="9480" operator="equal">
      <formula>0</formula>
    </cfRule>
    <cfRule type="cellIs" dxfId="0" priority="9481" operator="equal">
      <formula>0</formula>
    </cfRule>
    <cfRule type="cellIs" dxfId="0" priority="9482" operator="equal">
      <formula>0</formula>
    </cfRule>
    <cfRule type="cellIs" dxfId="0" priority="9483" operator="equal">
      <formula>0</formula>
    </cfRule>
    <cfRule type="cellIs" dxfId="0" priority="9484" operator="equal">
      <formula>0</formula>
    </cfRule>
    <cfRule type="cellIs" dxfId="0" priority="9485" operator="equal">
      <formula>0</formula>
    </cfRule>
    <cfRule type="cellIs" dxfId="0" priority="9486" operator="equal">
      <formula>0</formula>
    </cfRule>
    <cfRule type="cellIs" dxfId="0" priority="9487" operator="equal">
      <formula>0</formula>
    </cfRule>
    <cfRule type="cellIs" dxfId="0" priority="9488" operator="equal">
      <formula>0</formula>
    </cfRule>
    <cfRule type="cellIs" dxfId="0" priority="9489" operator="equal">
      <formula>0</formula>
    </cfRule>
    <cfRule type="cellIs" dxfId="0" priority="9490" operator="equal">
      <formula>0</formula>
    </cfRule>
    <cfRule type="cellIs" dxfId="0" priority="9491" operator="equal">
      <formula>0</formula>
    </cfRule>
    <cfRule type="cellIs" dxfId="0" priority="9492" operator="equal">
      <formula>0</formula>
    </cfRule>
    <cfRule type="cellIs" dxfId="0" priority="9493" operator="equal">
      <formula>0</formula>
    </cfRule>
    <cfRule type="cellIs" dxfId="0" priority="9494" operator="equal">
      <formula>0</formula>
    </cfRule>
    <cfRule type="cellIs" dxfId="0" priority="9495" operator="equal">
      <formula>0</formula>
    </cfRule>
    <cfRule type="cellIs" dxfId="0" priority="9496" operator="equal">
      <formula>0</formula>
    </cfRule>
    <cfRule type="cellIs" dxfId="0" priority="9497" operator="equal">
      <formula>0</formula>
    </cfRule>
    <cfRule type="cellIs" dxfId="0" priority="9498" operator="equal">
      <formula>0</formula>
    </cfRule>
    <cfRule type="cellIs" dxfId="0" priority="9499" operator="equal">
      <formula>0</formula>
    </cfRule>
    <cfRule type="cellIs" dxfId="0" priority="9500" operator="equal">
      <formula>0</formula>
    </cfRule>
    <cfRule type="cellIs" dxfId="0" priority="9501" operator="equal">
      <formula>0</formula>
    </cfRule>
    <cfRule type="cellIs" dxfId="0" priority="9502" operator="equal">
      <formula>0</formula>
    </cfRule>
    <cfRule type="cellIs" dxfId="0" priority="9503" operator="equal">
      <formula>0</formula>
    </cfRule>
    <cfRule type="cellIs" dxfId="0" priority="9504" operator="equal">
      <formula>0</formula>
    </cfRule>
    <cfRule type="cellIs" dxfId="0" priority="9505" operator="equal">
      <formula>0</formula>
    </cfRule>
    <cfRule type="cellIs" dxfId="0" priority="9506" operator="equal">
      <formula>0</formula>
    </cfRule>
    <cfRule type="cellIs" dxfId="0" priority="9507" operator="equal">
      <formula>0</formula>
    </cfRule>
    <cfRule type="cellIs" dxfId="0" priority="9508" operator="equal">
      <formula>0</formula>
    </cfRule>
    <cfRule type="cellIs" dxfId="0" priority="9509" operator="equal">
      <formula>0</formula>
    </cfRule>
    <cfRule type="cellIs" dxfId="0" priority="9510" operator="equal">
      <formula>0</formula>
    </cfRule>
    <cfRule type="cellIs" dxfId="0" priority="9511" operator="equal">
      <formula>0</formula>
    </cfRule>
    <cfRule type="cellIs" dxfId="0" priority="9512" operator="equal">
      <formula>0</formula>
    </cfRule>
    <cfRule type="cellIs" dxfId="0" priority="9513" operator="equal">
      <formula>0</formula>
    </cfRule>
    <cfRule type="cellIs" dxfId="0" priority="9514" operator="equal">
      <formula>0</formula>
    </cfRule>
    <cfRule type="cellIs" dxfId="0" priority="9515" operator="equal">
      <formula>0</formula>
    </cfRule>
    <cfRule type="cellIs" dxfId="0" priority="9516" operator="equal">
      <formula>0</formula>
    </cfRule>
    <cfRule type="cellIs" dxfId="0" priority="9517" operator="equal">
      <formula>0</formula>
    </cfRule>
    <cfRule type="cellIs" dxfId="0" priority="9518" operator="equal">
      <formula>0</formula>
    </cfRule>
    <cfRule type="cellIs" dxfId="0" priority="9519" operator="equal">
      <formula>0</formula>
    </cfRule>
    <cfRule type="cellIs" dxfId="0" priority="9520" operator="equal">
      <formula>0</formula>
    </cfRule>
    <cfRule type="cellIs" dxfId="0" priority="9521" operator="equal">
      <formula>0</formula>
    </cfRule>
    <cfRule type="cellIs" dxfId="0" priority="9522" operator="equal">
      <formula>0</formula>
    </cfRule>
    <cfRule type="cellIs" dxfId="0" priority="9523" operator="equal">
      <formula>0</formula>
    </cfRule>
    <cfRule type="cellIs" dxfId="0" priority="9524" operator="equal">
      <formula>0</formula>
    </cfRule>
    <cfRule type="cellIs" dxfId="0" priority="9525" operator="equal">
      <formula>0</formula>
    </cfRule>
    <cfRule type="cellIs" dxfId="0" priority="9526" operator="equal">
      <formula>0</formula>
    </cfRule>
    <cfRule type="cellIs" dxfId="0" priority="9527" operator="equal">
      <formula>0</formula>
    </cfRule>
    <cfRule type="cellIs" dxfId="0" priority="9528" operator="equal">
      <formula>0</formula>
    </cfRule>
    <cfRule type="cellIs" dxfId="0" priority="9529" operator="equal">
      <formula>0</formula>
    </cfRule>
    <cfRule type="cellIs" dxfId="0" priority="9530" operator="equal">
      <formula>0</formula>
    </cfRule>
    <cfRule type="cellIs" dxfId="0" priority="9531" operator="equal">
      <formula>0</formula>
    </cfRule>
    <cfRule type="cellIs" dxfId="0" priority="9532" operator="equal">
      <formula>0</formula>
    </cfRule>
    <cfRule type="cellIs" dxfId="0" priority="9533" operator="equal">
      <formula>0</formula>
    </cfRule>
    <cfRule type="cellIs" dxfId="0" priority="9534" operator="equal">
      <formula>0</formula>
    </cfRule>
    <cfRule type="cellIs" dxfId="0" priority="9535" operator="equal">
      <formula>0</formula>
    </cfRule>
    <cfRule type="cellIs" dxfId="0" priority="9536" operator="equal">
      <formula>0</formula>
    </cfRule>
    <cfRule type="cellIs" dxfId="0" priority="9537" operator="equal">
      <formula>0</formula>
    </cfRule>
    <cfRule type="cellIs" dxfId="0" priority="9538" operator="equal">
      <formula>0</formula>
    </cfRule>
    <cfRule type="cellIs" dxfId="0" priority="9539" operator="equal">
      <formula>0</formula>
    </cfRule>
    <cfRule type="cellIs" dxfId="0" priority="9540" operator="equal">
      <formula>0</formula>
    </cfRule>
    <cfRule type="cellIs" dxfId="0" priority="9541" operator="equal">
      <formula>0</formula>
    </cfRule>
    <cfRule type="cellIs" dxfId="0" priority="9542" operator="equal">
      <formula>0</formula>
    </cfRule>
    <cfRule type="cellIs" dxfId="0" priority="9543" operator="equal">
      <formula>0</formula>
    </cfRule>
    <cfRule type="cellIs" dxfId="0" priority="9544" operator="equal">
      <formula>0</formula>
    </cfRule>
    <cfRule type="cellIs" dxfId="0" priority="9545" operator="equal">
      <formula>0</formula>
    </cfRule>
    <cfRule type="cellIs" dxfId="0" priority="9546" operator="equal">
      <formula>0</formula>
    </cfRule>
    <cfRule type="cellIs" dxfId="0" priority="9547" operator="equal">
      <formula>0</formula>
    </cfRule>
    <cfRule type="cellIs" dxfId="0" priority="9548" operator="equal">
      <formula>0</formula>
    </cfRule>
    <cfRule type="cellIs" dxfId="0" priority="9549" operator="equal">
      <formula>0</formula>
    </cfRule>
    <cfRule type="cellIs" dxfId="0" priority="9550" operator="equal">
      <formula>0</formula>
    </cfRule>
    <cfRule type="cellIs" dxfId="0" priority="9551" operator="equal">
      <formula>0</formula>
    </cfRule>
    <cfRule type="cellIs" dxfId="0" priority="9552" operator="equal">
      <formula>0</formula>
    </cfRule>
    <cfRule type="cellIs" dxfId="0" priority="9553" operator="equal">
      <formula>0</formula>
    </cfRule>
    <cfRule type="cellIs" dxfId="0" priority="9554" operator="equal">
      <formula>0</formula>
    </cfRule>
    <cfRule type="cellIs" dxfId="0" priority="9555" operator="equal">
      <formula>0</formula>
    </cfRule>
    <cfRule type="cellIs" dxfId="0" priority="9556" operator="equal">
      <formula>0</formula>
    </cfRule>
    <cfRule type="cellIs" dxfId="0" priority="9557" operator="equal">
      <formula>0</formula>
    </cfRule>
    <cfRule type="cellIs" dxfId="0" priority="9558" operator="equal">
      <formula>0</formula>
    </cfRule>
    <cfRule type="cellIs" dxfId="0" priority="9559" operator="equal">
      <formula>0</formula>
    </cfRule>
    <cfRule type="cellIs" dxfId="0" priority="9560" operator="equal">
      <formula>0</formula>
    </cfRule>
    <cfRule type="cellIs" dxfId="0" priority="9561" operator="equal">
      <formula>0</formula>
    </cfRule>
    <cfRule type="cellIs" dxfId="0" priority="9562" operator="equal">
      <formula>0</formula>
    </cfRule>
    <cfRule type="cellIs" dxfId="0" priority="9563" operator="equal">
      <formula>0</formula>
    </cfRule>
    <cfRule type="cellIs" dxfId="0" priority="9564" operator="equal">
      <formula>0</formula>
    </cfRule>
    <cfRule type="cellIs" dxfId="0" priority="9565" operator="equal">
      <formula>0</formula>
    </cfRule>
    <cfRule type="cellIs" dxfId="0" priority="9566" operator="equal">
      <formula>0</formula>
    </cfRule>
    <cfRule type="cellIs" dxfId="0" priority="9567" operator="equal">
      <formula>0</formula>
    </cfRule>
    <cfRule type="cellIs" dxfId="0" priority="9568" operator="equal">
      <formula>0</formula>
    </cfRule>
    <cfRule type="cellIs" dxfId="0" priority="9569" operator="equal">
      <formula>0</formula>
    </cfRule>
    <cfRule type="cellIs" dxfId="0" priority="9570" operator="equal">
      <formula>0</formula>
    </cfRule>
    <cfRule type="cellIs" dxfId="0" priority="9571" operator="equal">
      <formula>0</formula>
    </cfRule>
    <cfRule type="cellIs" dxfId="0" priority="9572" operator="equal">
      <formula>0</formula>
    </cfRule>
    <cfRule type="cellIs" dxfId="0" priority="9573" operator="equal">
      <formula>0</formula>
    </cfRule>
    <cfRule type="cellIs" dxfId="0" priority="9574" operator="equal">
      <formula>0</formula>
    </cfRule>
    <cfRule type="cellIs" dxfId="0" priority="9575" operator="equal">
      <formula>0</formula>
    </cfRule>
    <cfRule type="cellIs" dxfId="0" priority="9576" operator="equal">
      <formula>0</formula>
    </cfRule>
    <cfRule type="cellIs" dxfId="0" priority="9577" operator="equal">
      <formula>0</formula>
    </cfRule>
    <cfRule type="cellIs" dxfId="0" priority="9578" operator="equal">
      <formula>0</formula>
    </cfRule>
    <cfRule type="cellIs" dxfId="0" priority="9579" operator="equal">
      <formula>0</formula>
    </cfRule>
    <cfRule type="cellIs" dxfId="0" priority="9580" operator="equal">
      <formula>0</formula>
    </cfRule>
    <cfRule type="cellIs" dxfId="0" priority="9581" operator="equal">
      <formula>0</formula>
    </cfRule>
    <cfRule type="cellIs" dxfId="0" priority="9582" operator="equal">
      <formula>0</formula>
    </cfRule>
    <cfRule type="cellIs" dxfId="0" priority="9583" operator="equal">
      <formula>0</formula>
    </cfRule>
    <cfRule type="cellIs" dxfId="0" priority="9584" operator="equal">
      <formula>0</formula>
    </cfRule>
    <cfRule type="cellIs" dxfId="0" priority="9585" operator="equal">
      <formula>0</formula>
    </cfRule>
    <cfRule type="cellIs" dxfId="0" priority="9586" operator="equal">
      <formula>0</formula>
    </cfRule>
    <cfRule type="cellIs" dxfId="0" priority="9587" operator="equal">
      <formula>0</formula>
    </cfRule>
    <cfRule type="cellIs" dxfId="0" priority="9588" operator="equal">
      <formula>0</formula>
    </cfRule>
    <cfRule type="cellIs" dxfId="0" priority="9589" operator="equal">
      <formula>0</formula>
    </cfRule>
    <cfRule type="cellIs" dxfId="0" priority="9590" operator="equal">
      <formula>0</formula>
    </cfRule>
    <cfRule type="cellIs" dxfId="0" priority="9591" operator="equal">
      <formula>0</formula>
    </cfRule>
    <cfRule type="cellIs" dxfId="0" priority="9592" operator="equal">
      <formula>0</formula>
    </cfRule>
    <cfRule type="cellIs" dxfId="0" priority="9593" operator="equal">
      <formula>0</formula>
    </cfRule>
    <cfRule type="cellIs" dxfId="0" priority="9594" operator="equal">
      <formula>0</formula>
    </cfRule>
    <cfRule type="cellIs" dxfId="0" priority="9595" operator="equal">
      <formula>0</formula>
    </cfRule>
    <cfRule type="cellIs" dxfId="0" priority="9596" operator="equal">
      <formula>0</formula>
    </cfRule>
    <cfRule type="cellIs" dxfId="0" priority="9597" operator="equal">
      <formula>0</formula>
    </cfRule>
    <cfRule type="cellIs" dxfId="0" priority="9598" operator="equal">
      <formula>0</formula>
    </cfRule>
    <cfRule type="cellIs" dxfId="0" priority="9599" operator="equal">
      <formula>0</formula>
    </cfRule>
    <cfRule type="cellIs" dxfId="0" priority="9600" operator="equal">
      <formula>0</formula>
    </cfRule>
    <cfRule type="cellIs" dxfId="0" priority="9601" operator="equal">
      <formula>0</formula>
    </cfRule>
    <cfRule type="cellIs" dxfId="0" priority="9602" operator="equal">
      <formula>0</formula>
    </cfRule>
    <cfRule type="cellIs" dxfId="0" priority="9603" operator="equal">
      <formula>0</formula>
    </cfRule>
    <cfRule type="cellIs" dxfId="0" priority="9604" operator="equal">
      <formula>0</formula>
    </cfRule>
    <cfRule type="cellIs" dxfId="0" priority="9605" operator="equal">
      <formula>0</formula>
    </cfRule>
    <cfRule type="cellIs" dxfId="0" priority="9606" operator="equal">
      <formula>0</formula>
    </cfRule>
    <cfRule type="cellIs" dxfId="0" priority="9607" operator="equal">
      <formula>0</formula>
    </cfRule>
    <cfRule type="cellIs" dxfId="0" priority="9608" operator="equal">
      <formula>0</formula>
    </cfRule>
    <cfRule type="cellIs" dxfId="0" priority="9609" operator="equal">
      <formula>0</formula>
    </cfRule>
    <cfRule type="cellIs" dxfId="0" priority="9610" operator="equal">
      <formula>0</formula>
    </cfRule>
    <cfRule type="cellIs" dxfId="0" priority="9611" operator="equal">
      <formula>0</formula>
    </cfRule>
    <cfRule type="cellIs" dxfId="0" priority="9612" operator="equal">
      <formula>0</formula>
    </cfRule>
    <cfRule type="cellIs" dxfId="0" priority="9613" operator="equal">
      <formula>0</formula>
    </cfRule>
    <cfRule type="cellIs" dxfId="0" priority="9614" operator="equal">
      <formula>0</formula>
    </cfRule>
    <cfRule type="cellIs" dxfId="0" priority="9615" operator="equal">
      <formula>0</formula>
    </cfRule>
    <cfRule type="cellIs" dxfId="0" priority="9616" operator="equal">
      <formula>0</formula>
    </cfRule>
    <cfRule type="cellIs" dxfId="0" priority="9617" operator="equal">
      <formula>0</formula>
    </cfRule>
    <cfRule type="cellIs" dxfId="0" priority="9618" operator="equal">
      <formula>0</formula>
    </cfRule>
    <cfRule type="cellIs" dxfId="0" priority="9619" operator="equal">
      <formula>0</formula>
    </cfRule>
    <cfRule type="cellIs" dxfId="0" priority="9620" operator="equal">
      <formula>0</formula>
    </cfRule>
    <cfRule type="cellIs" dxfId="0" priority="9621" operator="equal">
      <formula>0</formula>
    </cfRule>
    <cfRule type="cellIs" dxfId="0" priority="9622" operator="equal">
      <formula>0</formula>
    </cfRule>
    <cfRule type="cellIs" dxfId="0" priority="9623" operator="equal">
      <formula>0</formula>
    </cfRule>
    <cfRule type="cellIs" dxfId="0" priority="9624" operator="equal">
      <formula>0</formula>
    </cfRule>
    <cfRule type="cellIs" dxfId="0" priority="9625" operator="equal">
      <formula>0</formula>
    </cfRule>
    <cfRule type="cellIs" dxfId="0" priority="9626" operator="equal">
      <formula>0</formula>
    </cfRule>
    <cfRule type="cellIs" dxfId="0" priority="9627" operator="equal">
      <formula>0</formula>
    </cfRule>
    <cfRule type="cellIs" dxfId="0" priority="9628" operator="equal">
      <formula>0</formula>
    </cfRule>
    <cfRule type="cellIs" dxfId="0" priority="9629" operator="equal">
      <formula>0</formula>
    </cfRule>
    <cfRule type="cellIs" dxfId="0" priority="9630" operator="equal">
      <formula>0</formula>
    </cfRule>
    <cfRule type="cellIs" dxfId="0" priority="9631" operator="equal">
      <formula>0</formula>
    </cfRule>
    <cfRule type="cellIs" dxfId="0" priority="9632" operator="equal">
      <formula>0</formula>
    </cfRule>
    <cfRule type="cellIs" dxfId="0" priority="9633" operator="equal">
      <formula>0</formula>
    </cfRule>
    <cfRule type="cellIs" dxfId="0" priority="9634" operator="equal">
      <formula>0</formula>
    </cfRule>
    <cfRule type="cellIs" dxfId="0" priority="9635" operator="equal">
      <formula>0</formula>
    </cfRule>
    <cfRule type="cellIs" dxfId="0" priority="9636" operator="equal">
      <formula>0</formula>
    </cfRule>
    <cfRule type="cellIs" dxfId="0" priority="9637" operator="equal">
      <formula>0</formula>
    </cfRule>
    <cfRule type="cellIs" dxfId="0" priority="9638" operator="equal">
      <formula>0</formula>
    </cfRule>
    <cfRule type="cellIs" dxfId="0" priority="9639" operator="equal">
      <formula>0</formula>
    </cfRule>
    <cfRule type="cellIs" dxfId="0" priority="9640" operator="equal">
      <formula>0</formula>
    </cfRule>
    <cfRule type="cellIs" dxfId="0" priority="9641" operator="equal">
      <formula>0</formula>
    </cfRule>
    <cfRule type="cellIs" dxfId="0" priority="9642" operator="equal">
      <formula>0</formula>
    </cfRule>
    <cfRule type="cellIs" dxfId="0" priority="9643" operator="equal">
      <formula>0</formula>
    </cfRule>
    <cfRule type="cellIs" dxfId="0" priority="9644" operator="equal">
      <formula>0</formula>
    </cfRule>
    <cfRule type="cellIs" dxfId="0" priority="9645" operator="equal">
      <formula>0</formula>
    </cfRule>
    <cfRule type="cellIs" dxfId="0" priority="9646" operator="equal">
      <formula>0</formula>
    </cfRule>
    <cfRule type="cellIs" dxfId="0" priority="9647" operator="equal">
      <formula>0</formula>
    </cfRule>
    <cfRule type="cellIs" dxfId="0" priority="9648" operator="equal">
      <formula>0</formula>
    </cfRule>
    <cfRule type="cellIs" dxfId="0" priority="9649" operator="equal">
      <formula>0</formula>
    </cfRule>
    <cfRule type="cellIs" dxfId="0" priority="9650" operator="equal">
      <formula>0</formula>
    </cfRule>
    <cfRule type="cellIs" dxfId="0" priority="9651" operator="equal">
      <formula>0</formula>
    </cfRule>
    <cfRule type="cellIs" dxfId="0" priority="9652" operator="equal">
      <formula>0</formula>
    </cfRule>
    <cfRule type="cellIs" dxfId="0" priority="9653" operator="equal">
      <formula>0</formula>
    </cfRule>
    <cfRule type="cellIs" dxfId="0" priority="9654" operator="equal">
      <formula>0</formula>
    </cfRule>
    <cfRule type="cellIs" dxfId="0" priority="9655" operator="equal">
      <formula>0</formula>
    </cfRule>
    <cfRule type="cellIs" dxfId="0" priority="9656" operator="equal">
      <formula>0</formula>
    </cfRule>
    <cfRule type="cellIs" dxfId="0" priority="9657" operator="equal">
      <formula>0</formula>
    </cfRule>
    <cfRule type="cellIs" dxfId="0" priority="9658" operator="equal">
      <formula>0</formula>
    </cfRule>
    <cfRule type="cellIs" dxfId="0" priority="9659" operator="equal">
      <formula>0</formula>
    </cfRule>
    <cfRule type="cellIs" dxfId="0" priority="9660" operator="equal">
      <formula>0</formula>
    </cfRule>
    <cfRule type="cellIs" dxfId="0" priority="9661" operator="equal">
      <formula>0</formula>
    </cfRule>
    <cfRule type="cellIs" dxfId="0" priority="9662" operator="equal">
      <formula>0</formula>
    </cfRule>
    <cfRule type="cellIs" dxfId="0" priority="9663" operator="equal">
      <formula>0</formula>
    </cfRule>
    <cfRule type="cellIs" dxfId="0" priority="9664" operator="equal">
      <formula>0</formula>
    </cfRule>
    <cfRule type="cellIs" dxfId="0" priority="9665" operator="equal">
      <formula>0</formula>
    </cfRule>
    <cfRule type="cellIs" dxfId="0" priority="9666" operator="equal">
      <formula>0</formula>
    </cfRule>
    <cfRule type="cellIs" dxfId="0" priority="9667" operator="equal">
      <formula>0</formula>
    </cfRule>
    <cfRule type="cellIs" dxfId="0" priority="9668" operator="equal">
      <formula>0</formula>
    </cfRule>
    <cfRule type="cellIs" dxfId="0" priority="9669" operator="equal">
      <formula>0</formula>
    </cfRule>
    <cfRule type="cellIs" dxfId="0" priority="9670" operator="equal">
      <formula>0</formula>
    </cfRule>
    <cfRule type="cellIs" dxfId="0" priority="9671" operator="equal">
      <formula>0</formula>
    </cfRule>
    <cfRule type="cellIs" dxfId="0" priority="9672" operator="equal">
      <formula>0</formula>
    </cfRule>
    <cfRule type="cellIs" dxfId="0" priority="9673" operator="equal">
      <formula>0</formula>
    </cfRule>
    <cfRule type="cellIs" dxfId="0" priority="9674" operator="equal">
      <formula>0</formula>
    </cfRule>
    <cfRule type="cellIs" dxfId="0" priority="9675" operator="equal">
      <formula>0</formula>
    </cfRule>
    <cfRule type="cellIs" dxfId="0" priority="9676" operator="equal">
      <formula>0</formula>
    </cfRule>
    <cfRule type="cellIs" dxfId="0" priority="9677" operator="equal">
      <formula>0</formula>
    </cfRule>
    <cfRule type="cellIs" dxfId="0" priority="9678" operator="equal">
      <formula>0</formula>
    </cfRule>
    <cfRule type="cellIs" dxfId="0" priority="9679" operator="equal">
      <formula>0</formula>
    </cfRule>
    <cfRule type="cellIs" dxfId="0" priority="9680" operator="equal">
      <formula>0</formula>
    </cfRule>
    <cfRule type="cellIs" dxfId="0" priority="9681" operator="equal">
      <formula>0</formula>
    </cfRule>
    <cfRule type="cellIs" dxfId="0" priority="9682" operator="equal">
      <formula>0</formula>
    </cfRule>
    <cfRule type="cellIs" dxfId="0" priority="9683" operator="equal">
      <formula>0</formula>
    </cfRule>
    <cfRule type="cellIs" dxfId="0" priority="9684" operator="equal">
      <formula>0</formula>
    </cfRule>
    <cfRule type="cellIs" dxfId="0" priority="9685" operator="equal">
      <formula>0</formula>
    </cfRule>
    <cfRule type="cellIs" dxfId="0" priority="9686" operator="equal">
      <formula>0</formula>
    </cfRule>
    <cfRule type="cellIs" dxfId="0" priority="9687" operator="equal">
      <formula>0</formula>
    </cfRule>
    <cfRule type="cellIs" dxfId="0" priority="9688" operator="equal">
      <formula>0</formula>
    </cfRule>
    <cfRule type="cellIs" dxfId="0" priority="9689" operator="equal">
      <formula>0</formula>
    </cfRule>
    <cfRule type="cellIs" dxfId="0" priority="9690" operator="equal">
      <formula>0</formula>
    </cfRule>
    <cfRule type="cellIs" dxfId="0" priority="9691" operator="equal">
      <formula>0</formula>
    </cfRule>
    <cfRule type="cellIs" dxfId="0" priority="9692" operator="equal">
      <formula>0</formula>
    </cfRule>
    <cfRule type="cellIs" dxfId="0" priority="9693" operator="equal">
      <formula>0</formula>
    </cfRule>
    <cfRule type="cellIs" dxfId="0" priority="9694" operator="equal">
      <formula>0</formula>
    </cfRule>
    <cfRule type="cellIs" dxfId="0" priority="9695" operator="equal">
      <formula>0</formula>
    </cfRule>
    <cfRule type="cellIs" dxfId="0" priority="9696" operator="equal">
      <formula>0</formula>
    </cfRule>
    <cfRule type="cellIs" dxfId="0" priority="9697" operator="equal">
      <formula>0</formula>
    </cfRule>
    <cfRule type="cellIs" dxfId="0" priority="9698" operator="equal">
      <formula>0</formula>
    </cfRule>
    <cfRule type="cellIs" dxfId="0" priority="9699" operator="equal">
      <formula>0</formula>
    </cfRule>
    <cfRule type="cellIs" dxfId="0" priority="9700" operator="equal">
      <formula>0</formula>
    </cfRule>
    <cfRule type="cellIs" dxfId="0" priority="9701" operator="equal">
      <formula>0</formula>
    </cfRule>
    <cfRule type="cellIs" dxfId="0" priority="9702" operator="equal">
      <formula>0</formula>
    </cfRule>
    <cfRule type="cellIs" dxfId="0" priority="9703" operator="equal">
      <formula>0</formula>
    </cfRule>
    <cfRule type="cellIs" dxfId="0" priority="9704" operator="equal">
      <formula>0</formula>
    </cfRule>
    <cfRule type="cellIs" dxfId="0" priority="9705" operator="equal">
      <formula>0</formula>
    </cfRule>
    <cfRule type="cellIs" dxfId="0" priority="9706" operator="equal">
      <formula>0</formula>
    </cfRule>
    <cfRule type="cellIs" dxfId="0" priority="9707" operator="equal">
      <formula>0</formula>
    </cfRule>
    <cfRule type="cellIs" dxfId="0" priority="9708" operator="equal">
      <formula>0</formula>
    </cfRule>
  </conditionalFormatting>
  <conditionalFormatting sqref="E622:E623">
    <cfRule type="cellIs" dxfId="0" priority="8557" operator="equal">
      <formula>0</formula>
    </cfRule>
    <cfRule type="cellIs" dxfId="0" priority="8558" operator="equal">
      <formula>0</formula>
    </cfRule>
    <cfRule type="cellIs" dxfId="0" priority="8559" operator="equal">
      <formula>0</formula>
    </cfRule>
    <cfRule type="cellIs" dxfId="0" priority="8560" operator="equal">
      <formula>0</formula>
    </cfRule>
    <cfRule type="cellIs" dxfId="0" priority="8561" operator="equal">
      <formula>0</formula>
    </cfRule>
    <cfRule type="cellIs" dxfId="0" priority="8562" operator="equal">
      <formula>0</formula>
    </cfRule>
    <cfRule type="cellIs" dxfId="0" priority="8563" operator="equal">
      <formula>0</formula>
    </cfRule>
    <cfRule type="cellIs" dxfId="0" priority="8564" operator="equal">
      <formula>0</formula>
    </cfRule>
    <cfRule type="cellIs" dxfId="0" priority="8565" operator="equal">
      <formula>0</formula>
    </cfRule>
    <cfRule type="cellIs" dxfId="0" priority="8566" operator="equal">
      <formula>0</formula>
    </cfRule>
    <cfRule type="cellIs" dxfId="0" priority="8567" operator="equal">
      <formula>0</formula>
    </cfRule>
    <cfRule type="cellIs" dxfId="0" priority="8568" operator="equal">
      <formula>0</formula>
    </cfRule>
    <cfRule type="cellIs" dxfId="0" priority="8569" operator="equal">
      <formula>0</formula>
    </cfRule>
    <cfRule type="cellIs" dxfId="0" priority="8570" operator="equal">
      <formula>0</formula>
    </cfRule>
    <cfRule type="cellIs" dxfId="0" priority="8571" operator="equal">
      <formula>0</formula>
    </cfRule>
    <cfRule type="cellIs" dxfId="0" priority="8572" operator="equal">
      <formula>0</formula>
    </cfRule>
    <cfRule type="cellIs" dxfId="0" priority="8573" operator="equal">
      <formula>0</formula>
    </cfRule>
    <cfRule type="cellIs" dxfId="0" priority="8574" operator="equal">
      <formula>0</formula>
    </cfRule>
    <cfRule type="cellIs" dxfId="0" priority="8575" operator="equal">
      <formula>0</formula>
    </cfRule>
    <cfRule type="cellIs" dxfId="0" priority="8576" operator="equal">
      <formula>0</formula>
    </cfRule>
    <cfRule type="cellIs" dxfId="0" priority="8577" operator="equal">
      <formula>0</formula>
    </cfRule>
    <cfRule type="cellIs" dxfId="0" priority="8578" operator="equal">
      <formula>0</formula>
    </cfRule>
    <cfRule type="cellIs" dxfId="0" priority="8579" operator="equal">
      <formula>0</formula>
    </cfRule>
    <cfRule type="cellIs" dxfId="0" priority="8580" operator="equal">
      <formula>0</formula>
    </cfRule>
    <cfRule type="cellIs" dxfId="0" priority="8581" operator="equal">
      <formula>0</formula>
    </cfRule>
    <cfRule type="cellIs" dxfId="0" priority="8582" operator="equal">
      <formula>0</formula>
    </cfRule>
    <cfRule type="cellIs" dxfId="0" priority="8583" operator="equal">
      <formula>0</formula>
    </cfRule>
    <cfRule type="cellIs" dxfId="0" priority="8584" operator="equal">
      <formula>0</formula>
    </cfRule>
    <cfRule type="cellIs" dxfId="0" priority="8585" operator="equal">
      <formula>0</formula>
    </cfRule>
    <cfRule type="cellIs" dxfId="0" priority="8586" operator="equal">
      <formula>0</formula>
    </cfRule>
    <cfRule type="cellIs" dxfId="0" priority="8587" operator="equal">
      <formula>0</formula>
    </cfRule>
    <cfRule type="cellIs" dxfId="0" priority="8588" operator="equal">
      <formula>0</formula>
    </cfRule>
    <cfRule type="cellIs" dxfId="0" priority="8589" operator="equal">
      <formula>0</formula>
    </cfRule>
    <cfRule type="cellIs" dxfId="0" priority="8590" operator="equal">
      <formula>0</formula>
    </cfRule>
    <cfRule type="cellIs" dxfId="0" priority="8591" operator="equal">
      <formula>0</formula>
    </cfRule>
    <cfRule type="cellIs" dxfId="0" priority="8592" operator="equal">
      <formula>0</formula>
    </cfRule>
    <cfRule type="cellIs" dxfId="0" priority="8593" operator="equal">
      <formula>0</formula>
    </cfRule>
    <cfRule type="cellIs" dxfId="0" priority="8594" operator="equal">
      <formula>0</formula>
    </cfRule>
    <cfRule type="cellIs" dxfId="0" priority="8595" operator="equal">
      <formula>0</formula>
    </cfRule>
    <cfRule type="cellIs" dxfId="0" priority="8596" operator="equal">
      <formula>0</formula>
    </cfRule>
    <cfRule type="cellIs" dxfId="0" priority="8597" operator="equal">
      <formula>0</formula>
    </cfRule>
    <cfRule type="cellIs" dxfId="0" priority="8598" operator="equal">
      <formula>0</formula>
    </cfRule>
    <cfRule type="cellIs" dxfId="0" priority="8599" operator="equal">
      <formula>0</formula>
    </cfRule>
    <cfRule type="cellIs" dxfId="0" priority="8600" operator="equal">
      <formula>0</formula>
    </cfRule>
    <cfRule type="cellIs" dxfId="0" priority="8601" operator="equal">
      <formula>0</formula>
    </cfRule>
    <cfRule type="cellIs" dxfId="0" priority="8602" operator="equal">
      <formula>0</formula>
    </cfRule>
    <cfRule type="cellIs" dxfId="0" priority="8603" operator="equal">
      <formula>0</formula>
    </cfRule>
    <cfRule type="cellIs" dxfId="0" priority="8604" operator="equal">
      <formula>0</formula>
    </cfRule>
    <cfRule type="cellIs" dxfId="0" priority="8605" operator="equal">
      <formula>0</formula>
    </cfRule>
    <cfRule type="cellIs" dxfId="0" priority="8606" operator="equal">
      <formula>0</formula>
    </cfRule>
    <cfRule type="cellIs" dxfId="0" priority="8607" operator="equal">
      <formula>0</formula>
    </cfRule>
    <cfRule type="cellIs" dxfId="0" priority="8608" operator="equal">
      <formula>0</formula>
    </cfRule>
    <cfRule type="cellIs" dxfId="0" priority="8609" operator="equal">
      <formula>0</formula>
    </cfRule>
    <cfRule type="cellIs" dxfId="0" priority="8610" operator="equal">
      <formula>0</formula>
    </cfRule>
    <cfRule type="cellIs" dxfId="0" priority="8611" operator="equal">
      <formula>0</formula>
    </cfRule>
    <cfRule type="cellIs" dxfId="0" priority="8612" operator="equal">
      <formula>0</formula>
    </cfRule>
    <cfRule type="cellIs" dxfId="0" priority="8613" operator="equal">
      <formula>0</formula>
    </cfRule>
    <cfRule type="cellIs" dxfId="0" priority="8614" operator="equal">
      <formula>0</formula>
    </cfRule>
    <cfRule type="cellIs" dxfId="0" priority="8615" operator="equal">
      <formula>0</formula>
    </cfRule>
    <cfRule type="cellIs" dxfId="0" priority="8616" operator="equal">
      <formula>0</formula>
    </cfRule>
    <cfRule type="cellIs" dxfId="0" priority="8617" operator="equal">
      <formula>0</formula>
    </cfRule>
    <cfRule type="cellIs" dxfId="0" priority="8618" operator="equal">
      <formula>0</formula>
    </cfRule>
    <cfRule type="cellIs" dxfId="0" priority="8619" operator="equal">
      <formula>0</formula>
    </cfRule>
    <cfRule type="cellIs" dxfId="0" priority="8620" operator="equal">
      <formula>0</formula>
    </cfRule>
    <cfRule type="cellIs" dxfId="0" priority="8621" operator="equal">
      <formula>0</formula>
    </cfRule>
    <cfRule type="cellIs" dxfId="0" priority="8622" operator="equal">
      <formula>0</formula>
    </cfRule>
    <cfRule type="cellIs" dxfId="0" priority="8623" operator="equal">
      <formula>0</formula>
    </cfRule>
    <cfRule type="cellIs" dxfId="0" priority="8624" operator="equal">
      <formula>0</formula>
    </cfRule>
    <cfRule type="cellIs" dxfId="0" priority="8625" operator="equal">
      <formula>0</formula>
    </cfRule>
    <cfRule type="cellIs" dxfId="0" priority="8626" operator="equal">
      <formula>0</formula>
    </cfRule>
    <cfRule type="cellIs" dxfId="0" priority="8627" operator="equal">
      <formula>0</formula>
    </cfRule>
    <cfRule type="cellIs" dxfId="0" priority="8628" operator="equal">
      <formula>0</formula>
    </cfRule>
    <cfRule type="cellIs" dxfId="0" priority="8629" operator="equal">
      <formula>0</formula>
    </cfRule>
    <cfRule type="cellIs" dxfId="0" priority="8630" operator="equal">
      <formula>0</formula>
    </cfRule>
    <cfRule type="cellIs" dxfId="0" priority="8631" operator="equal">
      <formula>0</formula>
    </cfRule>
    <cfRule type="cellIs" dxfId="0" priority="8632" operator="equal">
      <formula>0</formula>
    </cfRule>
    <cfRule type="cellIs" dxfId="0" priority="8633" operator="equal">
      <formula>0</formula>
    </cfRule>
    <cfRule type="cellIs" dxfId="0" priority="8634" operator="equal">
      <formula>0</formula>
    </cfRule>
    <cfRule type="cellIs" dxfId="0" priority="8635" operator="equal">
      <formula>0</formula>
    </cfRule>
    <cfRule type="cellIs" dxfId="0" priority="8636" operator="equal">
      <formula>0</formula>
    </cfRule>
    <cfRule type="cellIs" dxfId="0" priority="8637" operator="equal">
      <formula>0</formula>
    </cfRule>
    <cfRule type="cellIs" dxfId="0" priority="8638" operator="equal">
      <formula>0</formula>
    </cfRule>
    <cfRule type="cellIs" dxfId="0" priority="8639" operator="equal">
      <formula>0</formula>
    </cfRule>
    <cfRule type="cellIs" dxfId="0" priority="8640" operator="equal">
      <formula>0</formula>
    </cfRule>
    <cfRule type="cellIs" dxfId="0" priority="8641" operator="equal">
      <formula>0</formula>
    </cfRule>
    <cfRule type="cellIs" dxfId="0" priority="8642" operator="equal">
      <formula>0</formula>
    </cfRule>
    <cfRule type="cellIs" dxfId="0" priority="8643" operator="equal">
      <formula>0</formula>
    </cfRule>
    <cfRule type="cellIs" dxfId="0" priority="8644" operator="equal">
      <formula>0</formula>
    </cfRule>
    <cfRule type="cellIs" dxfId="0" priority="8645" operator="equal">
      <formula>0</formula>
    </cfRule>
    <cfRule type="cellIs" dxfId="0" priority="8646" operator="equal">
      <formula>0</formula>
    </cfRule>
    <cfRule type="cellIs" dxfId="0" priority="8647" operator="equal">
      <formula>0</formula>
    </cfRule>
    <cfRule type="cellIs" dxfId="0" priority="8648" operator="equal">
      <formula>0</formula>
    </cfRule>
    <cfRule type="cellIs" dxfId="0" priority="8649" operator="equal">
      <formula>0</formula>
    </cfRule>
    <cfRule type="cellIs" dxfId="0" priority="8650" operator="equal">
      <formula>0</formula>
    </cfRule>
    <cfRule type="cellIs" dxfId="0" priority="8651" operator="equal">
      <formula>0</formula>
    </cfRule>
    <cfRule type="cellIs" dxfId="0" priority="8652" operator="equal">
      <formula>0</formula>
    </cfRule>
    <cfRule type="cellIs" dxfId="0" priority="8653" operator="equal">
      <formula>0</formula>
    </cfRule>
    <cfRule type="cellIs" dxfId="0" priority="8654" operator="equal">
      <formula>0</formula>
    </cfRule>
    <cfRule type="cellIs" dxfId="0" priority="8655" operator="equal">
      <formula>0</formula>
    </cfRule>
    <cfRule type="cellIs" dxfId="0" priority="8656" operator="equal">
      <formula>0</formula>
    </cfRule>
    <cfRule type="cellIs" dxfId="0" priority="8657" operator="equal">
      <formula>0</formula>
    </cfRule>
    <cfRule type="cellIs" dxfId="0" priority="8658" operator="equal">
      <formula>0</formula>
    </cfRule>
    <cfRule type="cellIs" dxfId="0" priority="8659" operator="equal">
      <formula>0</formula>
    </cfRule>
    <cfRule type="cellIs" dxfId="0" priority="8660" operator="equal">
      <formula>0</formula>
    </cfRule>
    <cfRule type="cellIs" dxfId="0" priority="8661" operator="equal">
      <formula>0</formula>
    </cfRule>
    <cfRule type="cellIs" dxfId="0" priority="8662" operator="equal">
      <formula>0</formula>
    </cfRule>
    <cfRule type="cellIs" dxfId="0" priority="8663" operator="equal">
      <formula>0</formula>
    </cfRule>
    <cfRule type="cellIs" dxfId="0" priority="8664" operator="equal">
      <formula>0</formula>
    </cfRule>
    <cfRule type="cellIs" dxfId="0" priority="8665" operator="equal">
      <formula>0</formula>
    </cfRule>
    <cfRule type="cellIs" dxfId="0" priority="8666" operator="equal">
      <formula>0</formula>
    </cfRule>
    <cfRule type="cellIs" dxfId="0" priority="8667" operator="equal">
      <formula>0</formula>
    </cfRule>
    <cfRule type="cellIs" dxfId="0" priority="8668" operator="equal">
      <formula>0</formula>
    </cfRule>
    <cfRule type="cellIs" dxfId="0" priority="8669" operator="equal">
      <formula>0</formula>
    </cfRule>
    <cfRule type="cellIs" dxfId="0" priority="8670" operator="equal">
      <formula>0</formula>
    </cfRule>
    <cfRule type="cellIs" dxfId="0" priority="8671" operator="equal">
      <formula>0</formula>
    </cfRule>
    <cfRule type="cellIs" dxfId="0" priority="8672" operator="equal">
      <formula>0</formula>
    </cfRule>
    <cfRule type="cellIs" dxfId="0" priority="8673" operator="equal">
      <formula>0</formula>
    </cfRule>
    <cfRule type="cellIs" dxfId="0" priority="8674" operator="equal">
      <formula>0</formula>
    </cfRule>
    <cfRule type="cellIs" dxfId="0" priority="8675" operator="equal">
      <formula>0</formula>
    </cfRule>
    <cfRule type="cellIs" dxfId="0" priority="8676" operator="equal">
      <formula>0</formula>
    </cfRule>
    <cfRule type="cellIs" dxfId="0" priority="8677" operator="equal">
      <formula>0</formula>
    </cfRule>
    <cfRule type="cellIs" dxfId="0" priority="8678" operator="equal">
      <formula>0</formula>
    </cfRule>
    <cfRule type="cellIs" dxfId="0" priority="8679" operator="equal">
      <formula>0</formula>
    </cfRule>
    <cfRule type="cellIs" dxfId="0" priority="8680" operator="equal">
      <formula>0</formula>
    </cfRule>
    <cfRule type="cellIs" dxfId="0" priority="8681" operator="equal">
      <formula>0</formula>
    </cfRule>
    <cfRule type="cellIs" dxfId="0" priority="8682" operator="equal">
      <formula>0</formula>
    </cfRule>
    <cfRule type="cellIs" dxfId="0" priority="8683" operator="equal">
      <formula>0</formula>
    </cfRule>
    <cfRule type="cellIs" dxfId="0" priority="8684" operator="equal">
      <formula>0</formula>
    </cfRule>
    <cfRule type="cellIs" dxfId="0" priority="8685" operator="equal">
      <formula>0</formula>
    </cfRule>
    <cfRule type="cellIs" dxfId="0" priority="8686" operator="equal">
      <formula>0</formula>
    </cfRule>
    <cfRule type="cellIs" dxfId="0" priority="8687" operator="equal">
      <formula>0</formula>
    </cfRule>
    <cfRule type="cellIs" dxfId="0" priority="8688" operator="equal">
      <formula>0</formula>
    </cfRule>
    <cfRule type="cellIs" dxfId="0" priority="8689" operator="equal">
      <formula>0</formula>
    </cfRule>
    <cfRule type="cellIs" dxfId="0" priority="8690" operator="equal">
      <formula>0</formula>
    </cfRule>
    <cfRule type="cellIs" dxfId="0" priority="8691" operator="equal">
      <formula>0</formula>
    </cfRule>
    <cfRule type="cellIs" dxfId="0" priority="8692" operator="equal">
      <formula>0</formula>
    </cfRule>
    <cfRule type="cellIs" dxfId="0" priority="8693" operator="equal">
      <formula>0</formula>
    </cfRule>
    <cfRule type="cellIs" dxfId="0" priority="8694" operator="equal">
      <formula>0</formula>
    </cfRule>
    <cfRule type="cellIs" dxfId="0" priority="8695" operator="equal">
      <formula>0</formula>
    </cfRule>
    <cfRule type="cellIs" dxfId="0" priority="8696" operator="equal">
      <formula>0</formula>
    </cfRule>
    <cfRule type="cellIs" dxfId="0" priority="8697" operator="equal">
      <formula>0</formula>
    </cfRule>
    <cfRule type="cellIs" dxfId="0" priority="8698" operator="equal">
      <formula>0</formula>
    </cfRule>
    <cfRule type="cellIs" dxfId="0" priority="8699" operator="equal">
      <formula>0</formula>
    </cfRule>
    <cfRule type="cellIs" dxfId="0" priority="8700" operator="equal">
      <formula>0</formula>
    </cfRule>
    <cfRule type="cellIs" dxfId="0" priority="8701" operator="equal">
      <formula>0</formula>
    </cfRule>
    <cfRule type="cellIs" dxfId="0" priority="8702" operator="equal">
      <formula>0</formula>
    </cfRule>
    <cfRule type="cellIs" dxfId="0" priority="8703" operator="equal">
      <formula>0</formula>
    </cfRule>
    <cfRule type="cellIs" dxfId="0" priority="8704" operator="equal">
      <formula>0</formula>
    </cfRule>
    <cfRule type="cellIs" dxfId="0" priority="8705" operator="equal">
      <formula>0</formula>
    </cfRule>
    <cfRule type="cellIs" dxfId="0" priority="8706" operator="equal">
      <formula>0</formula>
    </cfRule>
    <cfRule type="cellIs" dxfId="0" priority="8707" operator="equal">
      <formula>0</formula>
    </cfRule>
    <cfRule type="cellIs" dxfId="0" priority="8708" operator="equal">
      <formula>0</formula>
    </cfRule>
    <cfRule type="cellIs" dxfId="0" priority="8709" operator="equal">
      <formula>0</formula>
    </cfRule>
    <cfRule type="cellIs" dxfId="0" priority="8710" operator="equal">
      <formula>0</formula>
    </cfRule>
    <cfRule type="cellIs" dxfId="0" priority="8711" operator="equal">
      <formula>0</formula>
    </cfRule>
    <cfRule type="cellIs" dxfId="0" priority="8712" operator="equal">
      <formula>0</formula>
    </cfRule>
    <cfRule type="cellIs" dxfId="0" priority="8713" operator="equal">
      <formula>0</formula>
    </cfRule>
    <cfRule type="cellIs" dxfId="0" priority="8714" operator="equal">
      <formula>0</formula>
    </cfRule>
    <cfRule type="cellIs" dxfId="0" priority="8715" operator="equal">
      <formula>0</formula>
    </cfRule>
    <cfRule type="cellIs" dxfId="0" priority="8716" operator="equal">
      <formula>0</formula>
    </cfRule>
    <cfRule type="cellIs" dxfId="0" priority="8717" operator="equal">
      <formula>0</formula>
    </cfRule>
    <cfRule type="cellIs" dxfId="0" priority="8718" operator="equal">
      <formula>0</formula>
    </cfRule>
    <cfRule type="cellIs" dxfId="0" priority="8719" operator="equal">
      <formula>0</formula>
    </cfRule>
    <cfRule type="cellIs" dxfId="0" priority="8720" operator="equal">
      <formula>0</formula>
    </cfRule>
    <cfRule type="cellIs" dxfId="0" priority="8721" operator="equal">
      <formula>0</formula>
    </cfRule>
    <cfRule type="cellIs" dxfId="0" priority="8722" operator="equal">
      <formula>0</formula>
    </cfRule>
    <cfRule type="cellIs" dxfId="0" priority="8723" operator="equal">
      <formula>0</formula>
    </cfRule>
    <cfRule type="cellIs" dxfId="0" priority="8724" operator="equal">
      <formula>0</formula>
    </cfRule>
    <cfRule type="cellIs" dxfId="0" priority="8725" operator="equal">
      <formula>0</formula>
    </cfRule>
    <cfRule type="cellIs" dxfId="0" priority="8726" operator="equal">
      <formula>0</formula>
    </cfRule>
    <cfRule type="cellIs" dxfId="0" priority="8727" operator="equal">
      <formula>0</formula>
    </cfRule>
    <cfRule type="cellIs" dxfId="0" priority="8728" operator="equal">
      <formula>0</formula>
    </cfRule>
    <cfRule type="cellIs" dxfId="0" priority="8729" operator="equal">
      <formula>0</formula>
    </cfRule>
    <cfRule type="cellIs" dxfId="0" priority="8730" operator="equal">
      <formula>0</formula>
    </cfRule>
    <cfRule type="cellIs" dxfId="0" priority="8731" operator="equal">
      <formula>0</formula>
    </cfRule>
    <cfRule type="cellIs" dxfId="0" priority="8732" operator="equal">
      <formula>0</formula>
    </cfRule>
    <cfRule type="cellIs" dxfId="0" priority="8733" operator="equal">
      <formula>0</formula>
    </cfRule>
    <cfRule type="cellIs" dxfId="0" priority="8734" operator="equal">
      <formula>0</formula>
    </cfRule>
    <cfRule type="cellIs" dxfId="0" priority="8735" operator="equal">
      <formula>0</formula>
    </cfRule>
    <cfRule type="cellIs" dxfId="0" priority="8736" operator="equal">
      <formula>0</formula>
    </cfRule>
    <cfRule type="cellIs" dxfId="0" priority="8737" operator="equal">
      <formula>0</formula>
    </cfRule>
    <cfRule type="cellIs" dxfId="0" priority="8738" operator="equal">
      <formula>0</formula>
    </cfRule>
    <cfRule type="cellIs" dxfId="0" priority="8739" operator="equal">
      <formula>0</formula>
    </cfRule>
    <cfRule type="cellIs" dxfId="0" priority="8740" operator="equal">
      <formula>0</formula>
    </cfRule>
    <cfRule type="cellIs" dxfId="0" priority="8741" operator="equal">
      <formula>0</formula>
    </cfRule>
    <cfRule type="cellIs" dxfId="0" priority="8742" operator="equal">
      <formula>0</formula>
    </cfRule>
    <cfRule type="cellIs" dxfId="0" priority="8743" operator="equal">
      <formula>0</formula>
    </cfRule>
    <cfRule type="cellIs" dxfId="0" priority="8744" operator="equal">
      <formula>0</formula>
    </cfRule>
    <cfRule type="cellIs" dxfId="0" priority="8745" operator="equal">
      <formula>0</formula>
    </cfRule>
    <cfRule type="cellIs" dxfId="0" priority="8746" operator="equal">
      <formula>0</formula>
    </cfRule>
    <cfRule type="cellIs" dxfId="0" priority="8747" operator="equal">
      <formula>0</formula>
    </cfRule>
    <cfRule type="cellIs" dxfId="0" priority="8748" operator="equal">
      <formula>0</formula>
    </cfRule>
    <cfRule type="cellIs" dxfId="0" priority="8749" operator="equal">
      <formula>0</formula>
    </cfRule>
    <cfRule type="cellIs" dxfId="0" priority="8750" operator="equal">
      <formula>0</formula>
    </cfRule>
    <cfRule type="cellIs" dxfId="0" priority="8751" operator="equal">
      <formula>0</formula>
    </cfRule>
    <cfRule type="cellIs" dxfId="0" priority="8752" operator="equal">
      <formula>0</formula>
    </cfRule>
    <cfRule type="cellIs" dxfId="0" priority="8753" operator="equal">
      <formula>0</formula>
    </cfRule>
    <cfRule type="cellIs" dxfId="0" priority="8754" operator="equal">
      <formula>0</formula>
    </cfRule>
    <cfRule type="cellIs" dxfId="0" priority="8755" operator="equal">
      <formula>0</formula>
    </cfRule>
    <cfRule type="cellIs" dxfId="0" priority="8756" operator="equal">
      <formula>0</formula>
    </cfRule>
    <cfRule type="cellIs" dxfId="0" priority="8757" operator="equal">
      <formula>0</formula>
    </cfRule>
    <cfRule type="cellIs" dxfId="0" priority="8758" operator="equal">
      <formula>0</formula>
    </cfRule>
    <cfRule type="cellIs" dxfId="0" priority="8759" operator="equal">
      <formula>0</formula>
    </cfRule>
    <cfRule type="cellIs" dxfId="0" priority="8760" operator="equal">
      <formula>0</formula>
    </cfRule>
    <cfRule type="cellIs" dxfId="0" priority="8761" operator="equal">
      <formula>0</formula>
    </cfRule>
    <cfRule type="cellIs" dxfId="0" priority="8762" operator="equal">
      <formula>0</formula>
    </cfRule>
    <cfRule type="cellIs" dxfId="0" priority="8763" operator="equal">
      <formula>0</formula>
    </cfRule>
    <cfRule type="cellIs" dxfId="0" priority="8764" operator="equal">
      <formula>0</formula>
    </cfRule>
    <cfRule type="cellIs" dxfId="0" priority="8765" operator="equal">
      <formula>0</formula>
    </cfRule>
    <cfRule type="cellIs" dxfId="0" priority="8766" operator="equal">
      <formula>0</formula>
    </cfRule>
    <cfRule type="cellIs" dxfId="0" priority="8767" operator="equal">
      <formula>0</formula>
    </cfRule>
    <cfRule type="cellIs" dxfId="0" priority="8768" operator="equal">
      <formula>0</formula>
    </cfRule>
    <cfRule type="cellIs" dxfId="0" priority="8769" operator="equal">
      <formula>0</formula>
    </cfRule>
    <cfRule type="cellIs" dxfId="0" priority="8770" operator="equal">
      <formula>0</formula>
    </cfRule>
    <cfRule type="cellIs" dxfId="0" priority="8771" operator="equal">
      <formula>0</formula>
    </cfRule>
    <cfRule type="cellIs" dxfId="0" priority="8772" operator="equal">
      <formula>0</formula>
    </cfRule>
    <cfRule type="cellIs" dxfId="0" priority="8773" operator="equal">
      <formula>0</formula>
    </cfRule>
    <cfRule type="cellIs" dxfId="0" priority="8774" operator="equal">
      <formula>0</formula>
    </cfRule>
    <cfRule type="cellIs" dxfId="0" priority="8775" operator="equal">
      <formula>0</formula>
    </cfRule>
    <cfRule type="cellIs" dxfId="0" priority="8776" operator="equal">
      <formula>0</formula>
    </cfRule>
    <cfRule type="cellIs" dxfId="0" priority="8777" operator="equal">
      <formula>0</formula>
    </cfRule>
    <cfRule type="cellIs" dxfId="0" priority="8778" operator="equal">
      <formula>0</formula>
    </cfRule>
    <cfRule type="cellIs" dxfId="0" priority="8779" operator="equal">
      <formula>0</formula>
    </cfRule>
    <cfRule type="cellIs" dxfId="0" priority="8780" operator="equal">
      <formula>0</formula>
    </cfRule>
    <cfRule type="cellIs" dxfId="0" priority="8781" operator="equal">
      <formula>0</formula>
    </cfRule>
    <cfRule type="cellIs" dxfId="0" priority="8782" operator="equal">
      <formula>0</formula>
    </cfRule>
    <cfRule type="cellIs" dxfId="0" priority="8783" operator="equal">
      <formula>0</formula>
    </cfRule>
    <cfRule type="cellIs" dxfId="0" priority="8784" operator="equal">
      <formula>0</formula>
    </cfRule>
    <cfRule type="cellIs" dxfId="0" priority="8785" operator="equal">
      <formula>0</formula>
    </cfRule>
    <cfRule type="cellIs" dxfId="0" priority="8786" operator="equal">
      <formula>0</formula>
    </cfRule>
    <cfRule type="cellIs" dxfId="0" priority="8787" operator="equal">
      <formula>0</formula>
    </cfRule>
    <cfRule type="cellIs" dxfId="0" priority="8788" operator="equal">
      <formula>0</formula>
    </cfRule>
    <cfRule type="cellIs" dxfId="0" priority="8789" operator="equal">
      <formula>0</formula>
    </cfRule>
    <cfRule type="cellIs" dxfId="0" priority="8790" operator="equal">
      <formula>0</formula>
    </cfRule>
    <cfRule type="cellIs" dxfId="0" priority="8791" operator="equal">
      <formula>0</formula>
    </cfRule>
    <cfRule type="cellIs" dxfId="0" priority="8792" operator="equal">
      <formula>0</formula>
    </cfRule>
    <cfRule type="cellIs" dxfId="0" priority="8793" operator="equal">
      <formula>0</formula>
    </cfRule>
    <cfRule type="cellIs" dxfId="0" priority="8794" operator="equal">
      <formula>0</formula>
    </cfRule>
    <cfRule type="cellIs" dxfId="0" priority="8795" operator="equal">
      <formula>0</formula>
    </cfRule>
    <cfRule type="cellIs" dxfId="0" priority="8796" operator="equal">
      <formula>0</formula>
    </cfRule>
    <cfRule type="cellIs" dxfId="0" priority="8797" operator="equal">
      <formula>0</formula>
    </cfRule>
    <cfRule type="cellIs" dxfId="0" priority="8798" operator="equal">
      <formula>0</formula>
    </cfRule>
    <cfRule type="cellIs" dxfId="0" priority="8799" operator="equal">
      <formula>0</formula>
    </cfRule>
    <cfRule type="cellIs" dxfId="0" priority="8800" operator="equal">
      <formula>0</formula>
    </cfRule>
    <cfRule type="cellIs" dxfId="0" priority="8801" operator="equal">
      <formula>0</formula>
    </cfRule>
    <cfRule type="cellIs" dxfId="0" priority="8802" operator="equal">
      <formula>0</formula>
    </cfRule>
    <cfRule type="cellIs" dxfId="0" priority="8803" operator="equal">
      <formula>0</formula>
    </cfRule>
    <cfRule type="cellIs" dxfId="0" priority="8804" operator="equal">
      <formula>0</formula>
    </cfRule>
    <cfRule type="cellIs" dxfId="0" priority="8805" operator="equal">
      <formula>0</formula>
    </cfRule>
    <cfRule type="cellIs" dxfId="0" priority="8806" operator="equal">
      <formula>0</formula>
    </cfRule>
    <cfRule type="cellIs" dxfId="0" priority="8807" operator="equal">
      <formula>0</formula>
    </cfRule>
    <cfRule type="cellIs" dxfId="0" priority="8808" operator="equal">
      <formula>0</formula>
    </cfRule>
    <cfRule type="cellIs" dxfId="0" priority="8809" operator="equal">
      <formula>0</formula>
    </cfRule>
    <cfRule type="cellIs" dxfId="0" priority="8810" operator="equal">
      <formula>0</formula>
    </cfRule>
    <cfRule type="cellIs" dxfId="0" priority="8811" operator="equal">
      <formula>0</formula>
    </cfRule>
    <cfRule type="cellIs" dxfId="0" priority="8812" operator="equal">
      <formula>0</formula>
    </cfRule>
    <cfRule type="cellIs" dxfId="0" priority="8813" operator="equal">
      <formula>0</formula>
    </cfRule>
    <cfRule type="cellIs" dxfId="0" priority="8814" operator="equal">
      <formula>0</formula>
    </cfRule>
    <cfRule type="cellIs" dxfId="0" priority="8815" operator="equal">
      <formula>0</formula>
    </cfRule>
    <cfRule type="cellIs" dxfId="0" priority="8816" operator="equal">
      <formula>0</formula>
    </cfRule>
    <cfRule type="cellIs" dxfId="0" priority="8817" operator="equal">
      <formula>0</formula>
    </cfRule>
    <cfRule type="cellIs" dxfId="0" priority="8818" operator="equal">
      <formula>0</formula>
    </cfRule>
    <cfRule type="cellIs" dxfId="0" priority="8819" operator="equal">
      <formula>0</formula>
    </cfRule>
    <cfRule type="cellIs" dxfId="0" priority="8820" operator="equal">
      <formula>0</formula>
    </cfRule>
    <cfRule type="cellIs" dxfId="0" priority="8821" operator="equal">
      <formula>0</formula>
    </cfRule>
    <cfRule type="cellIs" dxfId="0" priority="8822" operator="equal">
      <formula>0</formula>
    </cfRule>
    <cfRule type="cellIs" dxfId="0" priority="8823" operator="equal">
      <formula>0</formula>
    </cfRule>
    <cfRule type="cellIs" dxfId="0" priority="8824" operator="equal">
      <formula>0</formula>
    </cfRule>
    <cfRule type="cellIs" dxfId="0" priority="8825" operator="equal">
      <formula>0</formula>
    </cfRule>
    <cfRule type="cellIs" dxfId="0" priority="8826" operator="equal">
      <formula>0</formula>
    </cfRule>
    <cfRule type="cellIs" dxfId="0" priority="8827" operator="equal">
      <formula>0</formula>
    </cfRule>
    <cfRule type="cellIs" dxfId="0" priority="8828" operator="equal">
      <formula>0</formula>
    </cfRule>
    <cfRule type="cellIs" dxfId="0" priority="8829" operator="equal">
      <formula>0</formula>
    </cfRule>
    <cfRule type="cellIs" dxfId="0" priority="8830" operator="equal">
      <formula>0</formula>
    </cfRule>
    <cfRule type="cellIs" dxfId="0" priority="8831" operator="equal">
      <formula>0</formula>
    </cfRule>
    <cfRule type="cellIs" dxfId="0" priority="8832" operator="equal">
      <formula>0</formula>
    </cfRule>
    <cfRule type="cellIs" dxfId="0" priority="8833" operator="equal">
      <formula>0</formula>
    </cfRule>
    <cfRule type="cellIs" dxfId="0" priority="8834" operator="equal">
      <formula>0</formula>
    </cfRule>
    <cfRule type="cellIs" dxfId="0" priority="8835" operator="equal">
      <formula>0</formula>
    </cfRule>
    <cfRule type="cellIs" dxfId="0" priority="8836" operator="equal">
      <formula>0</formula>
    </cfRule>
    <cfRule type="cellIs" dxfId="0" priority="8837" operator="equal">
      <formula>0</formula>
    </cfRule>
    <cfRule type="cellIs" dxfId="0" priority="8838" operator="equal">
      <formula>0</formula>
    </cfRule>
    <cfRule type="cellIs" dxfId="0" priority="8839" operator="equal">
      <formula>0</formula>
    </cfRule>
    <cfRule type="cellIs" dxfId="0" priority="8840" operator="equal">
      <formula>0</formula>
    </cfRule>
    <cfRule type="cellIs" dxfId="0" priority="8841" operator="equal">
      <formula>0</formula>
    </cfRule>
    <cfRule type="cellIs" dxfId="0" priority="8842" operator="equal">
      <formula>0</formula>
    </cfRule>
    <cfRule type="cellIs" dxfId="0" priority="8843" operator="equal">
      <formula>0</formula>
    </cfRule>
    <cfRule type="cellIs" dxfId="0" priority="8844" operator="equal">
      <formula>0</formula>
    </cfRule>
    <cfRule type="cellIs" dxfId="0" priority="8845" operator="equal">
      <formula>0</formula>
    </cfRule>
    <cfRule type="cellIs" dxfId="0" priority="8846" operator="equal">
      <formula>0</formula>
    </cfRule>
    <cfRule type="cellIs" dxfId="0" priority="8847" operator="equal">
      <formula>0</formula>
    </cfRule>
    <cfRule type="cellIs" dxfId="0" priority="8848" operator="equal">
      <formula>0</formula>
    </cfRule>
    <cfRule type="cellIs" dxfId="0" priority="8849" operator="equal">
      <formula>0</formula>
    </cfRule>
    <cfRule type="cellIs" dxfId="0" priority="8850" operator="equal">
      <formula>0</formula>
    </cfRule>
    <cfRule type="cellIs" dxfId="0" priority="8851" operator="equal">
      <formula>0</formula>
    </cfRule>
    <cfRule type="cellIs" dxfId="0" priority="8852" operator="equal">
      <formula>0</formula>
    </cfRule>
    <cfRule type="cellIs" dxfId="0" priority="8853" operator="equal">
      <formula>0</formula>
    </cfRule>
    <cfRule type="cellIs" dxfId="0" priority="8854" operator="equal">
      <formula>0</formula>
    </cfRule>
    <cfRule type="cellIs" dxfId="0" priority="8855" operator="equal">
      <formula>0</formula>
    </cfRule>
    <cfRule type="cellIs" dxfId="0" priority="8856" operator="equal">
      <formula>0</formula>
    </cfRule>
    <cfRule type="cellIs" dxfId="0" priority="8857" operator="equal">
      <formula>0</formula>
    </cfRule>
    <cfRule type="cellIs" dxfId="0" priority="8858" operator="equal">
      <formula>0</formula>
    </cfRule>
    <cfRule type="cellIs" dxfId="0" priority="8859" operator="equal">
      <formula>0</formula>
    </cfRule>
    <cfRule type="cellIs" dxfId="0" priority="8860" operator="equal">
      <formula>0</formula>
    </cfRule>
    <cfRule type="cellIs" dxfId="0" priority="8861" operator="equal">
      <formula>0</formula>
    </cfRule>
    <cfRule type="cellIs" dxfId="0" priority="8862" operator="equal">
      <formula>0</formula>
    </cfRule>
    <cfRule type="cellIs" dxfId="0" priority="8863" operator="equal">
      <formula>0</formula>
    </cfRule>
    <cfRule type="cellIs" dxfId="0" priority="8864" operator="equal">
      <formula>0</formula>
    </cfRule>
    <cfRule type="cellIs" dxfId="0" priority="8865" operator="equal">
      <formula>0</formula>
    </cfRule>
    <cfRule type="cellIs" dxfId="0" priority="8866" operator="equal">
      <formula>0</formula>
    </cfRule>
    <cfRule type="cellIs" dxfId="0" priority="8867" operator="equal">
      <formula>0</formula>
    </cfRule>
    <cfRule type="cellIs" dxfId="0" priority="8868" operator="equal">
      <formula>0</formula>
    </cfRule>
    <cfRule type="cellIs" dxfId="0" priority="8869" operator="equal">
      <formula>0</formula>
    </cfRule>
    <cfRule type="cellIs" dxfId="0" priority="8870" operator="equal">
      <formula>0</formula>
    </cfRule>
    <cfRule type="cellIs" dxfId="0" priority="8871" operator="equal">
      <formula>0</formula>
    </cfRule>
    <cfRule type="cellIs" dxfId="0" priority="8872" operator="equal">
      <formula>0</formula>
    </cfRule>
    <cfRule type="cellIs" dxfId="0" priority="8873" operator="equal">
      <formula>0</formula>
    </cfRule>
    <cfRule type="cellIs" dxfId="0" priority="8874" operator="equal">
      <formula>0</formula>
    </cfRule>
    <cfRule type="cellIs" dxfId="0" priority="8875" operator="equal">
      <formula>0</formula>
    </cfRule>
    <cfRule type="cellIs" dxfId="0" priority="8876" operator="equal">
      <formula>0</formula>
    </cfRule>
    <cfRule type="cellIs" dxfId="0" priority="8877" operator="equal">
      <formula>0</formula>
    </cfRule>
    <cfRule type="cellIs" dxfId="0" priority="8878" operator="equal">
      <formula>0</formula>
    </cfRule>
    <cfRule type="cellIs" dxfId="0" priority="8879" operator="equal">
      <formula>0</formula>
    </cfRule>
    <cfRule type="cellIs" dxfId="0" priority="8880" operator="equal">
      <formula>0</formula>
    </cfRule>
    <cfRule type="cellIs" dxfId="0" priority="8881" operator="equal">
      <formula>0</formula>
    </cfRule>
    <cfRule type="cellIs" dxfId="0" priority="8882" operator="equal">
      <formula>0</formula>
    </cfRule>
    <cfRule type="cellIs" dxfId="0" priority="8883" operator="equal">
      <formula>0</formula>
    </cfRule>
    <cfRule type="cellIs" dxfId="0" priority="8884" operator="equal">
      <formula>0</formula>
    </cfRule>
    <cfRule type="cellIs" dxfId="0" priority="8885" operator="equal">
      <formula>0</formula>
    </cfRule>
    <cfRule type="cellIs" dxfId="0" priority="8886" operator="equal">
      <formula>0</formula>
    </cfRule>
    <cfRule type="cellIs" dxfId="0" priority="8887" operator="equal">
      <formula>0</formula>
    </cfRule>
    <cfRule type="cellIs" dxfId="0" priority="8888" operator="equal">
      <formula>0</formula>
    </cfRule>
    <cfRule type="cellIs" dxfId="0" priority="8889" operator="equal">
      <formula>0</formula>
    </cfRule>
    <cfRule type="cellIs" dxfId="0" priority="8890" operator="equal">
      <formula>0</formula>
    </cfRule>
    <cfRule type="cellIs" dxfId="0" priority="8891" operator="equal">
      <formula>0</formula>
    </cfRule>
    <cfRule type="cellIs" dxfId="0" priority="8892" operator="equal">
      <formula>0</formula>
    </cfRule>
    <cfRule type="cellIs" dxfId="0" priority="8893" operator="equal">
      <formula>0</formula>
    </cfRule>
    <cfRule type="cellIs" dxfId="0" priority="8894" operator="equal">
      <formula>0</formula>
    </cfRule>
    <cfRule type="cellIs" dxfId="0" priority="8895" operator="equal">
      <formula>0</formula>
    </cfRule>
    <cfRule type="cellIs" dxfId="0" priority="8896" operator="equal">
      <formula>0</formula>
    </cfRule>
    <cfRule type="cellIs" dxfId="0" priority="8897" operator="equal">
      <formula>0</formula>
    </cfRule>
    <cfRule type="cellIs" dxfId="0" priority="8898" operator="equal">
      <formula>0</formula>
    </cfRule>
    <cfRule type="cellIs" dxfId="0" priority="8899" operator="equal">
      <formula>0</formula>
    </cfRule>
    <cfRule type="cellIs" dxfId="0" priority="8900" operator="equal">
      <formula>0</formula>
    </cfRule>
    <cfRule type="cellIs" dxfId="0" priority="8901" operator="equal">
      <formula>0</formula>
    </cfRule>
    <cfRule type="cellIs" dxfId="0" priority="8902" operator="equal">
      <formula>0</formula>
    </cfRule>
    <cfRule type="cellIs" dxfId="0" priority="8903" operator="equal">
      <formula>0</formula>
    </cfRule>
    <cfRule type="cellIs" dxfId="0" priority="8904" operator="equal">
      <formula>0</formula>
    </cfRule>
    <cfRule type="cellIs" dxfId="0" priority="8905" operator="equal">
      <formula>0</formula>
    </cfRule>
    <cfRule type="cellIs" dxfId="0" priority="8906" operator="equal">
      <formula>0</formula>
    </cfRule>
    <cfRule type="cellIs" dxfId="0" priority="8907" operator="equal">
      <formula>0</formula>
    </cfRule>
    <cfRule type="cellIs" dxfId="0" priority="8908" operator="equal">
      <formula>0</formula>
    </cfRule>
    <cfRule type="cellIs" dxfId="0" priority="8909" operator="equal">
      <formula>0</formula>
    </cfRule>
    <cfRule type="cellIs" dxfId="0" priority="8910" operator="equal">
      <formula>0</formula>
    </cfRule>
    <cfRule type="cellIs" dxfId="0" priority="8911" operator="equal">
      <formula>0</formula>
    </cfRule>
    <cfRule type="cellIs" dxfId="0" priority="8912" operator="equal">
      <formula>0</formula>
    </cfRule>
    <cfRule type="cellIs" dxfId="0" priority="8913" operator="equal">
      <formula>0</formula>
    </cfRule>
    <cfRule type="cellIs" dxfId="0" priority="8914" operator="equal">
      <formula>0</formula>
    </cfRule>
    <cfRule type="cellIs" dxfId="0" priority="8915" operator="equal">
      <formula>0</formula>
    </cfRule>
    <cfRule type="cellIs" dxfId="0" priority="8916" operator="equal">
      <formula>0</formula>
    </cfRule>
    <cfRule type="cellIs" dxfId="0" priority="8917" operator="equal">
      <formula>0</formula>
    </cfRule>
    <cfRule type="cellIs" dxfId="0" priority="8918" operator="equal">
      <formula>0</formula>
    </cfRule>
    <cfRule type="cellIs" dxfId="0" priority="8919" operator="equal">
      <formula>0</formula>
    </cfRule>
    <cfRule type="cellIs" dxfId="0" priority="8920" operator="equal">
      <formula>0</formula>
    </cfRule>
    <cfRule type="cellIs" dxfId="0" priority="8921" operator="equal">
      <formula>0</formula>
    </cfRule>
    <cfRule type="cellIs" dxfId="0" priority="8922" operator="equal">
      <formula>0</formula>
    </cfRule>
    <cfRule type="cellIs" dxfId="0" priority="8923" operator="equal">
      <formula>0</formula>
    </cfRule>
    <cfRule type="cellIs" dxfId="0" priority="8924" operator="equal">
      <formula>0</formula>
    </cfRule>
    <cfRule type="cellIs" dxfId="0" priority="8925" operator="equal">
      <formula>0</formula>
    </cfRule>
    <cfRule type="cellIs" dxfId="0" priority="8926" operator="equal">
      <formula>0</formula>
    </cfRule>
    <cfRule type="cellIs" dxfId="0" priority="8927" operator="equal">
      <formula>0</formula>
    </cfRule>
    <cfRule type="cellIs" dxfId="0" priority="8928" operator="equal">
      <formula>0</formula>
    </cfRule>
    <cfRule type="cellIs" dxfId="0" priority="8929" operator="equal">
      <formula>0</formula>
    </cfRule>
    <cfRule type="cellIs" dxfId="0" priority="8930" operator="equal">
      <formula>0</formula>
    </cfRule>
    <cfRule type="cellIs" dxfId="0" priority="8931" operator="equal">
      <formula>0</formula>
    </cfRule>
    <cfRule type="cellIs" dxfId="0" priority="8932" operator="equal">
      <formula>0</formula>
    </cfRule>
    <cfRule type="cellIs" dxfId="0" priority="8933" operator="equal">
      <formula>0</formula>
    </cfRule>
    <cfRule type="cellIs" dxfId="0" priority="8934" operator="equal">
      <formula>0</formula>
    </cfRule>
    <cfRule type="cellIs" dxfId="0" priority="8935" operator="equal">
      <formula>0</formula>
    </cfRule>
    <cfRule type="cellIs" dxfId="0" priority="8936" operator="equal">
      <formula>0</formula>
    </cfRule>
    <cfRule type="cellIs" dxfId="0" priority="8937" operator="equal">
      <formula>0</formula>
    </cfRule>
    <cfRule type="cellIs" dxfId="0" priority="8938" operator="equal">
      <formula>0</formula>
    </cfRule>
    <cfRule type="cellIs" dxfId="0" priority="8939" operator="equal">
      <formula>0</formula>
    </cfRule>
    <cfRule type="cellIs" dxfId="0" priority="8940" operator="equal">
      <formula>0</formula>
    </cfRule>
  </conditionalFormatting>
  <conditionalFormatting sqref="E54 E56">
    <cfRule type="cellIs" dxfId="0" priority="39994" operator="equal">
      <formula>0</formula>
    </cfRule>
  </conditionalFormatting>
  <conditionalFormatting sqref="E66 E74:E75 E78">
    <cfRule type="cellIs" dxfId="0" priority="39952" operator="equal">
      <formula>0</formula>
    </cfRule>
  </conditionalFormatting>
  <conditionalFormatting sqref="E246:E247 E256 E251:E253">
    <cfRule type="cellIs" dxfId="0" priority="38898" operator="equal">
      <formula>0</formula>
    </cfRule>
    <cfRule type="cellIs" dxfId="0" priority="38899" operator="equal">
      <formula>0</formula>
    </cfRule>
    <cfRule type="cellIs" dxfId="0" priority="38900" operator="equal">
      <formula>0</formula>
    </cfRule>
    <cfRule type="cellIs" dxfId="0" priority="38901" operator="equal">
      <formula>0</formula>
    </cfRule>
  </conditionalFormatting>
  <conditionalFormatting sqref="E302:E305 E321:E325 E307:E319">
    <cfRule type="cellIs" dxfId="0" priority="38758" operator="equal">
      <formula>0</formula>
    </cfRule>
    <cfRule type="cellIs" dxfId="0" priority="38772" operator="equal">
      <formula>0</formula>
    </cfRule>
    <cfRule type="cellIs" dxfId="0" priority="38786" operator="equal">
      <formula>0</formula>
    </cfRule>
    <cfRule type="cellIs" dxfId="0" priority="38800" operator="equal">
      <formula>0</formula>
    </cfRule>
  </conditionalFormatting>
  <conditionalFormatting sqref="E328:E330 E624 E635:E636 E531:E533 E517 E529 E537:E538 E525 E440 E437 E425:E426 E420:E421 E430:E433 E402:E404 E407 E410 E392 E388:E389 E350:E351 E353 E355 E337 E342:E343">
    <cfRule type="cellIs" dxfId="0" priority="38705" operator="equal">
      <formula>0</formula>
    </cfRule>
    <cfRule type="cellIs" dxfId="0" priority="38706" operator="equal">
      <formula>0</formula>
    </cfRule>
    <cfRule type="cellIs" dxfId="0" priority="38707" operator="equal">
      <formula>0</formula>
    </cfRule>
    <cfRule type="cellIs" dxfId="0" priority="38708" operator="equal">
      <formula>0</formula>
    </cfRule>
    <cfRule type="cellIs" dxfId="0" priority="38709" operator="equal">
      <formula>0</formula>
    </cfRule>
    <cfRule type="cellIs" dxfId="0" priority="38710" operator="equal">
      <formula>0</formula>
    </cfRule>
    <cfRule type="cellIs" dxfId="0" priority="38711" operator="equal">
      <formula>0</formula>
    </cfRule>
    <cfRule type="cellIs" dxfId="0" priority="38712" operator="equal">
      <formula>0</formula>
    </cfRule>
  </conditionalFormatting>
  <conditionalFormatting sqref="E337 E342:E343">
    <cfRule type="cellIs" dxfId="0" priority="38665" operator="equal">
      <formula>0</formula>
    </cfRule>
    <cfRule type="cellIs" dxfId="0" priority="38666" operator="equal">
      <formula>0</formula>
    </cfRule>
    <cfRule type="cellIs" dxfId="0" priority="38667" operator="equal">
      <formula>0</formula>
    </cfRule>
    <cfRule type="cellIs" dxfId="0" priority="38668" operator="equal">
      <formula>0</formula>
    </cfRule>
    <cfRule type="cellIs" dxfId="0" priority="38669" operator="equal">
      <formula>0</formula>
    </cfRule>
    <cfRule type="cellIs" dxfId="0" priority="38670" operator="equal">
      <formula>0</formula>
    </cfRule>
    <cfRule type="cellIs" dxfId="0" priority="38671" operator="equal">
      <formula>0</formula>
    </cfRule>
    <cfRule type="cellIs" dxfId="0" priority="38672" operator="equal">
      <formula>0</formula>
    </cfRule>
  </conditionalFormatting>
  <conditionalFormatting sqref="E359:E372 E387 E375:E376">
    <cfRule type="cellIs" dxfId="0" priority="38569" operator="equal">
      <formula>0</formula>
    </cfRule>
    <cfRule type="cellIs" dxfId="0" priority="38570" operator="equal">
      <formula>0</formula>
    </cfRule>
    <cfRule type="cellIs" dxfId="0" priority="38571" operator="equal">
      <formula>0</formula>
    </cfRule>
    <cfRule type="cellIs" dxfId="0" priority="38572" operator="equal">
      <formula>0</formula>
    </cfRule>
    <cfRule type="cellIs" dxfId="0" priority="38573" operator="equal">
      <formula>0</formula>
    </cfRule>
    <cfRule type="cellIs" dxfId="0" priority="38574" operator="equal">
      <formula>0</formula>
    </cfRule>
    <cfRule type="cellIs" dxfId="0" priority="38575" operator="equal">
      <formula>0</formula>
    </cfRule>
    <cfRule type="cellIs" dxfId="0" priority="38576" operator="equal">
      <formula>0</formula>
    </cfRule>
  </conditionalFormatting>
  <conditionalFormatting sqref="E414 E419">
    <cfRule type="cellIs" dxfId="0" priority="35893" operator="equal">
      <formula>0</formula>
    </cfRule>
    <cfRule type="cellIs" dxfId="0" priority="35894" operator="equal">
      <formula>0</formula>
    </cfRule>
    <cfRule type="cellIs" dxfId="0" priority="35895" operator="equal">
      <formula>0</formula>
    </cfRule>
    <cfRule type="cellIs" dxfId="0" priority="35896" operator="equal">
      <formula>0</formula>
    </cfRule>
    <cfRule type="cellIs" dxfId="0" priority="35897" operator="equal">
      <formula>0</formula>
    </cfRule>
    <cfRule type="cellIs" dxfId="0" priority="35898" operator="equal">
      <formula>0</formula>
    </cfRule>
    <cfRule type="cellIs" dxfId="0" priority="35899" operator="equal">
      <formula>0</formula>
    </cfRule>
    <cfRule type="cellIs" dxfId="0" priority="35900" operator="equal">
      <formula>0</formula>
    </cfRule>
    <cfRule type="cellIs" dxfId="0" priority="35901" operator="equal">
      <formula>0</formula>
    </cfRule>
    <cfRule type="cellIs" dxfId="0" priority="35902" operator="equal">
      <formula>0</formula>
    </cfRule>
    <cfRule type="cellIs" dxfId="0" priority="35903" operator="equal">
      <formula>0</formula>
    </cfRule>
    <cfRule type="cellIs" dxfId="0" priority="35904" operator="equal">
      <formula>0</formula>
    </cfRule>
    <cfRule type="cellIs" dxfId="0" priority="35905" operator="equal">
      <formula>0</formula>
    </cfRule>
    <cfRule type="cellIs" dxfId="0" priority="35906" operator="equal">
      <formula>0</formula>
    </cfRule>
    <cfRule type="cellIs" dxfId="0" priority="35907" operator="equal">
      <formula>0</formula>
    </cfRule>
    <cfRule type="cellIs" dxfId="0" priority="35908" operator="equal">
      <formula>0</formula>
    </cfRule>
    <cfRule type="cellIs" dxfId="0" priority="35909" operator="equal">
      <formula>0</formula>
    </cfRule>
    <cfRule type="cellIs" dxfId="0" priority="35910" operator="equal">
      <formula>0</formula>
    </cfRule>
    <cfRule type="cellIs" dxfId="0" priority="35911" operator="equal">
      <formula>0</formula>
    </cfRule>
    <cfRule type="cellIs" dxfId="0" priority="35912" operator="equal">
      <formula>0</formula>
    </cfRule>
    <cfRule type="cellIs" dxfId="0" priority="35913" operator="equal">
      <formula>0</formula>
    </cfRule>
    <cfRule type="cellIs" dxfId="0" priority="35914" operator="equal">
      <formula>0</formula>
    </cfRule>
    <cfRule type="cellIs" dxfId="0" priority="35915" operator="equal">
      <formula>0</formula>
    </cfRule>
    <cfRule type="cellIs" dxfId="0" priority="35916" operator="equal">
      <formula>0</formula>
    </cfRule>
    <cfRule type="cellIs" dxfId="0" priority="35917" operator="equal">
      <formula>0</formula>
    </cfRule>
    <cfRule type="cellIs" dxfId="0" priority="35918" operator="equal">
      <formula>0</formula>
    </cfRule>
    <cfRule type="cellIs" dxfId="0" priority="35919" operator="equal">
      <formula>0</formula>
    </cfRule>
    <cfRule type="cellIs" dxfId="0" priority="35920" operator="equal">
      <formula>0</formula>
    </cfRule>
    <cfRule type="cellIs" dxfId="0" priority="35921" operator="equal">
      <formula>0</formula>
    </cfRule>
    <cfRule type="cellIs" dxfId="0" priority="35922" operator="equal">
      <formula>0</formula>
    </cfRule>
    <cfRule type="cellIs" dxfId="0" priority="35923" operator="equal">
      <formula>0</formula>
    </cfRule>
    <cfRule type="cellIs" dxfId="0" priority="35924" operator="equal">
      <formula>0</formula>
    </cfRule>
    <cfRule type="cellIs" dxfId="0" priority="35925" operator="equal">
      <formula>0</formula>
    </cfRule>
    <cfRule type="cellIs" dxfId="0" priority="35926" operator="equal">
      <formula>0</formula>
    </cfRule>
    <cfRule type="cellIs" dxfId="0" priority="35927" operator="equal">
      <formula>0</formula>
    </cfRule>
    <cfRule type="cellIs" dxfId="0" priority="35928" operator="equal">
      <formula>0</formula>
    </cfRule>
    <cfRule type="cellIs" dxfId="0" priority="35929" operator="equal">
      <formula>0</formula>
    </cfRule>
    <cfRule type="cellIs" dxfId="0" priority="35930" operator="equal">
      <formula>0</formula>
    </cfRule>
    <cfRule type="cellIs" dxfId="0" priority="35931" operator="equal">
      <formula>0</formula>
    </cfRule>
    <cfRule type="cellIs" dxfId="0" priority="35932" operator="equal">
      <formula>0</formula>
    </cfRule>
    <cfRule type="cellIs" dxfId="0" priority="35933" operator="equal">
      <formula>0</formula>
    </cfRule>
    <cfRule type="cellIs" dxfId="0" priority="35934" operator="equal">
      <formula>0</formula>
    </cfRule>
    <cfRule type="cellIs" dxfId="0" priority="35935" operator="equal">
      <formula>0</formula>
    </cfRule>
    <cfRule type="cellIs" dxfId="0" priority="35936" operator="equal">
      <formula>0</formula>
    </cfRule>
    <cfRule type="cellIs" dxfId="0" priority="35937" operator="equal">
      <formula>0</formula>
    </cfRule>
    <cfRule type="cellIs" dxfId="0" priority="35938" operator="equal">
      <formula>0</formula>
    </cfRule>
    <cfRule type="cellIs" dxfId="0" priority="35939" operator="equal">
      <formula>0</formula>
    </cfRule>
    <cfRule type="cellIs" dxfId="0" priority="35940" operator="equal">
      <formula>0</formula>
    </cfRule>
    <cfRule type="cellIs" dxfId="0" priority="35941" operator="equal">
      <formula>0</formula>
    </cfRule>
    <cfRule type="cellIs" dxfId="0" priority="35942" operator="equal">
      <formula>0</formula>
    </cfRule>
    <cfRule type="cellIs" dxfId="0" priority="35943" operator="equal">
      <formula>0</formula>
    </cfRule>
    <cfRule type="cellIs" dxfId="0" priority="35944" operator="equal">
      <formula>0</formula>
    </cfRule>
    <cfRule type="cellIs" dxfId="0" priority="35945" operator="equal">
      <formula>0</formula>
    </cfRule>
    <cfRule type="cellIs" dxfId="0" priority="35946" operator="equal">
      <formula>0</formula>
    </cfRule>
    <cfRule type="cellIs" dxfId="0" priority="35947" operator="equal">
      <formula>0</formula>
    </cfRule>
    <cfRule type="cellIs" dxfId="0" priority="35948" operator="equal">
      <formula>0</formula>
    </cfRule>
    <cfRule type="cellIs" dxfId="0" priority="35949" operator="equal">
      <formula>0</formula>
    </cfRule>
    <cfRule type="cellIs" dxfId="0" priority="35950" operator="equal">
      <formula>0</formula>
    </cfRule>
    <cfRule type="cellIs" dxfId="0" priority="35951" operator="equal">
      <formula>0</formula>
    </cfRule>
    <cfRule type="cellIs" dxfId="0" priority="35952" operator="equal">
      <formula>0</formula>
    </cfRule>
    <cfRule type="cellIs" dxfId="0" priority="35953" operator="equal">
      <formula>0</formula>
    </cfRule>
    <cfRule type="cellIs" dxfId="0" priority="35954" operator="equal">
      <formula>0</formula>
    </cfRule>
    <cfRule type="cellIs" dxfId="0" priority="35955" operator="equal">
      <formula>0</formula>
    </cfRule>
    <cfRule type="cellIs" dxfId="0" priority="35956" operator="equal">
      <formula>0</formula>
    </cfRule>
    <cfRule type="cellIs" dxfId="0" priority="35957" operator="equal">
      <formula>0</formula>
    </cfRule>
    <cfRule type="cellIs" dxfId="0" priority="35958" operator="equal">
      <formula>0</formula>
    </cfRule>
    <cfRule type="cellIs" dxfId="0" priority="35959" operator="equal">
      <formula>0</formula>
    </cfRule>
    <cfRule type="cellIs" dxfId="0" priority="35960" operator="equal">
      <formula>0</formula>
    </cfRule>
    <cfRule type="cellIs" dxfId="0" priority="35961" operator="equal">
      <formula>0</formula>
    </cfRule>
    <cfRule type="cellIs" dxfId="0" priority="35962" operator="equal">
      <formula>0</formula>
    </cfRule>
    <cfRule type="cellIs" dxfId="0" priority="35963" operator="equal">
      <formula>0</formula>
    </cfRule>
    <cfRule type="cellIs" dxfId="0" priority="35964" operator="equal">
      <formula>0</formula>
    </cfRule>
    <cfRule type="cellIs" dxfId="0" priority="35965" operator="equal">
      <formula>0</formula>
    </cfRule>
    <cfRule type="cellIs" dxfId="0" priority="35966" operator="equal">
      <formula>0</formula>
    </cfRule>
    <cfRule type="cellIs" dxfId="0" priority="35967" operator="equal">
      <formula>0</formula>
    </cfRule>
    <cfRule type="cellIs" dxfId="0" priority="35968" operator="equal">
      <formula>0</formula>
    </cfRule>
    <cfRule type="cellIs" dxfId="0" priority="35969" operator="equal">
      <formula>0</formula>
    </cfRule>
    <cfRule type="cellIs" dxfId="0" priority="35970" operator="equal">
      <formula>0</formula>
    </cfRule>
    <cfRule type="cellIs" dxfId="0" priority="35971" operator="equal">
      <formula>0</formula>
    </cfRule>
    <cfRule type="cellIs" dxfId="0" priority="35972" operator="equal">
      <formula>0</formula>
    </cfRule>
    <cfRule type="cellIs" dxfId="0" priority="35973" operator="equal">
      <formula>0</formula>
    </cfRule>
    <cfRule type="cellIs" dxfId="0" priority="35974" operator="equal">
      <formula>0</formula>
    </cfRule>
    <cfRule type="cellIs" dxfId="0" priority="35975" operator="equal">
      <formula>0</formula>
    </cfRule>
    <cfRule type="cellIs" dxfId="0" priority="35976" operator="equal">
      <formula>0</formula>
    </cfRule>
    <cfRule type="cellIs" dxfId="0" priority="35977" operator="equal">
      <formula>0</formula>
    </cfRule>
    <cfRule type="cellIs" dxfId="0" priority="35978" operator="equal">
      <formula>0</formula>
    </cfRule>
    <cfRule type="cellIs" dxfId="0" priority="35979" operator="equal">
      <formula>0</formula>
    </cfRule>
    <cfRule type="cellIs" dxfId="0" priority="35980" operator="equal">
      <formula>0</formula>
    </cfRule>
    <cfRule type="cellIs" dxfId="0" priority="35981" operator="equal">
      <formula>0</formula>
    </cfRule>
    <cfRule type="cellIs" dxfId="0" priority="35982" operator="equal">
      <formula>0</formula>
    </cfRule>
    <cfRule type="cellIs" dxfId="0" priority="35983" operator="equal">
      <formula>0</formula>
    </cfRule>
    <cfRule type="cellIs" dxfId="0" priority="35984" operator="equal">
      <formula>0</formula>
    </cfRule>
    <cfRule type="cellIs" dxfId="0" priority="35985" operator="equal">
      <formula>0</formula>
    </cfRule>
    <cfRule type="cellIs" dxfId="0" priority="35986" operator="equal">
      <formula>0</formula>
    </cfRule>
    <cfRule type="cellIs" dxfId="0" priority="35987" operator="equal">
      <formula>0</formula>
    </cfRule>
    <cfRule type="cellIs" dxfId="0" priority="35988" operator="equal">
      <formula>0</formula>
    </cfRule>
  </conditionalFormatting>
  <conditionalFormatting sqref="E448:E450 E524 E499 E503 E495 E497 E481:E482 E493 E484:E486 E478 E471:E473 E445:E446 E457 E463:E464">
    <cfRule type="cellIs" dxfId="0" priority="33997" operator="equal">
      <formula>0</formula>
    </cfRule>
    <cfRule type="cellIs" dxfId="0" priority="33998" operator="equal">
      <formula>0</formula>
    </cfRule>
    <cfRule type="cellIs" dxfId="0" priority="33999" operator="equal">
      <formula>0</formula>
    </cfRule>
    <cfRule type="cellIs" dxfId="0" priority="34000" operator="equal">
      <formula>0</formula>
    </cfRule>
    <cfRule type="cellIs" dxfId="0" priority="34001" operator="equal">
      <formula>0</formula>
    </cfRule>
    <cfRule type="cellIs" dxfId="0" priority="34002" operator="equal">
      <formula>0</formula>
    </cfRule>
    <cfRule type="cellIs" dxfId="0" priority="34003" operator="equal">
      <formula>0</formula>
    </cfRule>
    <cfRule type="cellIs" dxfId="0" priority="34004" operator="equal">
      <formula>0</formula>
    </cfRule>
  </conditionalFormatting>
  <conditionalFormatting sqref="E459 E462">
    <cfRule type="cellIs" dxfId="0" priority="33029" operator="equal">
      <formula>0</formula>
    </cfRule>
    <cfRule type="cellIs" dxfId="0" priority="33030" operator="equal">
      <formula>0</formula>
    </cfRule>
    <cfRule type="cellIs" dxfId="0" priority="33031" operator="equal">
      <formula>0</formula>
    </cfRule>
    <cfRule type="cellIs" dxfId="0" priority="33032" operator="equal">
      <formula>0</formula>
    </cfRule>
    <cfRule type="cellIs" dxfId="0" priority="33033" operator="equal">
      <formula>0</formula>
    </cfRule>
    <cfRule type="cellIs" dxfId="0" priority="33034" operator="equal">
      <formula>0</formula>
    </cfRule>
    <cfRule type="cellIs" dxfId="0" priority="33035" operator="equal">
      <formula>0</formula>
    </cfRule>
    <cfRule type="cellIs" dxfId="0" priority="33036" operator="equal">
      <formula>0</formula>
    </cfRule>
    <cfRule type="cellIs" dxfId="0" priority="33037" operator="equal">
      <formula>0</formula>
    </cfRule>
    <cfRule type="cellIs" dxfId="0" priority="33038" operator="equal">
      <formula>0</formula>
    </cfRule>
    <cfRule type="cellIs" dxfId="0" priority="33039" operator="equal">
      <formula>0</formula>
    </cfRule>
    <cfRule type="cellIs" dxfId="0" priority="33040" operator="equal">
      <formula>0</formula>
    </cfRule>
    <cfRule type="cellIs" dxfId="0" priority="33041" operator="equal">
      <formula>0</formula>
    </cfRule>
    <cfRule type="cellIs" dxfId="0" priority="33042" operator="equal">
      <formula>0</formula>
    </cfRule>
    <cfRule type="cellIs" dxfId="0" priority="33043" operator="equal">
      <formula>0</formula>
    </cfRule>
    <cfRule type="cellIs" dxfId="0" priority="33044" operator="equal">
      <formula>0</formula>
    </cfRule>
    <cfRule type="cellIs" dxfId="0" priority="33045" operator="equal">
      <formula>0</formula>
    </cfRule>
    <cfRule type="cellIs" dxfId="0" priority="33046" operator="equal">
      <formula>0</formula>
    </cfRule>
    <cfRule type="cellIs" dxfId="0" priority="33047" operator="equal">
      <formula>0</formula>
    </cfRule>
    <cfRule type="cellIs" dxfId="0" priority="33048" operator="equal">
      <formula>0</formula>
    </cfRule>
    <cfRule type="cellIs" dxfId="0" priority="33049" operator="equal">
      <formula>0</formula>
    </cfRule>
    <cfRule type="cellIs" dxfId="0" priority="33050" operator="equal">
      <formula>0</formula>
    </cfRule>
    <cfRule type="cellIs" dxfId="0" priority="33051" operator="equal">
      <formula>0</formula>
    </cfRule>
    <cfRule type="cellIs" dxfId="0" priority="33052" operator="equal">
      <formula>0</formula>
    </cfRule>
    <cfRule type="cellIs" dxfId="0" priority="33053" operator="equal">
      <formula>0</formula>
    </cfRule>
    <cfRule type="cellIs" dxfId="0" priority="33054" operator="equal">
      <formula>0</formula>
    </cfRule>
    <cfRule type="cellIs" dxfId="0" priority="33055" operator="equal">
      <formula>0</formula>
    </cfRule>
    <cfRule type="cellIs" dxfId="0" priority="33056" operator="equal">
      <formula>0</formula>
    </cfRule>
    <cfRule type="cellIs" dxfId="0" priority="33057" operator="equal">
      <formula>0</formula>
    </cfRule>
    <cfRule type="cellIs" dxfId="0" priority="33058" operator="equal">
      <formula>0</formula>
    </cfRule>
    <cfRule type="cellIs" dxfId="0" priority="33059" operator="equal">
      <formula>0</formula>
    </cfRule>
    <cfRule type="cellIs" dxfId="0" priority="33060" operator="equal">
      <formula>0</formula>
    </cfRule>
    <cfRule type="cellIs" dxfId="0" priority="33061" operator="equal">
      <formula>0</formula>
    </cfRule>
    <cfRule type="cellIs" dxfId="0" priority="33062" operator="equal">
      <formula>0</formula>
    </cfRule>
    <cfRule type="cellIs" dxfId="0" priority="33063" operator="equal">
      <formula>0</formula>
    </cfRule>
    <cfRule type="cellIs" dxfId="0" priority="33064" operator="equal">
      <formula>0</formula>
    </cfRule>
    <cfRule type="cellIs" dxfId="0" priority="33065" operator="equal">
      <formula>0</formula>
    </cfRule>
    <cfRule type="cellIs" dxfId="0" priority="33066" operator="equal">
      <formula>0</formula>
    </cfRule>
    <cfRule type="cellIs" dxfId="0" priority="33067" operator="equal">
      <formula>0</formula>
    </cfRule>
    <cfRule type="cellIs" dxfId="0" priority="33068" operator="equal">
      <formula>0</formula>
    </cfRule>
    <cfRule type="cellIs" dxfId="0" priority="33069" operator="equal">
      <formula>0</formula>
    </cfRule>
    <cfRule type="cellIs" dxfId="0" priority="33070" operator="equal">
      <formula>0</formula>
    </cfRule>
    <cfRule type="cellIs" dxfId="0" priority="33071" operator="equal">
      <formula>0</formula>
    </cfRule>
    <cfRule type="cellIs" dxfId="0" priority="33072" operator="equal">
      <formula>0</formula>
    </cfRule>
    <cfRule type="cellIs" dxfId="0" priority="33073" operator="equal">
      <formula>0</formula>
    </cfRule>
    <cfRule type="cellIs" dxfId="0" priority="33074" operator="equal">
      <formula>0</formula>
    </cfRule>
    <cfRule type="cellIs" dxfId="0" priority="33075" operator="equal">
      <formula>0</formula>
    </cfRule>
    <cfRule type="cellIs" dxfId="0" priority="33076" operator="equal">
      <formula>0</formula>
    </cfRule>
    <cfRule type="cellIs" dxfId="0" priority="33077" operator="equal">
      <formula>0</formula>
    </cfRule>
    <cfRule type="cellIs" dxfId="0" priority="33078" operator="equal">
      <formula>0</formula>
    </cfRule>
    <cfRule type="cellIs" dxfId="0" priority="33079" operator="equal">
      <formula>0</formula>
    </cfRule>
    <cfRule type="cellIs" dxfId="0" priority="33080" operator="equal">
      <formula>0</formula>
    </cfRule>
    <cfRule type="cellIs" dxfId="0" priority="33081" operator="equal">
      <formula>0</formula>
    </cfRule>
    <cfRule type="cellIs" dxfId="0" priority="33082" operator="equal">
      <formula>0</formula>
    </cfRule>
    <cfRule type="cellIs" dxfId="0" priority="33083" operator="equal">
      <formula>0</formula>
    </cfRule>
    <cfRule type="cellIs" dxfId="0" priority="33084" operator="equal">
      <formula>0</formula>
    </cfRule>
    <cfRule type="cellIs" dxfId="0" priority="33085" operator="equal">
      <formula>0</formula>
    </cfRule>
    <cfRule type="cellIs" dxfId="0" priority="33086" operator="equal">
      <formula>0</formula>
    </cfRule>
    <cfRule type="cellIs" dxfId="0" priority="33087" operator="equal">
      <formula>0</formula>
    </cfRule>
    <cfRule type="cellIs" dxfId="0" priority="33088" operator="equal">
      <formula>0</formula>
    </cfRule>
    <cfRule type="cellIs" dxfId="0" priority="33089" operator="equal">
      <formula>0</formula>
    </cfRule>
    <cfRule type="cellIs" dxfId="0" priority="33090" operator="equal">
      <formula>0</formula>
    </cfRule>
    <cfRule type="cellIs" dxfId="0" priority="33091" operator="equal">
      <formula>0</formula>
    </cfRule>
    <cfRule type="cellIs" dxfId="0" priority="33092" operator="equal">
      <formula>0</formula>
    </cfRule>
    <cfRule type="cellIs" dxfId="0" priority="33093" operator="equal">
      <formula>0</formula>
    </cfRule>
    <cfRule type="cellIs" dxfId="0" priority="33094" operator="equal">
      <formula>0</formula>
    </cfRule>
    <cfRule type="cellIs" dxfId="0" priority="33095" operator="equal">
      <formula>0</formula>
    </cfRule>
    <cfRule type="cellIs" dxfId="0" priority="33096" operator="equal">
      <formula>0</formula>
    </cfRule>
    <cfRule type="cellIs" dxfId="0" priority="33097" operator="equal">
      <formula>0</formula>
    </cfRule>
    <cfRule type="cellIs" dxfId="0" priority="33098" operator="equal">
      <formula>0</formula>
    </cfRule>
    <cfRule type="cellIs" dxfId="0" priority="33099" operator="equal">
      <formula>0</formula>
    </cfRule>
    <cfRule type="cellIs" dxfId="0" priority="33100" operator="equal">
      <formula>0</formula>
    </cfRule>
    <cfRule type="cellIs" dxfId="0" priority="33101" operator="equal">
      <formula>0</formula>
    </cfRule>
    <cfRule type="cellIs" dxfId="0" priority="33102" operator="equal">
      <formula>0</formula>
    </cfRule>
    <cfRule type="cellIs" dxfId="0" priority="33103" operator="equal">
      <formula>0</formula>
    </cfRule>
    <cfRule type="cellIs" dxfId="0" priority="33104" operator="equal">
      <formula>0</formula>
    </cfRule>
    <cfRule type="cellIs" dxfId="0" priority="33105" operator="equal">
      <formula>0</formula>
    </cfRule>
    <cfRule type="cellIs" dxfId="0" priority="33106" operator="equal">
      <formula>0</formula>
    </cfRule>
    <cfRule type="cellIs" dxfId="0" priority="33107" operator="equal">
      <formula>0</formula>
    </cfRule>
    <cfRule type="cellIs" dxfId="0" priority="33108" operator="equal">
      <formula>0</formula>
    </cfRule>
    <cfRule type="cellIs" dxfId="0" priority="33109" operator="equal">
      <formula>0</formula>
    </cfRule>
    <cfRule type="cellIs" dxfId="0" priority="33110" operator="equal">
      <formula>0</formula>
    </cfRule>
    <cfRule type="cellIs" dxfId="0" priority="33111" operator="equal">
      <formula>0</formula>
    </cfRule>
    <cfRule type="cellIs" dxfId="0" priority="33112" operator="equal">
      <formula>0</formula>
    </cfRule>
    <cfRule type="cellIs" dxfId="0" priority="33113" operator="equal">
      <formula>0</formula>
    </cfRule>
    <cfRule type="cellIs" dxfId="0" priority="33114" operator="equal">
      <formula>0</formula>
    </cfRule>
    <cfRule type="cellIs" dxfId="0" priority="33115" operator="equal">
      <formula>0</formula>
    </cfRule>
    <cfRule type="cellIs" dxfId="0" priority="33116" operator="equal">
      <formula>0</formula>
    </cfRule>
    <cfRule type="cellIs" dxfId="0" priority="33117" operator="equal">
      <formula>0</formula>
    </cfRule>
    <cfRule type="cellIs" dxfId="0" priority="33118" operator="equal">
      <formula>0</formula>
    </cfRule>
    <cfRule type="cellIs" dxfId="0" priority="33119" operator="equal">
      <formula>0</formula>
    </cfRule>
    <cfRule type="cellIs" dxfId="0" priority="33120" operator="equal">
      <formula>0</formula>
    </cfRule>
    <cfRule type="cellIs" dxfId="0" priority="33121" operator="equal">
      <formula>0</formula>
    </cfRule>
    <cfRule type="cellIs" dxfId="0" priority="33122" operator="equal">
      <formula>0</formula>
    </cfRule>
    <cfRule type="cellIs" dxfId="0" priority="33123" operator="equal">
      <formula>0</formula>
    </cfRule>
    <cfRule type="cellIs" dxfId="0" priority="33124" operator="equal">
      <formula>0</formula>
    </cfRule>
  </conditionalFormatting>
  <conditionalFormatting sqref="E506:E507 E521:E523 E512 E509">
    <cfRule type="cellIs" dxfId="0" priority="29821" operator="equal">
      <formula>0</formula>
    </cfRule>
    <cfRule type="cellIs" dxfId="0" priority="29822" operator="equal">
      <formula>0</formula>
    </cfRule>
    <cfRule type="cellIs" dxfId="0" priority="29823" operator="equal">
      <formula>0</formula>
    </cfRule>
    <cfRule type="cellIs" dxfId="0" priority="29824" operator="equal">
      <formula>0</formula>
    </cfRule>
    <cfRule type="cellIs" dxfId="0" priority="29825" operator="equal">
      <formula>0</formula>
    </cfRule>
    <cfRule type="cellIs" dxfId="0" priority="29826" operator="equal">
      <formula>0</formula>
    </cfRule>
    <cfRule type="cellIs" dxfId="0" priority="29827" operator="equal">
      <formula>0</formula>
    </cfRule>
    <cfRule type="cellIs" dxfId="0" priority="29828" operator="equal">
      <formula>0</formula>
    </cfRule>
    <cfRule type="cellIs" dxfId="0" priority="29829" operator="equal">
      <formula>0</formula>
    </cfRule>
    <cfRule type="cellIs" dxfId="0" priority="29830" operator="equal">
      <formula>0</formula>
    </cfRule>
    <cfRule type="cellIs" dxfId="0" priority="29831" operator="equal">
      <formula>0</formula>
    </cfRule>
    <cfRule type="cellIs" dxfId="0" priority="29832" operator="equal">
      <formula>0</formula>
    </cfRule>
    <cfRule type="cellIs" dxfId="0" priority="29833" operator="equal">
      <formula>0</formula>
    </cfRule>
    <cfRule type="cellIs" dxfId="0" priority="29834" operator="equal">
      <formula>0</formula>
    </cfRule>
    <cfRule type="cellIs" dxfId="0" priority="29835" operator="equal">
      <formula>0</formula>
    </cfRule>
    <cfRule type="cellIs" dxfId="0" priority="29836" operator="equal">
      <formula>0</formula>
    </cfRule>
    <cfRule type="cellIs" dxfId="0" priority="29837" operator="equal">
      <formula>0</formula>
    </cfRule>
    <cfRule type="cellIs" dxfId="0" priority="29838" operator="equal">
      <formula>0</formula>
    </cfRule>
    <cfRule type="cellIs" dxfId="0" priority="29839" operator="equal">
      <formula>0</formula>
    </cfRule>
    <cfRule type="cellIs" dxfId="0" priority="29840" operator="equal">
      <formula>0</formula>
    </cfRule>
    <cfRule type="cellIs" dxfId="0" priority="29841" operator="equal">
      <formula>0</formula>
    </cfRule>
    <cfRule type="cellIs" dxfId="0" priority="29842" operator="equal">
      <formula>0</formula>
    </cfRule>
    <cfRule type="cellIs" dxfId="0" priority="29843" operator="equal">
      <formula>0</formula>
    </cfRule>
    <cfRule type="cellIs" dxfId="0" priority="29844" operator="equal">
      <formula>0</formula>
    </cfRule>
    <cfRule type="cellIs" dxfId="0" priority="29845" operator="equal">
      <formula>0</formula>
    </cfRule>
    <cfRule type="cellIs" dxfId="0" priority="29846" operator="equal">
      <formula>0</formula>
    </cfRule>
    <cfRule type="cellIs" dxfId="0" priority="29847" operator="equal">
      <formula>0</formula>
    </cfRule>
    <cfRule type="cellIs" dxfId="0" priority="29848" operator="equal">
      <formula>0</formula>
    </cfRule>
    <cfRule type="cellIs" dxfId="0" priority="29849" operator="equal">
      <formula>0</formula>
    </cfRule>
    <cfRule type="cellIs" dxfId="0" priority="29850" operator="equal">
      <formula>0</formula>
    </cfRule>
    <cfRule type="cellIs" dxfId="0" priority="29851" operator="equal">
      <formula>0</formula>
    </cfRule>
    <cfRule type="cellIs" dxfId="0" priority="29852" operator="equal">
      <formula>0</formula>
    </cfRule>
    <cfRule type="cellIs" dxfId="0" priority="29853" operator="equal">
      <formula>0</formula>
    </cfRule>
    <cfRule type="cellIs" dxfId="0" priority="29854" operator="equal">
      <formula>0</formula>
    </cfRule>
    <cfRule type="cellIs" dxfId="0" priority="29855" operator="equal">
      <formula>0</formula>
    </cfRule>
    <cfRule type="cellIs" dxfId="0" priority="29856" operator="equal">
      <formula>0</formula>
    </cfRule>
    <cfRule type="cellIs" dxfId="0" priority="29857" operator="equal">
      <formula>0</formula>
    </cfRule>
    <cfRule type="cellIs" dxfId="0" priority="29858" operator="equal">
      <formula>0</formula>
    </cfRule>
    <cfRule type="cellIs" dxfId="0" priority="29859" operator="equal">
      <formula>0</formula>
    </cfRule>
    <cfRule type="cellIs" dxfId="0" priority="29860" operator="equal">
      <formula>0</formula>
    </cfRule>
    <cfRule type="cellIs" dxfId="0" priority="29861" operator="equal">
      <formula>0</formula>
    </cfRule>
    <cfRule type="cellIs" dxfId="0" priority="29862" operator="equal">
      <formula>0</formula>
    </cfRule>
    <cfRule type="cellIs" dxfId="0" priority="29863" operator="equal">
      <formula>0</formula>
    </cfRule>
    <cfRule type="cellIs" dxfId="0" priority="29864" operator="equal">
      <formula>0</formula>
    </cfRule>
    <cfRule type="cellIs" dxfId="0" priority="29865" operator="equal">
      <formula>0</formula>
    </cfRule>
    <cfRule type="cellIs" dxfId="0" priority="29866" operator="equal">
      <formula>0</formula>
    </cfRule>
    <cfRule type="cellIs" dxfId="0" priority="29867" operator="equal">
      <formula>0</formula>
    </cfRule>
    <cfRule type="cellIs" dxfId="0" priority="29868" operator="equal">
      <formula>0</formula>
    </cfRule>
    <cfRule type="cellIs" dxfId="0" priority="29869" operator="equal">
      <formula>0</formula>
    </cfRule>
    <cfRule type="cellIs" dxfId="0" priority="29870" operator="equal">
      <formula>0</formula>
    </cfRule>
    <cfRule type="cellIs" dxfId="0" priority="29871" operator="equal">
      <formula>0</formula>
    </cfRule>
    <cfRule type="cellIs" dxfId="0" priority="29872" operator="equal">
      <formula>0</formula>
    </cfRule>
    <cfRule type="cellIs" dxfId="0" priority="29873" operator="equal">
      <formula>0</formula>
    </cfRule>
    <cfRule type="cellIs" dxfId="0" priority="29874" operator="equal">
      <formula>0</formula>
    </cfRule>
    <cfRule type="cellIs" dxfId="0" priority="29875" operator="equal">
      <formula>0</formula>
    </cfRule>
    <cfRule type="cellIs" dxfId="0" priority="29876" operator="equal">
      <formula>0</formula>
    </cfRule>
    <cfRule type="cellIs" dxfId="0" priority="29877" operator="equal">
      <formula>0</formula>
    </cfRule>
    <cfRule type="cellIs" dxfId="0" priority="29878" operator="equal">
      <formula>0</formula>
    </cfRule>
    <cfRule type="cellIs" dxfId="0" priority="29879" operator="equal">
      <formula>0</formula>
    </cfRule>
    <cfRule type="cellIs" dxfId="0" priority="29880" operator="equal">
      <formula>0</formula>
    </cfRule>
    <cfRule type="cellIs" dxfId="0" priority="29881" operator="equal">
      <formula>0</formula>
    </cfRule>
    <cfRule type="cellIs" dxfId="0" priority="29882" operator="equal">
      <formula>0</formula>
    </cfRule>
    <cfRule type="cellIs" dxfId="0" priority="29883" operator="equal">
      <formula>0</formula>
    </cfRule>
    <cfRule type="cellIs" dxfId="0" priority="29884" operator="equal">
      <formula>0</formula>
    </cfRule>
    <cfRule type="cellIs" dxfId="0" priority="29885" operator="equal">
      <formula>0</formula>
    </cfRule>
    <cfRule type="cellIs" dxfId="0" priority="29886" operator="equal">
      <formula>0</formula>
    </cfRule>
    <cfRule type="cellIs" dxfId="0" priority="29887" operator="equal">
      <formula>0</formula>
    </cfRule>
    <cfRule type="cellIs" dxfId="0" priority="29888" operator="equal">
      <formula>0</formula>
    </cfRule>
    <cfRule type="cellIs" dxfId="0" priority="29889" operator="equal">
      <formula>0</formula>
    </cfRule>
    <cfRule type="cellIs" dxfId="0" priority="29890" operator="equal">
      <formula>0</formula>
    </cfRule>
    <cfRule type="cellIs" dxfId="0" priority="29891" operator="equal">
      <formula>0</formula>
    </cfRule>
    <cfRule type="cellIs" dxfId="0" priority="29892" operator="equal">
      <formula>0</formula>
    </cfRule>
    <cfRule type="cellIs" dxfId="0" priority="29893" operator="equal">
      <formula>0</formula>
    </cfRule>
    <cfRule type="cellIs" dxfId="0" priority="29894" operator="equal">
      <formula>0</formula>
    </cfRule>
    <cfRule type="cellIs" dxfId="0" priority="29895" operator="equal">
      <formula>0</formula>
    </cfRule>
    <cfRule type="cellIs" dxfId="0" priority="29896" operator="equal">
      <formula>0</formula>
    </cfRule>
    <cfRule type="cellIs" dxfId="0" priority="29897" operator="equal">
      <formula>0</formula>
    </cfRule>
    <cfRule type="cellIs" dxfId="0" priority="29898" operator="equal">
      <formula>0</formula>
    </cfRule>
    <cfRule type="cellIs" dxfId="0" priority="29899" operator="equal">
      <formula>0</formula>
    </cfRule>
    <cfRule type="cellIs" dxfId="0" priority="29900" operator="equal">
      <formula>0</formula>
    </cfRule>
    <cfRule type="cellIs" dxfId="0" priority="29901" operator="equal">
      <formula>0</formula>
    </cfRule>
    <cfRule type="cellIs" dxfId="0" priority="29902" operator="equal">
      <formula>0</formula>
    </cfRule>
    <cfRule type="cellIs" dxfId="0" priority="29903" operator="equal">
      <formula>0</formula>
    </cfRule>
    <cfRule type="cellIs" dxfId="0" priority="29904" operator="equal">
      <formula>0</formula>
    </cfRule>
    <cfRule type="cellIs" dxfId="0" priority="29905" operator="equal">
      <formula>0</formula>
    </cfRule>
    <cfRule type="cellIs" dxfId="0" priority="29906" operator="equal">
      <formula>0</formula>
    </cfRule>
    <cfRule type="cellIs" dxfId="0" priority="29907" operator="equal">
      <formula>0</formula>
    </cfRule>
    <cfRule type="cellIs" dxfId="0" priority="29908" operator="equal">
      <formula>0</formula>
    </cfRule>
    <cfRule type="cellIs" dxfId="0" priority="29909" operator="equal">
      <formula>0</formula>
    </cfRule>
    <cfRule type="cellIs" dxfId="0" priority="29910" operator="equal">
      <formula>0</formula>
    </cfRule>
    <cfRule type="cellIs" dxfId="0" priority="29911" operator="equal">
      <formula>0</formula>
    </cfRule>
    <cfRule type="cellIs" dxfId="0" priority="29912" operator="equal">
      <formula>0</formula>
    </cfRule>
    <cfRule type="cellIs" dxfId="0" priority="29913" operator="equal">
      <formula>0</formula>
    </cfRule>
    <cfRule type="cellIs" dxfId="0" priority="29914" operator="equal">
      <formula>0</formula>
    </cfRule>
    <cfRule type="cellIs" dxfId="0" priority="29915" operator="equal">
      <formula>0</formula>
    </cfRule>
    <cfRule type="cellIs" dxfId="0" priority="29916" operator="equal">
      <formula>0</formula>
    </cfRule>
  </conditionalFormatting>
  <conditionalFormatting sqref="E560:E562 E568:E569 E572:E573 E575:E576 E583 E585:E586 E566 E539:E556">
    <cfRule type="cellIs" dxfId="0" priority="27485" operator="equal">
      <formula>0</formula>
    </cfRule>
    <cfRule type="cellIs" dxfId="0" priority="27486" operator="equal">
      <formula>0</formula>
    </cfRule>
    <cfRule type="cellIs" dxfId="0" priority="27487" operator="equal">
      <formula>0</formula>
    </cfRule>
    <cfRule type="cellIs" dxfId="0" priority="27488" operator="equal">
      <formula>0</formula>
    </cfRule>
    <cfRule type="cellIs" dxfId="0" priority="27489" operator="equal">
      <formula>0</formula>
    </cfRule>
    <cfRule type="cellIs" dxfId="0" priority="27490" operator="equal">
      <formula>0</formula>
    </cfRule>
    <cfRule type="cellIs" dxfId="0" priority="27491" operator="equal">
      <formula>0</formula>
    </cfRule>
    <cfRule type="cellIs" dxfId="0" priority="27492" operator="equal">
      <formula>0</formula>
    </cfRule>
    <cfRule type="cellIs" dxfId="0" priority="27493" operator="equal">
      <formula>0</formula>
    </cfRule>
    <cfRule type="cellIs" dxfId="0" priority="27494" operator="equal">
      <formula>0</formula>
    </cfRule>
    <cfRule type="cellIs" dxfId="0" priority="27495" operator="equal">
      <formula>0</formula>
    </cfRule>
    <cfRule type="cellIs" dxfId="0" priority="27496" operator="equal">
      <formula>0</formula>
    </cfRule>
    <cfRule type="cellIs" dxfId="0" priority="27497" operator="equal">
      <formula>0</formula>
    </cfRule>
    <cfRule type="cellIs" dxfId="0" priority="27498" operator="equal">
      <formula>0</formula>
    </cfRule>
    <cfRule type="cellIs" dxfId="0" priority="27499" operator="equal">
      <formula>0</formula>
    </cfRule>
    <cfRule type="cellIs" dxfId="0" priority="27500" operator="equal">
      <formula>0</formula>
    </cfRule>
    <cfRule type="cellIs" dxfId="0" priority="27501" operator="equal">
      <formula>0</formula>
    </cfRule>
    <cfRule type="cellIs" dxfId="0" priority="27502" operator="equal">
      <formula>0</formula>
    </cfRule>
    <cfRule type="cellIs" dxfId="0" priority="27503" operator="equal">
      <formula>0</formula>
    </cfRule>
    <cfRule type="cellIs" dxfId="0" priority="27504" operator="equal">
      <formula>0</formula>
    </cfRule>
    <cfRule type="cellIs" dxfId="0" priority="27505" operator="equal">
      <formula>0</formula>
    </cfRule>
    <cfRule type="cellIs" dxfId="0" priority="27506" operator="equal">
      <formula>0</formula>
    </cfRule>
    <cfRule type="cellIs" dxfId="0" priority="27507" operator="equal">
      <formula>0</formula>
    </cfRule>
    <cfRule type="cellIs" dxfId="0" priority="27508" operator="equal">
      <formula>0</formula>
    </cfRule>
    <cfRule type="cellIs" dxfId="0" priority="27509" operator="equal">
      <formula>0</formula>
    </cfRule>
    <cfRule type="cellIs" dxfId="0" priority="27510" operator="equal">
      <formula>0</formula>
    </cfRule>
    <cfRule type="cellIs" dxfId="0" priority="27511" operator="equal">
      <formula>0</formula>
    </cfRule>
    <cfRule type="cellIs" dxfId="0" priority="27512" operator="equal">
      <formula>0</formula>
    </cfRule>
    <cfRule type="cellIs" dxfId="0" priority="27513" operator="equal">
      <formula>0</formula>
    </cfRule>
    <cfRule type="cellIs" dxfId="0" priority="27514" operator="equal">
      <formula>0</formula>
    </cfRule>
    <cfRule type="cellIs" dxfId="0" priority="27515" operator="equal">
      <formula>0</formula>
    </cfRule>
    <cfRule type="cellIs" dxfId="0" priority="27516" operator="equal">
      <formula>0</formula>
    </cfRule>
    <cfRule type="cellIs" dxfId="0" priority="27517" operator="equal">
      <formula>0</formula>
    </cfRule>
    <cfRule type="cellIs" dxfId="0" priority="27518" operator="equal">
      <formula>0</formula>
    </cfRule>
    <cfRule type="cellIs" dxfId="0" priority="27519" operator="equal">
      <formula>0</formula>
    </cfRule>
    <cfRule type="cellIs" dxfId="0" priority="27520" operator="equal">
      <formula>0</formula>
    </cfRule>
    <cfRule type="cellIs" dxfId="0" priority="27521" operator="equal">
      <formula>0</formula>
    </cfRule>
    <cfRule type="cellIs" dxfId="0" priority="27522" operator="equal">
      <formula>0</formula>
    </cfRule>
    <cfRule type="cellIs" dxfId="0" priority="27523" operator="equal">
      <formula>0</formula>
    </cfRule>
    <cfRule type="cellIs" dxfId="0" priority="27524" operator="equal">
      <formula>0</formula>
    </cfRule>
    <cfRule type="cellIs" dxfId="0" priority="27525" operator="equal">
      <formula>0</formula>
    </cfRule>
    <cfRule type="cellIs" dxfId="0" priority="27526" operator="equal">
      <formula>0</formula>
    </cfRule>
    <cfRule type="cellIs" dxfId="0" priority="27527" operator="equal">
      <formula>0</formula>
    </cfRule>
    <cfRule type="cellIs" dxfId="0" priority="27528" operator="equal">
      <formula>0</formula>
    </cfRule>
    <cfRule type="cellIs" dxfId="0" priority="27529" operator="equal">
      <formula>0</formula>
    </cfRule>
    <cfRule type="cellIs" dxfId="0" priority="27530" operator="equal">
      <formula>0</formula>
    </cfRule>
    <cfRule type="cellIs" dxfId="0" priority="27531" operator="equal">
      <formula>0</formula>
    </cfRule>
    <cfRule type="cellIs" dxfId="0" priority="27532" operator="equal">
      <formula>0</formula>
    </cfRule>
    <cfRule type="cellIs" dxfId="0" priority="27533" operator="equal">
      <formula>0</formula>
    </cfRule>
    <cfRule type="cellIs" dxfId="0" priority="27534" operator="equal">
      <formula>0</formula>
    </cfRule>
    <cfRule type="cellIs" dxfId="0" priority="27535" operator="equal">
      <formula>0</formula>
    </cfRule>
    <cfRule type="cellIs" dxfId="0" priority="27536" operator="equal">
      <formula>0</formula>
    </cfRule>
    <cfRule type="cellIs" dxfId="0" priority="27537" operator="equal">
      <formula>0</formula>
    </cfRule>
    <cfRule type="cellIs" dxfId="0" priority="27538" operator="equal">
      <formula>0</formula>
    </cfRule>
    <cfRule type="cellIs" dxfId="0" priority="27539" operator="equal">
      <formula>0</formula>
    </cfRule>
    <cfRule type="cellIs" dxfId="0" priority="27540" operator="equal">
      <formula>0</formula>
    </cfRule>
    <cfRule type="cellIs" dxfId="0" priority="27541" operator="equal">
      <formula>0</formula>
    </cfRule>
    <cfRule type="cellIs" dxfId="0" priority="27542" operator="equal">
      <formula>0</formula>
    </cfRule>
    <cfRule type="cellIs" dxfId="0" priority="27543" operator="equal">
      <formula>0</formula>
    </cfRule>
    <cfRule type="cellIs" dxfId="0" priority="27544" operator="equal">
      <formula>0</formula>
    </cfRule>
    <cfRule type="cellIs" dxfId="0" priority="27545" operator="equal">
      <formula>0</formula>
    </cfRule>
    <cfRule type="cellIs" dxfId="0" priority="27546" operator="equal">
      <formula>0</formula>
    </cfRule>
    <cfRule type="cellIs" dxfId="0" priority="27547" operator="equal">
      <formula>0</formula>
    </cfRule>
    <cfRule type="cellIs" dxfId="0" priority="27548" operator="equal">
      <formula>0</formula>
    </cfRule>
    <cfRule type="cellIs" dxfId="0" priority="27549" operator="equal">
      <formula>0</formula>
    </cfRule>
    <cfRule type="cellIs" dxfId="0" priority="27550" operator="equal">
      <formula>0</formula>
    </cfRule>
    <cfRule type="cellIs" dxfId="0" priority="27551" operator="equal">
      <formula>0</formula>
    </cfRule>
    <cfRule type="cellIs" dxfId="0" priority="27552" operator="equal">
      <formula>0</formula>
    </cfRule>
    <cfRule type="cellIs" dxfId="0" priority="27553" operator="equal">
      <formula>0</formula>
    </cfRule>
    <cfRule type="cellIs" dxfId="0" priority="27554" operator="equal">
      <formula>0</formula>
    </cfRule>
    <cfRule type="cellIs" dxfId="0" priority="27555" operator="equal">
      <formula>0</formula>
    </cfRule>
    <cfRule type="cellIs" dxfId="0" priority="27556" operator="equal">
      <formula>0</formula>
    </cfRule>
    <cfRule type="cellIs" dxfId="0" priority="27557" operator="equal">
      <formula>0</formula>
    </cfRule>
    <cfRule type="cellIs" dxfId="0" priority="27558" operator="equal">
      <formula>0</formula>
    </cfRule>
    <cfRule type="cellIs" dxfId="0" priority="27559" operator="equal">
      <formula>0</formula>
    </cfRule>
    <cfRule type="cellIs" dxfId="0" priority="27560" operator="equal">
      <formula>0</formula>
    </cfRule>
    <cfRule type="cellIs" dxfId="0" priority="27561" operator="equal">
      <formula>0</formula>
    </cfRule>
    <cfRule type="cellIs" dxfId="0" priority="27562" operator="equal">
      <formula>0</formula>
    </cfRule>
    <cfRule type="cellIs" dxfId="0" priority="27563" operator="equal">
      <formula>0</formula>
    </cfRule>
    <cfRule type="cellIs" dxfId="0" priority="27564" operator="equal">
      <formula>0</formula>
    </cfRule>
    <cfRule type="cellIs" dxfId="0" priority="27565" operator="equal">
      <formula>0</formula>
    </cfRule>
    <cfRule type="cellIs" dxfId="0" priority="27566" operator="equal">
      <formula>0</formula>
    </cfRule>
    <cfRule type="cellIs" dxfId="0" priority="27567" operator="equal">
      <formula>0</formula>
    </cfRule>
    <cfRule type="cellIs" dxfId="0" priority="27568" operator="equal">
      <formula>0</formula>
    </cfRule>
    <cfRule type="cellIs" dxfId="0" priority="27569" operator="equal">
      <formula>0</formula>
    </cfRule>
    <cfRule type="cellIs" dxfId="0" priority="27570" operator="equal">
      <formula>0</formula>
    </cfRule>
    <cfRule type="cellIs" dxfId="0" priority="27571" operator="equal">
      <formula>0</formula>
    </cfRule>
    <cfRule type="cellIs" dxfId="0" priority="27572" operator="equal">
      <formula>0</formula>
    </cfRule>
    <cfRule type="cellIs" dxfId="0" priority="27573" operator="equal">
      <formula>0</formula>
    </cfRule>
    <cfRule type="cellIs" dxfId="0" priority="27574" operator="equal">
      <formula>0</formula>
    </cfRule>
    <cfRule type="cellIs" dxfId="0" priority="27575" operator="equal">
      <formula>0</formula>
    </cfRule>
    <cfRule type="cellIs" dxfId="0" priority="27576" operator="equal">
      <formula>0</formula>
    </cfRule>
    <cfRule type="cellIs" dxfId="0" priority="27577" operator="equal">
      <formula>0</formula>
    </cfRule>
    <cfRule type="cellIs" dxfId="0" priority="27578" operator="equal">
      <formula>0</formula>
    </cfRule>
    <cfRule type="cellIs" dxfId="0" priority="27579" operator="equal">
      <formula>0</formula>
    </cfRule>
    <cfRule type="cellIs" dxfId="0" priority="27580" operator="equal">
      <formula>0</formula>
    </cfRule>
  </conditionalFormatting>
  <conditionalFormatting sqref="E554:E556 E566 E560:E562">
    <cfRule type="cellIs" dxfId="0" priority="26717" operator="equal">
      <formula>0</formula>
    </cfRule>
    <cfRule type="cellIs" dxfId="0" priority="26718" operator="equal">
      <formula>0</formula>
    </cfRule>
    <cfRule type="cellIs" dxfId="0" priority="26719" operator="equal">
      <formula>0</formula>
    </cfRule>
    <cfRule type="cellIs" dxfId="0" priority="26720" operator="equal">
      <formula>0</formula>
    </cfRule>
    <cfRule type="cellIs" dxfId="0" priority="26721" operator="equal">
      <formula>0</formula>
    </cfRule>
    <cfRule type="cellIs" dxfId="0" priority="26722" operator="equal">
      <formula>0</formula>
    </cfRule>
    <cfRule type="cellIs" dxfId="0" priority="26723" operator="equal">
      <formula>0</formula>
    </cfRule>
    <cfRule type="cellIs" dxfId="0" priority="26724" operator="equal">
      <formula>0</formula>
    </cfRule>
    <cfRule type="cellIs" dxfId="0" priority="26725" operator="equal">
      <formula>0</formula>
    </cfRule>
    <cfRule type="cellIs" dxfId="0" priority="26726" operator="equal">
      <formula>0</formula>
    </cfRule>
    <cfRule type="cellIs" dxfId="0" priority="26727" operator="equal">
      <formula>0</formula>
    </cfRule>
    <cfRule type="cellIs" dxfId="0" priority="26728" operator="equal">
      <formula>0</formula>
    </cfRule>
    <cfRule type="cellIs" dxfId="0" priority="26729" operator="equal">
      <formula>0</formula>
    </cfRule>
    <cfRule type="cellIs" dxfId="0" priority="26730" operator="equal">
      <formula>0</formula>
    </cfRule>
    <cfRule type="cellIs" dxfId="0" priority="26731" operator="equal">
      <formula>0</formula>
    </cfRule>
    <cfRule type="cellIs" dxfId="0" priority="26732" operator="equal">
      <formula>0</formula>
    </cfRule>
    <cfRule type="cellIs" dxfId="0" priority="26733" operator="equal">
      <formula>0</formula>
    </cfRule>
    <cfRule type="cellIs" dxfId="0" priority="26734" operator="equal">
      <formula>0</formula>
    </cfRule>
    <cfRule type="cellIs" dxfId="0" priority="26735" operator="equal">
      <formula>0</formula>
    </cfRule>
    <cfRule type="cellIs" dxfId="0" priority="26736" operator="equal">
      <formula>0</formula>
    </cfRule>
    <cfRule type="cellIs" dxfId="0" priority="26737" operator="equal">
      <formula>0</formula>
    </cfRule>
    <cfRule type="cellIs" dxfId="0" priority="26738" operator="equal">
      <formula>0</formula>
    </cfRule>
    <cfRule type="cellIs" dxfId="0" priority="26739" operator="equal">
      <formula>0</formula>
    </cfRule>
    <cfRule type="cellIs" dxfId="0" priority="26740" operator="equal">
      <formula>0</formula>
    </cfRule>
    <cfRule type="cellIs" dxfId="0" priority="26741" operator="equal">
      <formula>0</formula>
    </cfRule>
    <cfRule type="cellIs" dxfId="0" priority="26742" operator="equal">
      <formula>0</formula>
    </cfRule>
    <cfRule type="cellIs" dxfId="0" priority="26743" operator="equal">
      <formula>0</formula>
    </cfRule>
    <cfRule type="cellIs" dxfId="0" priority="26744" operator="equal">
      <formula>0</formula>
    </cfRule>
    <cfRule type="cellIs" dxfId="0" priority="26745" operator="equal">
      <formula>0</formula>
    </cfRule>
    <cfRule type="cellIs" dxfId="0" priority="26746" operator="equal">
      <formula>0</formula>
    </cfRule>
    <cfRule type="cellIs" dxfId="0" priority="26747" operator="equal">
      <formula>0</formula>
    </cfRule>
    <cfRule type="cellIs" dxfId="0" priority="26748" operator="equal">
      <formula>0</formula>
    </cfRule>
    <cfRule type="cellIs" dxfId="0" priority="26749" operator="equal">
      <formula>0</formula>
    </cfRule>
    <cfRule type="cellIs" dxfId="0" priority="26750" operator="equal">
      <formula>0</formula>
    </cfRule>
    <cfRule type="cellIs" dxfId="0" priority="26751" operator="equal">
      <formula>0</formula>
    </cfRule>
    <cfRule type="cellIs" dxfId="0" priority="26752" operator="equal">
      <formula>0</formula>
    </cfRule>
    <cfRule type="cellIs" dxfId="0" priority="26753" operator="equal">
      <formula>0</formula>
    </cfRule>
    <cfRule type="cellIs" dxfId="0" priority="26754" operator="equal">
      <formula>0</formula>
    </cfRule>
    <cfRule type="cellIs" dxfId="0" priority="26755" operator="equal">
      <formula>0</formula>
    </cfRule>
    <cfRule type="cellIs" dxfId="0" priority="26756" operator="equal">
      <formula>0</formula>
    </cfRule>
    <cfRule type="cellIs" dxfId="0" priority="26757" operator="equal">
      <formula>0</formula>
    </cfRule>
    <cfRule type="cellIs" dxfId="0" priority="26758" operator="equal">
      <formula>0</formula>
    </cfRule>
    <cfRule type="cellIs" dxfId="0" priority="26759" operator="equal">
      <formula>0</formula>
    </cfRule>
    <cfRule type="cellIs" dxfId="0" priority="26760" operator="equal">
      <formula>0</formula>
    </cfRule>
    <cfRule type="cellIs" dxfId="0" priority="26761" operator="equal">
      <formula>0</formula>
    </cfRule>
    <cfRule type="cellIs" dxfId="0" priority="26762" operator="equal">
      <formula>0</formula>
    </cfRule>
    <cfRule type="cellIs" dxfId="0" priority="26763" operator="equal">
      <formula>0</formula>
    </cfRule>
    <cfRule type="cellIs" dxfId="0" priority="26764" operator="equal">
      <formula>0</formula>
    </cfRule>
    <cfRule type="cellIs" dxfId="0" priority="26765" operator="equal">
      <formula>0</formula>
    </cfRule>
    <cfRule type="cellIs" dxfId="0" priority="26766" operator="equal">
      <formula>0</formula>
    </cfRule>
    <cfRule type="cellIs" dxfId="0" priority="26767" operator="equal">
      <formula>0</formula>
    </cfRule>
    <cfRule type="cellIs" dxfId="0" priority="26768" operator="equal">
      <formula>0</formula>
    </cfRule>
    <cfRule type="cellIs" dxfId="0" priority="26769" operator="equal">
      <formula>0</formula>
    </cfRule>
    <cfRule type="cellIs" dxfId="0" priority="26770" operator="equal">
      <formula>0</formula>
    </cfRule>
    <cfRule type="cellIs" dxfId="0" priority="26771" operator="equal">
      <formula>0</formula>
    </cfRule>
    <cfRule type="cellIs" dxfId="0" priority="26772" operator="equal">
      <formula>0</formula>
    </cfRule>
    <cfRule type="cellIs" dxfId="0" priority="26773" operator="equal">
      <formula>0</formula>
    </cfRule>
    <cfRule type="cellIs" dxfId="0" priority="26774" operator="equal">
      <formula>0</formula>
    </cfRule>
    <cfRule type="cellIs" dxfId="0" priority="26775" operator="equal">
      <formula>0</formula>
    </cfRule>
    <cfRule type="cellIs" dxfId="0" priority="26776" operator="equal">
      <formula>0</formula>
    </cfRule>
    <cfRule type="cellIs" dxfId="0" priority="26777" operator="equal">
      <formula>0</formula>
    </cfRule>
    <cfRule type="cellIs" dxfId="0" priority="26778" operator="equal">
      <formula>0</formula>
    </cfRule>
    <cfRule type="cellIs" dxfId="0" priority="26779" operator="equal">
      <formula>0</formula>
    </cfRule>
    <cfRule type="cellIs" dxfId="0" priority="26780" operator="equal">
      <formula>0</formula>
    </cfRule>
    <cfRule type="cellIs" dxfId="0" priority="26781" operator="equal">
      <formula>0</formula>
    </cfRule>
    <cfRule type="cellIs" dxfId="0" priority="26782" operator="equal">
      <formula>0</formula>
    </cfRule>
    <cfRule type="cellIs" dxfId="0" priority="26783" operator="equal">
      <formula>0</formula>
    </cfRule>
    <cfRule type="cellIs" dxfId="0" priority="26784" operator="equal">
      <formula>0</formula>
    </cfRule>
    <cfRule type="cellIs" dxfId="0" priority="26785" operator="equal">
      <formula>0</formula>
    </cfRule>
    <cfRule type="cellIs" dxfId="0" priority="26786" operator="equal">
      <formula>0</formula>
    </cfRule>
    <cfRule type="cellIs" dxfId="0" priority="26787" operator="equal">
      <formula>0</formula>
    </cfRule>
    <cfRule type="cellIs" dxfId="0" priority="26788" operator="equal">
      <formula>0</formula>
    </cfRule>
    <cfRule type="cellIs" dxfId="0" priority="26789" operator="equal">
      <formula>0</formula>
    </cfRule>
    <cfRule type="cellIs" dxfId="0" priority="26790" operator="equal">
      <formula>0</formula>
    </cfRule>
    <cfRule type="cellIs" dxfId="0" priority="26791" operator="equal">
      <formula>0</formula>
    </cfRule>
    <cfRule type="cellIs" dxfId="0" priority="26792" operator="equal">
      <formula>0</formula>
    </cfRule>
    <cfRule type="cellIs" dxfId="0" priority="26793" operator="equal">
      <formula>0</formula>
    </cfRule>
    <cfRule type="cellIs" dxfId="0" priority="26794" operator="equal">
      <formula>0</formula>
    </cfRule>
    <cfRule type="cellIs" dxfId="0" priority="26795" operator="equal">
      <formula>0</formula>
    </cfRule>
    <cfRule type="cellIs" dxfId="0" priority="26796" operator="equal">
      <formula>0</formula>
    </cfRule>
    <cfRule type="cellIs" dxfId="0" priority="26797" operator="equal">
      <formula>0</formula>
    </cfRule>
    <cfRule type="cellIs" dxfId="0" priority="26798" operator="equal">
      <formula>0</formula>
    </cfRule>
    <cfRule type="cellIs" dxfId="0" priority="26799" operator="equal">
      <formula>0</formula>
    </cfRule>
    <cfRule type="cellIs" dxfId="0" priority="26800" operator="equal">
      <formula>0</formula>
    </cfRule>
    <cfRule type="cellIs" dxfId="0" priority="26801" operator="equal">
      <formula>0</formula>
    </cfRule>
    <cfRule type="cellIs" dxfId="0" priority="26802" operator="equal">
      <formula>0</formula>
    </cfRule>
    <cfRule type="cellIs" dxfId="0" priority="26803" operator="equal">
      <formula>0</formula>
    </cfRule>
    <cfRule type="cellIs" dxfId="0" priority="26804" operator="equal">
      <formula>0</formula>
    </cfRule>
    <cfRule type="cellIs" dxfId="0" priority="26805" operator="equal">
      <formula>0</formula>
    </cfRule>
    <cfRule type="cellIs" dxfId="0" priority="26806" operator="equal">
      <formula>0</formula>
    </cfRule>
    <cfRule type="cellIs" dxfId="0" priority="26807" operator="equal">
      <formula>0</formula>
    </cfRule>
    <cfRule type="cellIs" dxfId="0" priority="26808" operator="equal">
      <formula>0</formula>
    </cfRule>
    <cfRule type="cellIs" dxfId="0" priority="26809" operator="equal">
      <formula>0</formula>
    </cfRule>
    <cfRule type="cellIs" dxfId="0" priority="26810" operator="equal">
      <formula>0</formula>
    </cfRule>
    <cfRule type="cellIs" dxfId="0" priority="26811" operator="equal">
      <formula>0</formula>
    </cfRule>
    <cfRule type="cellIs" dxfId="0" priority="26812" operator="equal">
      <formula>0</formula>
    </cfRule>
    <cfRule type="cellIs" dxfId="0" priority="26813" operator="equal">
      <formula>0</formula>
    </cfRule>
    <cfRule type="cellIs" dxfId="0" priority="26814" operator="equal">
      <formula>0</formula>
    </cfRule>
    <cfRule type="cellIs" dxfId="0" priority="26815" operator="equal">
      <formula>0</formula>
    </cfRule>
    <cfRule type="cellIs" dxfId="0" priority="26816" operator="equal">
      <formula>0</formula>
    </cfRule>
    <cfRule type="cellIs" dxfId="0" priority="26817" operator="equal">
      <formula>0</formula>
    </cfRule>
    <cfRule type="cellIs" dxfId="0" priority="26818" operator="equal">
      <formula>0</formula>
    </cfRule>
    <cfRule type="cellIs" dxfId="0" priority="26819" operator="equal">
      <formula>0</formula>
    </cfRule>
    <cfRule type="cellIs" dxfId="0" priority="26820" operator="equal">
      <formula>0</formula>
    </cfRule>
    <cfRule type="cellIs" dxfId="0" priority="26821" operator="equal">
      <formula>0</formula>
    </cfRule>
    <cfRule type="cellIs" dxfId="0" priority="26822" operator="equal">
      <formula>0</formula>
    </cfRule>
    <cfRule type="cellIs" dxfId="0" priority="26823" operator="equal">
      <formula>0</formula>
    </cfRule>
    <cfRule type="cellIs" dxfId="0" priority="26824" operator="equal">
      <formula>0</formula>
    </cfRule>
    <cfRule type="cellIs" dxfId="0" priority="26825" operator="equal">
      <formula>0</formula>
    </cfRule>
    <cfRule type="cellIs" dxfId="0" priority="26826" operator="equal">
      <formula>0</formula>
    </cfRule>
    <cfRule type="cellIs" dxfId="0" priority="26827" operator="equal">
      <formula>0</formula>
    </cfRule>
    <cfRule type="cellIs" dxfId="0" priority="26828" operator="equal">
      <formula>0</formula>
    </cfRule>
    <cfRule type="cellIs" dxfId="0" priority="26829" operator="equal">
      <formula>0</formula>
    </cfRule>
    <cfRule type="cellIs" dxfId="0" priority="26830" operator="equal">
      <formula>0</formula>
    </cfRule>
    <cfRule type="cellIs" dxfId="0" priority="26831" operator="equal">
      <formula>0</formula>
    </cfRule>
    <cfRule type="cellIs" dxfId="0" priority="26832" operator="equal">
      <formula>0</formula>
    </cfRule>
    <cfRule type="cellIs" dxfId="0" priority="26833" operator="equal">
      <formula>0</formula>
    </cfRule>
    <cfRule type="cellIs" dxfId="0" priority="26834" operator="equal">
      <formula>0</formula>
    </cfRule>
    <cfRule type="cellIs" dxfId="0" priority="26835" operator="equal">
      <formula>0</formula>
    </cfRule>
    <cfRule type="cellIs" dxfId="0" priority="26836" operator="equal">
      <formula>0</formula>
    </cfRule>
    <cfRule type="cellIs" dxfId="0" priority="26837" operator="equal">
      <formula>0</formula>
    </cfRule>
    <cfRule type="cellIs" dxfId="0" priority="26838" operator="equal">
      <formula>0</formula>
    </cfRule>
    <cfRule type="cellIs" dxfId="0" priority="26839" operator="equal">
      <formula>0</formula>
    </cfRule>
    <cfRule type="cellIs" dxfId="0" priority="26840" operator="equal">
      <formula>0</formula>
    </cfRule>
    <cfRule type="cellIs" dxfId="0" priority="26841" operator="equal">
      <formula>0</formula>
    </cfRule>
    <cfRule type="cellIs" dxfId="0" priority="26842" operator="equal">
      <formula>0</formula>
    </cfRule>
    <cfRule type="cellIs" dxfId="0" priority="26843" operator="equal">
      <formula>0</formula>
    </cfRule>
    <cfRule type="cellIs" dxfId="0" priority="26844" operator="equal">
      <formula>0</formula>
    </cfRule>
    <cfRule type="cellIs" dxfId="0" priority="26845" operator="equal">
      <formula>0</formula>
    </cfRule>
    <cfRule type="cellIs" dxfId="0" priority="26846" operator="equal">
      <formula>0</formula>
    </cfRule>
    <cfRule type="cellIs" dxfId="0" priority="26847" operator="equal">
      <formula>0</formula>
    </cfRule>
    <cfRule type="cellIs" dxfId="0" priority="26848" operator="equal">
      <formula>0</formula>
    </cfRule>
    <cfRule type="cellIs" dxfId="0" priority="26849" operator="equal">
      <formula>0</formula>
    </cfRule>
    <cfRule type="cellIs" dxfId="0" priority="26850" operator="equal">
      <formula>0</formula>
    </cfRule>
    <cfRule type="cellIs" dxfId="0" priority="26851" operator="equal">
      <formula>0</formula>
    </cfRule>
    <cfRule type="cellIs" dxfId="0" priority="26852" operator="equal">
      <formula>0</formula>
    </cfRule>
    <cfRule type="cellIs" dxfId="0" priority="26853" operator="equal">
      <formula>0</formula>
    </cfRule>
    <cfRule type="cellIs" dxfId="0" priority="26854" operator="equal">
      <formula>0</formula>
    </cfRule>
    <cfRule type="cellIs" dxfId="0" priority="26855" operator="equal">
      <formula>0</formula>
    </cfRule>
    <cfRule type="cellIs" dxfId="0" priority="26856" operator="equal">
      <formula>0</formula>
    </cfRule>
    <cfRule type="cellIs" dxfId="0" priority="26857" operator="equal">
      <formula>0</formula>
    </cfRule>
    <cfRule type="cellIs" dxfId="0" priority="26858" operator="equal">
      <formula>0</formula>
    </cfRule>
    <cfRule type="cellIs" dxfId="0" priority="26859" operator="equal">
      <formula>0</formula>
    </cfRule>
    <cfRule type="cellIs" dxfId="0" priority="26860" operator="equal">
      <formula>0</formula>
    </cfRule>
    <cfRule type="cellIs" dxfId="0" priority="26861" operator="equal">
      <formula>0</formula>
    </cfRule>
    <cfRule type="cellIs" dxfId="0" priority="26862" operator="equal">
      <formula>0</formula>
    </cfRule>
    <cfRule type="cellIs" dxfId="0" priority="26863" operator="equal">
      <formula>0</formula>
    </cfRule>
    <cfRule type="cellIs" dxfId="0" priority="26864" operator="equal">
      <formula>0</formula>
    </cfRule>
    <cfRule type="cellIs" dxfId="0" priority="26865" operator="equal">
      <formula>0</formula>
    </cfRule>
    <cfRule type="cellIs" dxfId="0" priority="26866" operator="equal">
      <formula>0</formula>
    </cfRule>
    <cfRule type="cellIs" dxfId="0" priority="26867" operator="equal">
      <formula>0</formula>
    </cfRule>
    <cfRule type="cellIs" dxfId="0" priority="26868" operator="equal">
      <formula>0</formula>
    </cfRule>
    <cfRule type="cellIs" dxfId="0" priority="26869" operator="equal">
      <formula>0</formula>
    </cfRule>
    <cfRule type="cellIs" dxfId="0" priority="26870" operator="equal">
      <formula>0</formula>
    </cfRule>
    <cfRule type="cellIs" dxfId="0" priority="26871" operator="equal">
      <formula>0</formula>
    </cfRule>
    <cfRule type="cellIs" dxfId="0" priority="26872" operator="equal">
      <formula>0</formula>
    </cfRule>
    <cfRule type="cellIs" dxfId="0" priority="26873" operator="equal">
      <formula>0</formula>
    </cfRule>
    <cfRule type="cellIs" dxfId="0" priority="26874" operator="equal">
      <formula>0</formula>
    </cfRule>
    <cfRule type="cellIs" dxfId="0" priority="26875" operator="equal">
      <formula>0</formula>
    </cfRule>
    <cfRule type="cellIs" dxfId="0" priority="26876" operator="equal">
      <formula>0</formula>
    </cfRule>
    <cfRule type="cellIs" dxfId="0" priority="26877" operator="equal">
      <formula>0</formula>
    </cfRule>
    <cfRule type="cellIs" dxfId="0" priority="26878" operator="equal">
      <formula>0</formula>
    </cfRule>
    <cfRule type="cellIs" dxfId="0" priority="26879" operator="equal">
      <formula>0</formula>
    </cfRule>
    <cfRule type="cellIs" dxfId="0" priority="26880" operator="equal">
      <formula>0</formula>
    </cfRule>
    <cfRule type="cellIs" dxfId="0" priority="26881" operator="equal">
      <formula>0</formula>
    </cfRule>
    <cfRule type="cellIs" dxfId="0" priority="26882" operator="equal">
      <formula>0</formula>
    </cfRule>
    <cfRule type="cellIs" dxfId="0" priority="26883" operator="equal">
      <formula>0</formula>
    </cfRule>
    <cfRule type="cellIs" dxfId="0" priority="26884" operator="equal">
      <formula>0</formula>
    </cfRule>
    <cfRule type="cellIs" dxfId="0" priority="26885" operator="equal">
      <formula>0</formula>
    </cfRule>
    <cfRule type="cellIs" dxfId="0" priority="26886" operator="equal">
      <formula>0</formula>
    </cfRule>
    <cfRule type="cellIs" dxfId="0" priority="26887" operator="equal">
      <formula>0</formula>
    </cfRule>
    <cfRule type="cellIs" dxfId="0" priority="26888" operator="equal">
      <formula>0</formula>
    </cfRule>
    <cfRule type="cellIs" dxfId="0" priority="26889" operator="equal">
      <formula>0</formula>
    </cfRule>
    <cfRule type="cellIs" dxfId="0" priority="26890" operator="equal">
      <formula>0</formula>
    </cfRule>
    <cfRule type="cellIs" dxfId="0" priority="26891" operator="equal">
      <formula>0</formula>
    </cfRule>
    <cfRule type="cellIs" dxfId="0" priority="26892" operator="equal">
      <formula>0</formula>
    </cfRule>
    <cfRule type="cellIs" dxfId="0" priority="26893" operator="equal">
      <formula>0</formula>
    </cfRule>
    <cfRule type="cellIs" dxfId="0" priority="26894" operator="equal">
      <formula>0</formula>
    </cfRule>
    <cfRule type="cellIs" dxfId="0" priority="26895" operator="equal">
      <formula>0</formula>
    </cfRule>
    <cfRule type="cellIs" dxfId="0" priority="26896" operator="equal">
      <formula>0</formula>
    </cfRule>
    <cfRule type="cellIs" dxfId="0" priority="26897" operator="equal">
      <formula>0</formula>
    </cfRule>
    <cfRule type="cellIs" dxfId="0" priority="26898" operator="equal">
      <formula>0</formula>
    </cfRule>
    <cfRule type="cellIs" dxfId="0" priority="26899" operator="equal">
      <formula>0</formula>
    </cfRule>
    <cfRule type="cellIs" dxfId="0" priority="26900" operator="equal">
      <formula>0</formula>
    </cfRule>
    <cfRule type="cellIs" dxfId="0" priority="26901" operator="equal">
      <formula>0</formula>
    </cfRule>
    <cfRule type="cellIs" dxfId="0" priority="26902" operator="equal">
      <formula>0</formula>
    </cfRule>
    <cfRule type="cellIs" dxfId="0" priority="26903" operator="equal">
      <formula>0</formula>
    </cfRule>
    <cfRule type="cellIs" dxfId="0" priority="26904" operator="equal">
      <formula>0</formula>
    </cfRule>
    <cfRule type="cellIs" dxfId="0" priority="26905" operator="equal">
      <formula>0</formula>
    </cfRule>
    <cfRule type="cellIs" dxfId="0" priority="26906" operator="equal">
      <formula>0</formula>
    </cfRule>
    <cfRule type="cellIs" dxfId="0" priority="26907" operator="equal">
      <formula>0</formula>
    </cfRule>
    <cfRule type="cellIs" dxfId="0" priority="26908" operator="equal">
      <formula>0</formula>
    </cfRule>
    <cfRule type="cellIs" dxfId="0" priority="26909" operator="equal">
      <formula>0</formula>
    </cfRule>
    <cfRule type="cellIs" dxfId="0" priority="26910" operator="equal">
      <formula>0</formula>
    </cfRule>
    <cfRule type="cellIs" dxfId="0" priority="26911" operator="equal">
      <formula>0</formula>
    </cfRule>
    <cfRule type="cellIs" dxfId="0" priority="26912" operator="equal">
      <formula>0</formula>
    </cfRule>
    <cfRule type="cellIs" dxfId="0" priority="26913" operator="equal">
      <formula>0</formula>
    </cfRule>
    <cfRule type="cellIs" dxfId="0" priority="26914" operator="equal">
      <formula>0</formula>
    </cfRule>
    <cfRule type="cellIs" dxfId="0" priority="26915" operator="equal">
      <formula>0</formula>
    </cfRule>
    <cfRule type="cellIs" dxfId="0" priority="26916" operator="equal">
      <formula>0</formula>
    </cfRule>
    <cfRule type="cellIs" dxfId="0" priority="26917" operator="equal">
      <formula>0</formula>
    </cfRule>
    <cfRule type="cellIs" dxfId="0" priority="26918" operator="equal">
      <formula>0</formula>
    </cfRule>
    <cfRule type="cellIs" dxfId="0" priority="26919" operator="equal">
      <formula>0</formula>
    </cfRule>
    <cfRule type="cellIs" dxfId="0" priority="26920" operator="equal">
      <formula>0</formula>
    </cfRule>
    <cfRule type="cellIs" dxfId="0" priority="26921" operator="equal">
      <formula>0</formula>
    </cfRule>
    <cfRule type="cellIs" dxfId="0" priority="26922" operator="equal">
      <formula>0</formula>
    </cfRule>
    <cfRule type="cellIs" dxfId="0" priority="26923" operator="equal">
      <formula>0</formula>
    </cfRule>
    <cfRule type="cellIs" dxfId="0" priority="26924" operator="equal">
      <formula>0</formula>
    </cfRule>
    <cfRule type="cellIs" dxfId="0" priority="26925" operator="equal">
      <formula>0</formula>
    </cfRule>
    <cfRule type="cellIs" dxfId="0" priority="26926" operator="equal">
      <formula>0</formula>
    </cfRule>
    <cfRule type="cellIs" dxfId="0" priority="26927" operator="equal">
      <formula>0</formula>
    </cfRule>
    <cfRule type="cellIs" dxfId="0" priority="26928" operator="equal">
      <formula>0</formula>
    </cfRule>
    <cfRule type="cellIs" dxfId="0" priority="26929" operator="equal">
      <formula>0</formula>
    </cfRule>
    <cfRule type="cellIs" dxfId="0" priority="26930" operator="equal">
      <formula>0</formula>
    </cfRule>
    <cfRule type="cellIs" dxfId="0" priority="26931" operator="equal">
      <formula>0</formula>
    </cfRule>
    <cfRule type="cellIs" dxfId="0" priority="26932" operator="equal">
      <formula>0</formula>
    </cfRule>
    <cfRule type="cellIs" dxfId="0" priority="26933" operator="equal">
      <formula>0</formula>
    </cfRule>
    <cfRule type="cellIs" dxfId="0" priority="26934" operator="equal">
      <formula>0</formula>
    </cfRule>
    <cfRule type="cellIs" dxfId="0" priority="26935" operator="equal">
      <formula>0</formula>
    </cfRule>
    <cfRule type="cellIs" dxfId="0" priority="26936" operator="equal">
      <formula>0</formula>
    </cfRule>
    <cfRule type="cellIs" dxfId="0" priority="26937" operator="equal">
      <formula>0</formula>
    </cfRule>
    <cfRule type="cellIs" dxfId="0" priority="26938" operator="equal">
      <formula>0</formula>
    </cfRule>
    <cfRule type="cellIs" dxfId="0" priority="26939" operator="equal">
      <formula>0</formula>
    </cfRule>
    <cfRule type="cellIs" dxfId="0" priority="26940" operator="equal">
      <formula>0</formula>
    </cfRule>
    <cfRule type="cellIs" dxfId="0" priority="26941" operator="equal">
      <formula>0</formula>
    </cfRule>
    <cfRule type="cellIs" dxfId="0" priority="26942" operator="equal">
      <formula>0</formula>
    </cfRule>
    <cfRule type="cellIs" dxfId="0" priority="26943" operator="equal">
      <formula>0</formula>
    </cfRule>
    <cfRule type="cellIs" dxfId="0" priority="26944" operator="equal">
      <formula>0</formula>
    </cfRule>
    <cfRule type="cellIs" dxfId="0" priority="26945" operator="equal">
      <formula>0</formula>
    </cfRule>
    <cfRule type="cellIs" dxfId="0" priority="26946" operator="equal">
      <formula>0</formula>
    </cfRule>
    <cfRule type="cellIs" dxfId="0" priority="26947" operator="equal">
      <formula>0</formula>
    </cfRule>
    <cfRule type="cellIs" dxfId="0" priority="26948" operator="equal">
      <formula>0</formula>
    </cfRule>
    <cfRule type="cellIs" dxfId="0" priority="26949" operator="equal">
      <formula>0</formula>
    </cfRule>
    <cfRule type="cellIs" dxfId="0" priority="26950" operator="equal">
      <formula>0</formula>
    </cfRule>
    <cfRule type="cellIs" dxfId="0" priority="26951" operator="equal">
      <formula>0</formula>
    </cfRule>
    <cfRule type="cellIs" dxfId="0" priority="26952" operator="equal">
      <formula>0</formula>
    </cfRule>
    <cfRule type="cellIs" dxfId="0" priority="26953" operator="equal">
      <formula>0</formula>
    </cfRule>
    <cfRule type="cellIs" dxfId="0" priority="26954" operator="equal">
      <formula>0</formula>
    </cfRule>
    <cfRule type="cellIs" dxfId="0" priority="26955" operator="equal">
      <formula>0</formula>
    </cfRule>
    <cfRule type="cellIs" dxfId="0" priority="26956" operator="equal">
      <formula>0</formula>
    </cfRule>
    <cfRule type="cellIs" dxfId="0" priority="26957" operator="equal">
      <formula>0</formula>
    </cfRule>
    <cfRule type="cellIs" dxfId="0" priority="26958" operator="equal">
      <formula>0</formula>
    </cfRule>
    <cfRule type="cellIs" dxfId="0" priority="26959" operator="equal">
      <formula>0</formula>
    </cfRule>
    <cfRule type="cellIs" dxfId="0" priority="26960" operator="equal">
      <formula>0</formula>
    </cfRule>
    <cfRule type="cellIs" dxfId="0" priority="26961" operator="equal">
      <formula>0</formula>
    </cfRule>
    <cfRule type="cellIs" dxfId="0" priority="26962" operator="equal">
      <formula>0</formula>
    </cfRule>
    <cfRule type="cellIs" dxfId="0" priority="26963" operator="equal">
      <formula>0</formula>
    </cfRule>
    <cfRule type="cellIs" dxfId="0" priority="26964" operator="equal">
      <formula>0</formula>
    </cfRule>
    <cfRule type="cellIs" dxfId="0" priority="26965" operator="equal">
      <formula>0</formula>
    </cfRule>
    <cfRule type="cellIs" dxfId="0" priority="26966" operator="equal">
      <formula>0</formula>
    </cfRule>
    <cfRule type="cellIs" dxfId="0" priority="26967" operator="equal">
      <formula>0</formula>
    </cfRule>
    <cfRule type="cellIs" dxfId="0" priority="26968" operator="equal">
      <formula>0</formula>
    </cfRule>
    <cfRule type="cellIs" dxfId="0" priority="26969" operator="equal">
      <formula>0</formula>
    </cfRule>
    <cfRule type="cellIs" dxfId="0" priority="26970" operator="equal">
      <formula>0</formula>
    </cfRule>
    <cfRule type="cellIs" dxfId="0" priority="26971" operator="equal">
      <formula>0</formula>
    </cfRule>
    <cfRule type="cellIs" dxfId="0" priority="26972" operator="equal">
      <formula>0</formula>
    </cfRule>
    <cfRule type="cellIs" dxfId="0" priority="26973" operator="equal">
      <formula>0</formula>
    </cfRule>
    <cfRule type="cellIs" dxfId="0" priority="26974" operator="equal">
      <formula>0</formula>
    </cfRule>
    <cfRule type="cellIs" dxfId="0" priority="26975" operator="equal">
      <formula>0</formula>
    </cfRule>
    <cfRule type="cellIs" dxfId="0" priority="26976" operator="equal">
      <formula>0</formula>
    </cfRule>
    <cfRule type="cellIs" dxfId="0" priority="26977" operator="equal">
      <formula>0</formula>
    </cfRule>
    <cfRule type="cellIs" dxfId="0" priority="26978" operator="equal">
      <formula>0</formula>
    </cfRule>
    <cfRule type="cellIs" dxfId="0" priority="26979" operator="equal">
      <formula>0</formula>
    </cfRule>
    <cfRule type="cellIs" dxfId="0" priority="26980" operator="equal">
      <formula>0</formula>
    </cfRule>
    <cfRule type="cellIs" dxfId="0" priority="26981" operator="equal">
      <formula>0</formula>
    </cfRule>
    <cfRule type="cellIs" dxfId="0" priority="26982" operator="equal">
      <formula>0</formula>
    </cfRule>
    <cfRule type="cellIs" dxfId="0" priority="26983" operator="equal">
      <formula>0</formula>
    </cfRule>
    <cfRule type="cellIs" dxfId="0" priority="26984" operator="equal">
      <formula>0</formula>
    </cfRule>
    <cfRule type="cellIs" dxfId="0" priority="26985" operator="equal">
      <formula>0</formula>
    </cfRule>
    <cfRule type="cellIs" dxfId="0" priority="26986" operator="equal">
      <formula>0</formula>
    </cfRule>
    <cfRule type="cellIs" dxfId="0" priority="26987" operator="equal">
      <formula>0</formula>
    </cfRule>
    <cfRule type="cellIs" dxfId="0" priority="26988" operator="equal">
      <formula>0</formula>
    </cfRule>
    <cfRule type="cellIs" dxfId="0" priority="26989" operator="equal">
      <formula>0</formula>
    </cfRule>
    <cfRule type="cellIs" dxfId="0" priority="26990" operator="equal">
      <formula>0</formula>
    </cfRule>
    <cfRule type="cellIs" dxfId="0" priority="26991" operator="equal">
      <formula>0</formula>
    </cfRule>
    <cfRule type="cellIs" dxfId="0" priority="26992" operator="equal">
      <formula>0</formula>
    </cfRule>
    <cfRule type="cellIs" dxfId="0" priority="26993" operator="equal">
      <formula>0</formula>
    </cfRule>
    <cfRule type="cellIs" dxfId="0" priority="26994" operator="equal">
      <formula>0</formula>
    </cfRule>
    <cfRule type="cellIs" dxfId="0" priority="26995" operator="equal">
      <formula>0</formula>
    </cfRule>
    <cfRule type="cellIs" dxfId="0" priority="26996" operator="equal">
      <formula>0</formula>
    </cfRule>
    <cfRule type="cellIs" dxfId="0" priority="26997" operator="equal">
      <formula>0</formula>
    </cfRule>
    <cfRule type="cellIs" dxfId="0" priority="26998" operator="equal">
      <formula>0</formula>
    </cfRule>
    <cfRule type="cellIs" dxfId="0" priority="26999" operator="equal">
      <formula>0</formula>
    </cfRule>
    <cfRule type="cellIs" dxfId="0" priority="27000" operator="equal">
      <formula>0</formula>
    </cfRule>
    <cfRule type="cellIs" dxfId="0" priority="27001" operator="equal">
      <formula>0</formula>
    </cfRule>
    <cfRule type="cellIs" dxfId="0" priority="27002" operator="equal">
      <formula>0</formula>
    </cfRule>
    <cfRule type="cellIs" dxfId="0" priority="27003" operator="equal">
      <formula>0</formula>
    </cfRule>
    <cfRule type="cellIs" dxfId="0" priority="27004" operator="equal">
      <formula>0</formula>
    </cfRule>
  </conditionalFormatting>
  <conditionalFormatting sqref="E593:E594 E631:E632 E598:E599 E601">
    <cfRule type="cellIs" dxfId="0" priority="17589" operator="equal">
      <formula>0</formula>
    </cfRule>
    <cfRule type="cellIs" dxfId="0" priority="17590" operator="equal">
      <formula>0</formula>
    </cfRule>
    <cfRule type="cellIs" dxfId="0" priority="17591" operator="equal">
      <formula>0</formula>
    </cfRule>
    <cfRule type="cellIs" dxfId="0" priority="17592" operator="equal">
      <formula>0</formula>
    </cfRule>
    <cfRule type="cellIs" dxfId="0" priority="17593" operator="equal">
      <formula>0</formula>
    </cfRule>
    <cfRule type="cellIs" dxfId="0" priority="17594" operator="equal">
      <formula>0</formula>
    </cfRule>
    <cfRule type="cellIs" dxfId="0" priority="17595" operator="equal">
      <formula>0</formula>
    </cfRule>
    <cfRule type="cellIs" dxfId="0" priority="17596" operator="equal">
      <formula>0</formula>
    </cfRule>
    <cfRule type="cellIs" dxfId="0" priority="17597" operator="equal">
      <formula>0</formula>
    </cfRule>
    <cfRule type="cellIs" dxfId="0" priority="17598" operator="equal">
      <formula>0</formula>
    </cfRule>
    <cfRule type="cellIs" dxfId="0" priority="17599" operator="equal">
      <formula>0</formula>
    </cfRule>
    <cfRule type="cellIs" dxfId="0" priority="17600" operator="equal">
      <formula>0</formula>
    </cfRule>
    <cfRule type="cellIs" dxfId="0" priority="17601" operator="equal">
      <formula>0</formula>
    </cfRule>
    <cfRule type="cellIs" dxfId="0" priority="17602" operator="equal">
      <formula>0</formula>
    </cfRule>
    <cfRule type="cellIs" dxfId="0" priority="17603" operator="equal">
      <formula>0</formula>
    </cfRule>
    <cfRule type="cellIs" dxfId="0" priority="17604" operator="equal">
      <formula>0</formula>
    </cfRule>
    <cfRule type="cellIs" dxfId="0" priority="17605" operator="equal">
      <formula>0</formula>
    </cfRule>
    <cfRule type="cellIs" dxfId="0" priority="17606" operator="equal">
      <formula>0</formula>
    </cfRule>
    <cfRule type="cellIs" dxfId="0" priority="17607" operator="equal">
      <formula>0</formula>
    </cfRule>
    <cfRule type="cellIs" dxfId="0" priority="17608" operator="equal">
      <formula>0</formula>
    </cfRule>
    <cfRule type="cellIs" dxfId="0" priority="17609" operator="equal">
      <formula>0</formula>
    </cfRule>
    <cfRule type="cellIs" dxfId="0" priority="17610" operator="equal">
      <formula>0</formula>
    </cfRule>
    <cfRule type="cellIs" dxfId="0" priority="17611" operator="equal">
      <formula>0</formula>
    </cfRule>
    <cfRule type="cellIs" dxfId="0" priority="17612" operator="equal">
      <formula>0</formula>
    </cfRule>
    <cfRule type="cellIs" dxfId="0" priority="17613" operator="equal">
      <formula>0</formula>
    </cfRule>
    <cfRule type="cellIs" dxfId="0" priority="17614" operator="equal">
      <formula>0</formula>
    </cfRule>
    <cfRule type="cellIs" dxfId="0" priority="17615" operator="equal">
      <formula>0</formula>
    </cfRule>
    <cfRule type="cellIs" dxfId="0" priority="17616" operator="equal">
      <formula>0</formula>
    </cfRule>
    <cfRule type="cellIs" dxfId="0" priority="17617" operator="equal">
      <formula>0</formula>
    </cfRule>
    <cfRule type="cellIs" dxfId="0" priority="17618" operator="equal">
      <formula>0</formula>
    </cfRule>
    <cfRule type="cellIs" dxfId="0" priority="17619" operator="equal">
      <formula>0</formula>
    </cfRule>
    <cfRule type="cellIs" dxfId="0" priority="17620" operator="equal">
      <formula>0</formula>
    </cfRule>
    <cfRule type="cellIs" dxfId="0" priority="17621" operator="equal">
      <formula>0</formula>
    </cfRule>
    <cfRule type="cellIs" dxfId="0" priority="17622" operator="equal">
      <formula>0</formula>
    </cfRule>
    <cfRule type="cellIs" dxfId="0" priority="17623" operator="equal">
      <formula>0</formula>
    </cfRule>
    <cfRule type="cellIs" dxfId="0" priority="17624" operator="equal">
      <formula>0</formula>
    </cfRule>
    <cfRule type="cellIs" dxfId="0" priority="17625" operator="equal">
      <formula>0</formula>
    </cfRule>
    <cfRule type="cellIs" dxfId="0" priority="17626" operator="equal">
      <formula>0</formula>
    </cfRule>
    <cfRule type="cellIs" dxfId="0" priority="17627" operator="equal">
      <formula>0</formula>
    </cfRule>
    <cfRule type="cellIs" dxfId="0" priority="17628" operator="equal">
      <formula>0</formula>
    </cfRule>
    <cfRule type="cellIs" dxfId="0" priority="17629" operator="equal">
      <formula>0</formula>
    </cfRule>
    <cfRule type="cellIs" dxfId="0" priority="17630" operator="equal">
      <formula>0</formula>
    </cfRule>
    <cfRule type="cellIs" dxfId="0" priority="17631" operator="equal">
      <formula>0</formula>
    </cfRule>
    <cfRule type="cellIs" dxfId="0" priority="17632" operator="equal">
      <formula>0</formula>
    </cfRule>
    <cfRule type="cellIs" dxfId="0" priority="17633" operator="equal">
      <formula>0</formula>
    </cfRule>
    <cfRule type="cellIs" dxfId="0" priority="17634" operator="equal">
      <formula>0</formula>
    </cfRule>
    <cfRule type="cellIs" dxfId="0" priority="17635" operator="equal">
      <formula>0</formula>
    </cfRule>
    <cfRule type="cellIs" dxfId="0" priority="17636" operator="equal">
      <formula>0</formula>
    </cfRule>
    <cfRule type="cellIs" dxfId="0" priority="17637" operator="equal">
      <formula>0</formula>
    </cfRule>
    <cfRule type="cellIs" dxfId="0" priority="17638" operator="equal">
      <formula>0</formula>
    </cfRule>
    <cfRule type="cellIs" dxfId="0" priority="17639" operator="equal">
      <formula>0</formula>
    </cfRule>
    <cfRule type="cellIs" dxfId="0" priority="17640" operator="equal">
      <formula>0</formula>
    </cfRule>
    <cfRule type="cellIs" dxfId="0" priority="17641" operator="equal">
      <formula>0</formula>
    </cfRule>
    <cfRule type="cellIs" dxfId="0" priority="17642" operator="equal">
      <formula>0</formula>
    </cfRule>
    <cfRule type="cellIs" dxfId="0" priority="17643" operator="equal">
      <formula>0</formula>
    </cfRule>
    <cfRule type="cellIs" dxfId="0" priority="17644" operator="equal">
      <formula>0</formula>
    </cfRule>
    <cfRule type="cellIs" dxfId="0" priority="17645" operator="equal">
      <formula>0</formula>
    </cfRule>
    <cfRule type="cellIs" dxfId="0" priority="17646" operator="equal">
      <formula>0</formula>
    </cfRule>
    <cfRule type="cellIs" dxfId="0" priority="17647" operator="equal">
      <formula>0</formula>
    </cfRule>
    <cfRule type="cellIs" dxfId="0" priority="17648" operator="equal">
      <formula>0</formula>
    </cfRule>
    <cfRule type="cellIs" dxfId="0" priority="17649" operator="equal">
      <formula>0</formula>
    </cfRule>
    <cfRule type="cellIs" dxfId="0" priority="17650" operator="equal">
      <formula>0</formula>
    </cfRule>
    <cfRule type="cellIs" dxfId="0" priority="17651" operator="equal">
      <formula>0</formula>
    </cfRule>
    <cfRule type="cellIs" dxfId="0" priority="17652" operator="equal">
      <formula>0</formula>
    </cfRule>
    <cfRule type="cellIs" dxfId="0" priority="17653" operator="equal">
      <formula>0</formula>
    </cfRule>
    <cfRule type="cellIs" dxfId="0" priority="17654" operator="equal">
      <formula>0</formula>
    </cfRule>
    <cfRule type="cellIs" dxfId="0" priority="17655" operator="equal">
      <formula>0</formula>
    </cfRule>
    <cfRule type="cellIs" dxfId="0" priority="17656" operator="equal">
      <formula>0</formula>
    </cfRule>
    <cfRule type="cellIs" dxfId="0" priority="17657" operator="equal">
      <formula>0</formula>
    </cfRule>
    <cfRule type="cellIs" dxfId="0" priority="17658" operator="equal">
      <formula>0</formula>
    </cfRule>
    <cfRule type="cellIs" dxfId="0" priority="17659" operator="equal">
      <formula>0</formula>
    </cfRule>
    <cfRule type="cellIs" dxfId="0" priority="17660" operator="equal">
      <formula>0</formula>
    </cfRule>
    <cfRule type="cellIs" dxfId="0" priority="17661" operator="equal">
      <formula>0</formula>
    </cfRule>
    <cfRule type="cellIs" dxfId="0" priority="17662" operator="equal">
      <formula>0</formula>
    </cfRule>
    <cfRule type="cellIs" dxfId="0" priority="17663" operator="equal">
      <formula>0</formula>
    </cfRule>
    <cfRule type="cellIs" dxfId="0" priority="17664" operator="equal">
      <formula>0</formula>
    </cfRule>
    <cfRule type="cellIs" dxfId="0" priority="17665" operator="equal">
      <formula>0</formula>
    </cfRule>
    <cfRule type="cellIs" dxfId="0" priority="17666" operator="equal">
      <formula>0</formula>
    </cfRule>
    <cfRule type="cellIs" dxfId="0" priority="17667" operator="equal">
      <formula>0</formula>
    </cfRule>
    <cfRule type="cellIs" dxfId="0" priority="17668" operator="equal">
      <formula>0</formula>
    </cfRule>
    <cfRule type="cellIs" dxfId="0" priority="17669" operator="equal">
      <formula>0</formula>
    </cfRule>
    <cfRule type="cellIs" dxfId="0" priority="17670" operator="equal">
      <formula>0</formula>
    </cfRule>
    <cfRule type="cellIs" dxfId="0" priority="17671" operator="equal">
      <formula>0</formula>
    </cfRule>
    <cfRule type="cellIs" dxfId="0" priority="17672" operator="equal">
      <formula>0</formula>
    </cfRule>
    <cfRule type="cellIs" dxfId="0" priority="17673" operator="equal">
      <formula>0</formula>
    </cfRule>
    <cfRule type="cellIs" dxfId="0" priority="17674" operator="equal">
      <formula>0</formula>
    </cfRule>
    <cfRule type="cellIs" dxfId="0" priority="17675" operator="equal">
      <formula>0</formula>
    </cfRule>
    <cfRule type="cellIs" dxfId="0" priority="17676" operator="equal">
      <formula>0</formula>
    </cfRule>
    <cfRule type="cellIs" dxfId="0" priority="17677" operator="equal">
      <formula>0</formula>
    </cfRule>
    <cfRule type="cellIs" dxfId="0" priority="17678" operator="equal">
      <formula>0</formula>
    </cfRule>
    <cfRule type="cellIs" dxfId="0" priority="17679" operator="equal">
      <formula>0</formula>
    </cfRule>
    <cfRule type="cellIs" dxfId="0" priority="17680" operator="equal">
      <formula>0</formula>
    </cfRule>
    <cfRule type="cellIs" dxfId="0" priority="17681" operator="equal">
      <formula>0</formula>
    </cfRule>
    <cfRule type="cellIs" dxfId="0" priority="17682" operator="equal">
      <formula>0</formula>
    </cfRule>
    <cfRule type="cellIs" dxfId="0" priority="17683" operator="equal">
      <formula>0</formula>
    </cfRule>
    <cfRule type="cellIs" dxfId="0" priority="17684" operator="equal">
      <formula>0</formula>
    </cfRule>
    <cfRule type="cellIs" dxfId="0" priority="17685" operator="equal">
      <formula>0</formula>
    </cfRule>
    <cfRule type="cellIs" dxfId="0" priority="17686" operator="equal">
      <formula>0</formula>
    </cfRule>
    <cfRule type="cellIs" dxfId="0" priority="17687" operator="equal">
      <formula>0</formula>
    </cfRule>
    <cfRule type="cellIs" dxfId="0" priority="17688" operator="equal">
      <formula>0</formula>
    </cfRule>
    <cfRule type="cellIs" dxfId="0" priority="17689" operator="equal">
      <formula>0</formula>
    </cfRule>
    <cfRule type="cellIs" dxfId="0" priority="17690" operator="equal">
      <formula>0</formula>
    </cfRule>
    <cfRule type="cellIs" dxfId="0" priority="17691" operator="equal">
      <formula>0</formula>
    </cfRule>
    <cfRule type="cellIs" dxfId="0" priority="17692" operator="equal">
      <formula>0</formula>
    </cfRule>
    <cfRule type="cellIs" dxfId="0" priority="17693" operator="equal">
      <formula>0</formula>
    </cfRule>
    <cfRule type="cellIs" dxfId="0" priority="17694" operator="equal">
      <formula>0</formula>
    </cfRule>
    <cfRule type="cellIs" dxfId="0" priority="17695" operator="equal">
      <formula>0</formula>
    </cfRule>
    <cfRule type="cellIs" dxfId="0" priority="17696" operator="equal">
      <formula>0</formula>
    </cfRule>
    <cfRule type="cellIs" dxfId="0" priority="17697" operator="equal">
      <formula>0</formula>
    </cfRule>
    <cfRule type="cellIs" dxfId="0" priority="17698" operator="equal">
      <formula>0</formula>
    </cfRule>
    <cfRule type="cellIs" dxfId="0" priority="17699" operator="equal">
      <formula>0</formula>
    </cfRule>
    <cfRule type="cellIs" dxfId="0" priority="17700" operator="equal">
      <formula>0</formula>
    </cfRule>
    <cfRule type="cellIs" dxfId="0" priority="17701" operator="equal">
      <formula>0</formula>
    </cfRule>
    <cfRule type="cellIs" dxfId="0" priority="17702" operator="equal">
      <formula>0</formula>
    </cfRule>
    <cfRule type="cellIs" dxfId="0" priority="17703" operator="equal">
      <formula>0</formula>
    </cfRule>
    <cfRule type="cellIs" dxfId="0" priority="17704" operator="equal">
      <formula>0</formula>
    </cfRule>
    <cfRule type="cellIs" dxfId="0" priority="17705" operator="equal">
      <formula>0</formula>
    </cfRule>
    <cfRule type="cellIs" dxfId="0" priority="17706" operator="equal">
      <formula>0</formula>
    </cfRule>
    <cfRule type="cellIs" dxfId="0" priority="17707" operator="equal">
      <formula>0</formula>
    </cfRule>
    <cfRule type="cellIs" dxfId="0" priority="17708" operator="equal">
      <formula>0</formula>
    </cfRule>
    <cfRule type="cellIs" dxfId="0" priority="17709" operator="equal">
      <formula>0</formula>
    </cfRule>
    <cfRule type="cellIs" dxfId="0" priority="17710" operator="equal">
      <formula>0</formula>
    </cfRule>
    <cfRule type="cellIs" dxfId="0" priority="17711" operator="equal">
      <formula>0</formula>
    </cfRule>
    <cfRule type="cellIs" dxfId="0" priority="17712" operator="equal">
      <formula>0</formula>
    </cfRule>
    <cfRule type="cellIs" dxfId="0" priority="17713" operator="equal">
      <formula>0</formula>
    </cfRule>
    <cfRule type="cellIs" dxfId="0" priority="17714" operator="equal">
      <formula>0</formula>
    </cfRule>
    <cfRule type="cellIs" dxfId="0" priority="17715" operator="equal">
      <formula>0</formula>
    </cfRule>
    <cfRule type="cellIs" dxfId="0" priority="17716" operator="equal">
      <formula>0</formula>
    </cfRule>
    <cfRule type="cellIs" dxfId="0" priority="17717" operator="equal">
      <formula>0</formula>
    </cfRule>
    <cfRule type="cellIs" dxfId="0" priority="17718" operator="equal">
      <formula>0</formula>
    </cfRule>
    <cfRule type="cellIs" dxfId="0" priority="17719" operator="equal">
      <formula>0</formula>
    </cfRule>
    <cfRule type="cellIs" dxfId="0" priority="17720" operator="equal">
      <formula>0</formula>
    </cfRule>
    <cfRule type="cellIs" dxfId="0" priority="17721" operator="equal">
      <formula>0</formula>
    </cfRule>
    <cfRule type="cellIs" dxfId="0" priority="17722" operator="equal">
      <formula>0</formula>
    </cfRule>
    <cfRule type="cellIs" dxfId="0" priority="17723" operator="equal">
      <formula>0</formula>
    </cfRule>
    <cfRule type="cellIs" dxfId="0" priority="17724" operator="equal">
      <formula>0</formula>
    </cfRule>
    <cfRule type="cellIs" dxfId="0" priority="17725" operator="equal">
      <formula>0</formula>
    </cfRule>
    <cfRule type="cellIs" dxfId="0" priority="17726" operator="equal">
      <formula>0</formula>
    </cfRule>
    <cfRule type="cellIs" dxfId="0" priority="17727" operator="equal">
      <formula>0</formula>
    </cfRule>
    <cfRule type="cellIs" dxfId="0" priority="17728" operator="equal">
      <formula>0</formula>
    </cfRule>
    <cfRule type="cellIs" dxfId="0" priority="17729" operator="equal">
      <formula>0</formula>
    </cfRule>
    <cfRule type="cellIs" dxfId="0" priority="17730" operator="equal">
      <formula>0</formula>
    </cfRule>
    <cfRule type="cellIs" dxfId="0" priority="17731" operator="equal">
      <formula>0</formula>
    </cfRule>
    <cfRule type="cellIs" dxfId="0" priority="17732" operator="equal">
      <formula>0</formula>
    </cfRule>
    <cfRule type="cellIs" dxfId="0" priority="17733" operator="equal">
      <formula>0</formula>
    </cfRule>
    <cfRule type="cellIs" dxfId="0" priority="17734" operator="equal">
      <formula>0</formula>
    </cfRule>
    <cfRule type="cellIs" dxfId="0" priority="17735" operator="equal">
      <formula>0</formula>
    </cfRule>
    <cfRule type="cellIs" dxfId="0" priority="17736" operator="equal">
      <formula>0</formula>
    </cfRule>
    <cfRule type="cellIs" dxfId="0" priority="17737" operator="equal">
      <formula>0</formula>
    </cfRule>
    <cfRule type="cellIs" dxfId="0" priority="17738" operator="equal">
      <formula>0</formula>
    </cfRule>
    <cfRule type="cellIs" dxfId="0" priority="17739" operator="equal">
      <formula>0</formula>
    </cfRule>
    <cfRule type="cellIs" dxfId="0" priority="17740" operator="equal">
      <formula>0</formula>
    </cfRule>
    <cfRule type="cellIs" dxfId="0" priority="17741" operator="equal">
      <formula>0</formula>
    </cfRule>
    <cfRule type="cellIs" dxfId="0" priority="17742" operator="equal">
      <formula>0</formula>
    </cfRule>
    <cfRule type="cellIs" dxfId="0" priority="17743" operator="equal">
      <formula>0</formula>
    </cfRule>
    <cfRule type="cellIs" dxfId="0" priority="17744" operator="equal">
      <formula>0</formula>
    </cfRule>
    <cfRule type="cellIs" dxfId="0" priority="17745" operator="equal">
      <formula>0</formula>
    </cfRule>
    <cfRule type="cellIs" dxfId="0" priority="17746" operator="equal">
      <formula>0</formula>
    </cfRule>
    <cfRule type="cellIs" dxfId="0" priority="17747" operator="equal">
      <formula>0</formula>
    </cfRule>
    <cfRule type="cellIs" dxfId="0" priority="17748" operator="equal">
      <formula>0</formula>
    </cfRule>
    <cfRule type="cellIs" dxfId="0" priority="17749" operator="equal">
      <formula>0</formula>
    </cfRule>
    <cfRule type="cellIs" dxfId="0" priority="17750" operator="equal">
      <formula>0</formula>
    </cfRule>
    <cfRule type="cellIs" dxfId="0" priority="17751" operator="equal">
      <formula>0</formula>
    </cfRule>
    <cfRule type="cellIs" dxfId="0" priority="17752" operator="equal">
      <formula>0</formula>
    </cfRule>
    <cfRule type="cellIs" dxfId="0" priority="17753" operator="equal">
      <formula>0</formula>
    </cfRule>
    <cfRule type="cellIs" dxfId="0" priority="17754" operator="equal">
      <formula>0</formula>
    </cfRule>
    <cfRule type="cellIs" dxfId="0" priority="17755" operator="equal">
      <formula>0</formula>
    </cfRule>
    <cfRule type="cellIs" dxfId="0" priority="17756" operator="equal">
      <formula>0</formula>
    </cfRule>
    <cfRule type="cellIs" dxfId="0" priority="17757" operator="equal">
      <formula>0</formula>
    </cfRule>
    <cfRule type="cellIs" dxfId="0" priority="17758" operator="equal">
      <formula>0</formula>
    </cfRule>
    <cfRule type="cellIs" dxfId="0" priority="17759" operator="equal">
      <formula>0</formula>
    </cfRule>
    <cfRule type="cellIs" dxfId="0" priority="17760" operator="equal">
      <formula>0</formula>
    </cfRule>
    <cfRule type="cellIs" dxfId="0" priority="17761" operator="equal">
      <formula>0</formula>
    </cfRule>
    <cfRule type="cellIs" dxfId="0" priority="17762" operator="equal">
      <formula>0</formula>
    </cfRule>
    <cfRule type="cellIs" dxfId="0" priority="17763" operator="equal">
      <formula>0</formula>
    </cfRule>
    <cfRule type="cellIs" dxfId="0" priority="17764" operator="equal">
      <formula>0</formula>
    </cfRule>
    <cfRule type="cellIs" dxfId="0" priority="17765" operator="equal">
      <formula>0</formula>
    </cfRule>
    <cfRule type="cellIs" dxfId="0" priority="17766" operator="equal">
      <formula>0</formula>
    </cfRule>
    <cfRule type="cellIs" dxfId="0" priority="17767" operator="equal">
      <formula>0</formula>
    </cfRule>
    <cfRule type="cellIs" dxfId="0" priority="17768" operator="equal">
      <formula>0</formula>
    </cfRule>
    <cfRule type="cellIs" dxfId="0" priority="17769" operator="equal">
      <formula>0</formula>
    </cfRule>
    <cfRule type="cellIs" dxfId="0" priority="17770" operator="equal">
      <formula>0</formula>
    </cfRule>
    <cfRule type="cellIs" dxfId="0" priority="17771" operator="equal">
      <formula>0</formula>
    </cfRule>
    <cfRule type="cellIs" dxfId="0" priority="17772" operator="equal">
      <formula>0</formula>
    </cfRule>
    <cfRule type="cellIs" dxfId="0" priority="17773" operator="equal">
      <formula>0</formula>
    </cfRule>
    <cfRule type="cellIs" dxfId="0" priority="17774" operator="equal">
      <formula>0</formula>
    </cfRule>
    <cfRule type="cellIs" dxfId="0" priority="17775" operator="equal">
      <formula>0</formula>
    </cfRule>
    <cfRule type="cellIs" dxfId="0" priority="17776" operator="equal">
      <formula>0</formula>
    </cfRule>
    <cfRule type="cellIs" dxfId="0" priority="17777" operator="equal">
      <formula>0</formula>
    </cfRule>
    <cfRule type="cellIs" dxfId="0" priority="17778" operator="equal">
      <formula>0</formula>
    </cfRule>
    <cfRule type="cellIs" dxfId="0" priority="17779" operator="equal">
      <formula>0</formula>
    </cfRule>
    <cfRule type="cellIs" dxfId="0" priority="17780" operator="equal">
      <formula>0</formula>
    </cfRule>
    <cfRule type="cellIs" dxfId="0" priority="17781" operator="equal">
      <formula>0</formula>
    </cfRule>
    <cfRule type="cellIs" dxfId="0" priority="17782" operator="equal">
      <formula>0</formula>
    </cfRule>
    <cfRule type="cellIs" dxfId="0" priority="17783" operator="equal">
      <formula>0</formula>
    </cfRule>
    <cfRule type="cellIs" dxfId="0" priority="17784" operator="equal">
      <formula>0</formula>
    </cfRule>
    <cfRule type="cellIs" dxfId="0" priority="17785" operator="equal">
      <formula>0</formula>
    </cfRule>
    <cfRule type="cellIs" dxfId="0" priority="17786" operator="equal">
      <formula>0</formula>
    </cfRule>
    <cfRule type="cellIs" dxfId="0" priority="17787" operator="equal">
      <formula>0</formula>
    </cfRule>
    <cfRule type="cellIs" dxfId="0" priority="17788" operator="equal">
      <formula>0</formula>
    </cfRule>
    <cfRule type="cellIs" dxfId="0" priority="17789" operator="equal">
      <formula>0</formula>
    </cfRule>
    <cfRule type="cellIs" dxfId="0" priority="17790" operator="equal">
      <formula>0</formula>
    </cfRule>
    <cfRule type="cellIs" dxfId="0" priority="17791" operator="equal">
      <formula>0</formula>
    </cfRule>
    <cfRule type="cellIs" dxfId="0" priority="17792" operator="equal">
      <formula>0</formula>
    </cfRule>
    <cfRule type="cellIs" dxfId="0" priority="17793" operator="equal">
      <formula>0</formula>
    </cfRule>
    <cfRule type="cellIs" dxfId="0" priority="17794" operator="equal">
      <formula>0</formula>
    </cfRule>
    <cfRule type="cellIs" dxfId="0" priority="17795" operator="equal">
      <formula>0</formula>
    </cfRule>
    <cfRule type="cellIs" dxfId="0" priority="17796" operator="equal">
      <formula>0</formula>
    </cfRule>
    <cfRule type="cellIs" dxfId="0" priority="17797" operator="equal">
      <formula>0</formula>
    </cfRule>
    <cfRule type="cellIs" dxfId="0" priority="17798" operator="equal">
      <formula>0</formula>
    </cfRule>
    <cfRule type="cellIs" dxfId="0" priority="17799" operator="equal">
      <formula>0</formula>
    </cfRule>
    <cfRule type="cellIs" dxfId="0" priority="17800" operator="equal">
      <formula>0</formula>
    </cfRule>
    <cfRule type="cellIs" dxfId="0" priority="17801" operator="equal">
      <formula>0</formula>
    </cfRule>
    <cfRule type="cellIs" dxfId="0" priority="17802" operator="equal">
      <formula>0</formula>
    </cfRule>
    <cfRule type="cellIs" dxfId="0" priority="17803" operator="equal">
      <formula>0</formula>
    </cfRule>
    <cfRule type="cellIs" dxfId="0" priority="17804" operator="equal">
      <formula>0</formula>
    </cfRule>
    <cfRule type="cellIs" dxfId="0" priority="17805" operator="equal">
      <formula>0</formula>
    </cfRule>
    <cfRule type="cellIs" dxfId="0" priority="17806" operator="equal">
      <formula>0</formula>
    </cfRule>
    <cfRule type="cellIs" dxfId="0" priority="17807" operator="equal">
      <formula>0</formula>
    </cfRule>
    <cfRule type="cellIs" dxfId="0" priority="17808" operator="equal">
      <formula>0</formula>
    </cfRule>
    <cfRule type="cellIs" dxfId="0" priority="17809" operator="equal">
      <formula>0</formula>
    </cfRule>
    <cfRule type="cellIs" dxfId="0" priority="17810" operator="equal">
      <formula>0</formula>
    </cfRule>
    <cfRule type="cellIs" dxfId="0" priority="17811" operator="equal">
      <formula>0</formula>
    </cfRule>
    <cfRule type="cellIs" dxfId="0" priority="17812" operator="equal">
      <formula>0</formula>
    </cfRule>
    <cfRule type="cellIs" dxfId="0" priority="17813" operator="equal">
      <formula>0</formula>
    </cfRule>
    <cfRule type="cellIs" dxfId="0" priority="17814" operator="equal">
      <formula>0</formula>
    </cfRule>
    <cfRule type="cellIs" dxfId="0" priority="17815" operator="equal">
      <formula>0</formula>
    </cfRule>
    <cfRule type="cellIs" dxfId="0" priority="17816" operator="equal">
      <formula>0</formula>
    </cfRule>
    <cfRule type="cellIs" dxfId="0" priority="17817" operator="equal">
      <formula>0</formula>
    </cfRule>
    <cfRule type="cellIs" dxfId="0" priority="17818" operator="equal">
      <formula>0</formula>
    </cfRule>
    <cfRule type="cellIs" dxfId="0" priority="17819" operator="equal">
      <formula>0</formula>
    </cfRule>
    <cfRule type="cellIs" dxfId="0" priority="17820" operator="equal">
      <formula>0</formula>
    </cfRule>
    <cfRule type="cellIs" dxfId="0" priority="17821" operator="equal">
      <formula>0</formula>
    </cfRule>
    <cfRule type="cellIs" dxfId="0" priority="17822" operator="equal">
      <formula>0</formula>
    </cfRule>
    <cfRule type="cellIs" dxfId="0" priority="17823" operator="equal">
      <formula>0</formula>
    </cfRule>
    <cfRule type="cellIs" dxfId="0" priority="17824" operator="equal">
      <formula>0</formula>
    </cfRule>
    <cfRule type="cellIs" dxfId="0" priority="17825" operator="equal">
      <formula>0</formula>
    </cfRule>
    <cfRule type="cellIs" dxfId="0" priority="17826" operator="equal">
      <formula>0</formula>
    </cfRule>
    <cfRule type="cellIs" dxfId="0" priority="17827" operator="equal">
      <formula>0</formula>
    </cfRule>
    <cfRule type="cellIs" dxfId="0" priority="17828" operator="equal">
      <formula>0</formula>
    </cfRule>
    <cfRule type="cellIs" dxfId="0" priority="17829" operator="equal">
      <formula>0</formula>
    </cfRule>
    <cfRule type="cellIs" dxfId="0" priority="17830" operator="equal">
      <formula>0</formula>
    </cfRule>
    <cfRule type="cellIs" dxfId="0" priority="17831" operator="equal">
      <formula>0</formula>
    </cfRule>
    <cfRule type="cellIs" dxfId="0" priority="17832" operator="equal">
      <formula>0</formula>
    </cfRule>
    <cfRule type="cellIs" dxfId="0" priority="17833" operator="equal">
      <formula>0</formula>
    </cfRule>
    <cfRule type="cellIs" dxfId="0" priority="17834" operator="equal">
      <formula>0</formula>
    </cfRule>
    <cfRule type="cellIs" dxfId="0" priority="17835" operator="equal">
      <formula>0</formula>
    </cfRule>
    <cfRule type="cellIs" dxfId="0" priority="17836" operator="equal">
      <formula>0</formula>
    </cfRule>
    <cfRule type="cellIs" dxfId="0" priority="17837" operator="equal">
      <formula>0</formula>
    </cfRule>
    <cfRule type="cellIs" dxfId="0" priority="17838" operator="equal">
      <formula>0</formula>
    </cfRule>
    <cfRule type="cellIs" dxfId="0" priority="17839" operator="equal">
      <formula>0</formula>
    </cfRule>
    <cfRule type="cellIs" dxfId="0" priority="17840" operator="equal">
      <formula>0</formula>
    </cfRule>
    <cfRule type="cellIs" dxfId="0" priority="17841" operator="equal">
      <formula>0</formula>
    </cfRule>
    <cfRule type="cellIs" dxfId="0" priority="17842" operator="equal">
      <formula>0</formula>
    </cfRule>
    <cfRule type="cellIs" dxfId="0" priority="17843" operator="equal">
      <formula>0</formula>
    </cfRule>
    <cfRule type="cellIs" dxfId="0" priority="17844" operator="equal">
      <formula>0</formula>
    </cfRule>
    <cfRule type="cellIs" dxfId="0" priority="17845" operator="equal">
      <formula>0</formula>
    </cfRule>
    <cfRule type="cellIs" dxfId="0" priority="17846" operator="equal">
      <formula>0</formula>
    </cfRule>
    <cfRule type="cellIs" dxfId="0" priority="17847" operator="equal">
      <formula>0</formula>
    </cfRule>
    <cfRule type="cellIs" dxfId="0" priority="17848" operator="equal">
      <formula>0</formula>
    </cfRule>
    <cfRule type="cellIs" dxfId="0" priority="17849" operator="equal">
      <formula>0</formula>
    </cfRule>
    <cfRule type="cellIs" dxfId="0" priority="17850" operator="equal">
      <formula>0</formula>
    </cfRule>
    <cfRule type="cellIs" dxfId="0" priority="17851" operator="equal">
      <formula>0</formula>
    </cfRule>
    <cfRule type="cellIs" dxfId="0" priority="17852" operator="equal">
      <formula>0</formula>
    </cfRule>
    <cfRule type="cellIs" dxfId="0" priority="17853" operator="equal">
      <formula>0</formula>
    </cfRule>
    <cfRule type="cellIs" dxfId="0" priority="17854" operator="equal">
      <formula>0</formula>
    </cfRule>
    <cfRule type="cellIs" dxfId="0" priority="17855" operator="equal">
      <formula>0</formula>
    </cfRule>
    <cfRule type="cellIs" dxfId="0" priority="17856" operator="equal">
      <formula>0</formula>
    </cfRule>
    <cfRule type="cellIs" dxfId="0" priority="17857" operator="equal">
      <formula>0</formula>
    </cfRule>
    <cfRule type="cellIs" dxfId="0" priority="17858" operator="equal">
      <formula>0</formula>
    </cfRule>
    <cfRule type="cellIs" dxfId="0" priority="17859" operator="equal">
      <formula>0</formula>
    </cfRule>
    <cfRule type="cellIs" dxfId="0" priority="17860" operator="equal">
      <formula>0</formula>
    </cfRule>
    <cfRule type="cellIs" dxfId="0" priority="17861" operator="equal">
      <formula>0</formula>
    </cfRule>
    <cfRule type="cellIs" dxfId="0" priority="17862" operator="equal">
      <formula>0</formula>
    </cfRule>
    <cfRule type="cellIs" dxfId="0" priority="17863" operator="equal">
      <formula>0</formula>
    </cfRule>
    <cfRule type="cellIs" dxfId="0" priority="17864" operator="equal">
      <formula>0</formula>
    </cfRule>
    <cfRule type="cellIs" dxfId="0" priority="17865" operator="equal">
      <formula>0</formula>
    </cfRule>
    <cfRule type="cellIs" dxfId="0" priority="17866" operator="equal">
      <formula>0</formula>
    </cfRule>
    <cfRule type="cellIs" dxfId="0" priority="17867" operator="equal">
      <formula>0</formula>
    </cfRule>
    <cfRule type="cellIs" dxfId="0" priority="17868" operator="equal">
      <formula>0</formula>
    </cfRule>
    <cfRule type="cellIs" dxfId="0" priority="17869" operator="equal">
      <formula>0</formula>
    </cfRule>
    <cfRule type="cellIs" dxfId="0" priority="17870" operator="equal">
      <formula>0</formula>
    </cfRule>
    <cfRule type="cellIs" dxfId="0" priority="17871" operator="equal">
      <formula>0</formula>
    </cfRule>
    <cfRule type="cellIs" dxfId="0" priority="17872" operator="equal">
      <formula>0</formula>
    </cfRule>
    <cfRule type="cellIs" dxfId="0" priority="17873" operator="equal">
      <formula>0</formula>
    </cfRule>
    <cfRule type="cellIs" dxfId="0" priority="17874" operator="equal">
      <formula>0</formula>
    </cfRule>
    <cfRule type="cellIs" dxfId="0" priority="17875" operator="equal">
      <formula>0</formula>
    </cfRule>
    <cfRule type="cellIs" dxfId="0" priority="17876" operator="equal">
      <formula>0</formula>
    </cfRule>
    <cfRule type="cellIs" dxfId="0" priority="17877" operator="equal">
      <formula>0</formula>
    </cfRule>
    <cfRule type="cellIs" dxfId="0" priority="17878" operator="equal">
      <formula>0</formula>
    </cfRule>
    <cfRule type="cellIs" dxfId="0" priority="17879" operator="equal">
      <formula>0</formula>
    </cfRule>
    <cfRule type="cellIs" dxfId="0" priority="17880" operator="equal">
      <formula>0</formula>
    </cfRule>
    <cfRule type="cellIs" dxfId="0" priority="17881" operator="equal">
      <formula>0</formula>
    </cfRule>
    <cfRule type="cellIs" dxfId="0" priority="17882" operator="equal">
      <formula>0</formula>
    </cfRule>
    <cfRule type="cellIs" dxfId="0" priority="17883" operator="equal">
      <formula>0</formula>
    </cfRule>
    <cfRule type="cellIs" dxfId="0" priority="17884" operator="equal">
      <formula>0</formula>
    </cfRule>
    <cfRule type="cellIs" dxfId="0" priority="17885" operator="equal">
      <formula>0</formula>
    </cfRule>
    <cfRule type="cellIs" dxfId="0" priority="17886" operator="equal">
      <formula>0</formula>
    </cfRule>
    <cfRule type="cellIs" dxfId="0" priority="17887" operator="equal">
      <formula>0</formula>
    </cfRule>
    <cfRule type="cellIs" dxfId="0" priority="17888" operator="equal">
      <formula>0</formula>
    </cfRule>
    <cfRule type="cellIs" dxfId="0" priority="17889" operator="equal">
      <formula>0</formula>
    </cfRule>
    <cfRule type="cellIs" dxfId="0" priority="17890" operator="equal">
      <formula>0</formula>
    </cfRule>
    <cfRule type="cellIs" dxfId="0" priority="17891" operator="equal">
      <formula>0</formula>
    </cfRule>
    <cfRule type="cellIs" dxfId="0" priority="17892" operator="equal">
      <formula>0</formula>
    </cfRule>
    <cfRule type="cellIs" dxfId="0" priority="17893" operator="equal">
      <formula>0</formula>
    </cfRule>
    <cfRule type="cellIs" dxfId="0" priority="17894" operator="equal">
      <formula>0</formula>
    </cfRule>
    <cfRule type="cellIs" dxfId="0" priority="17895" operator="equal">
      <formula>0</formula>
    </cfRule>
    <cfRule type="cellIs" dxfId="0" priority="17896" operator="equal">
      <formula>0</formula>
    </cfRule>
    <cfRule type="cellIs" dxfId="0" priority="17897" operator="equal">
      <formula>0</formula>
    </cfRule>
    <cfRule type="cellIs" dxfId="0" priority="17898" operator="equal">
      <formula>0</formula>
    </cfRule>
    <cfRule type="cellIs" dxfId="0" priority="17899" operator="equal">
      <formula>0</formula>
    </cfRule>
    <cfRule type="cellIs" dxfId="0" priority="17900" operator="equal">
      <formula>0</formula>
    </cfRule>
    <cfRule type="cellIs" dxfId="0" priority="17901" operator="equal">
      <formula>0</formula>
    </cfRule>
    <cfRule type="cellIs" dxfId="0" priority="17902" operator="equal">
      <formula>0</formula>
    </cfRule>
    <cfRule type="cellIs" dxfId="0" priority="17903" operator="equal">
      <formula>0</formula>
    </cfRule>
    <cfRule type="cellIs" dxfId="0" priority="17904" operator="equal">
      <formula>0</formula>
    </cfRule>
    <cfRule type="cellIs" dxfId="0" priority="17905" operator="equal">
      <formula>0</formula>
    </cfRule>
    <cfRule type="cellIs" dxfId="0" priority="17906" operator="equal">
      <formula>0</formula>
    </cfRule>
    <cfRule type="cellIs" dxfId="0" priority="17907" operator="equal">
      <formula>0</formula>
    </cfRule>
    <cfRule type="cellIs" dxfId="0" priority="17908" operator="equal">
      <formula>0</formula>
    </cfRule>
    <cfRule type="cellIs" dxfId="0" priority="17909" operator="equal">
      <formula>0</formula>
    </cfRule>
    <cfRule type="cellIs" dxfId="0" priority="17910" operator="equal">
      <formula>0</formula>
    </cfRule>
    <cfRule type="cellIs" dxfId="0" priority="17911" operator="equal">
      <formula>0</formula>
    </cfRule>
    <cfRule type="cellIs" dxfId="0" priority="17912" operator="equal">
      <formula>0</formula>
    </cfRule>
    <cfRule type="cellIs" dxfId="0" priority="17913" operator="equal">
      <formula>0</formula>
    </cfRule>
    <cfRule type="cellIs" dxfId="0" priority="17914" operator="equal">
      <formula>0</formula>
    </cfRule>
    <cfRule type="cellIs" dxfId="0" priority="17915" operator="equal">
      <formula>0</formula>
    </cfRule>
    <cfRule type="cellIs" dxfId="0" priority="17916" operator="equal">
      <formula>0</formula>
    </cfRule>
    <cfRule type="cellIs" dxfId="0" priority="17917" operator="equal">
      <formula>0</formula>
    </cfRule>
    <cfRule type="cellIs" dxfId="0" priority="17918" operator="equal">
      <formula>0</formula>
    </cfRule>
    <cfRule type="cellIs" dxfId="0" priority="17919" operator="equal">
      <formula>0</formula>
    </cfRule>
    <cfRule type="cellIs" dxfId="0" priority="17920" operator="equal">
      <formula>0</formula>
    </cfRule>
    <cfRule type="cellIs" dxfId="0" priority="17921" operator="equal">
      <formula>0</formula>
    </cfRule>
    <cfRule type="cellIs" dxfId="0" priority="17922" operator="equal">
      <formula>0</formula>
    </cfRule>
    <cfRule type="cellIs" dxfId="0" priority="17923" operator="equal">
      <formula>0</formula>
    </cfRule>
    <cfRule type="cellIs" dxfId="0" priority="17924" operator="equal">
      <formula>0</formula>
    </cfRule>
    <cfRule type="cellIs" dxfId="0" priority="17925" operator="equal">
      <formula>0</formula>
    </cfRule>
    <cfRule type="cellIs" dxfId="0" priority="17926" operator="equal">
      <formula>0</formula>
    </cfRule>
    <cfRule type="cellIs" dxfId="0" priority="17927" operator="equal">
      <formula>0</formula>
    </cfRule>
    <cfRule type="cellIs" dxfId="0" priority="17928" operator="equal">
      <formula>0</formula>
    </cfRule>
    <cfRule type="cellIs" dxfId="0" priority="17929" operator="equal">
      <formula>0</formula>
    </cfRule>
    <cfRule type="cellIs" dxfId="0" priority="17930" operator="equal">
      <formula>0</formula>
    </cfRule>
    <cfRule type="cellIs" dxfId="0" priority="17931" operator="equal">
      <formula>0</formula>
    </cfRule>
    <cfRule type="cellIs" dxfId="0" priority="17932" operator="equal">
      <formula>0</formula>
    </cfRule>
    <cfRule type="cellIs" dxfId="0" priority="17933" operator="equal">
      <formula>0</formula>
    </cfRule>
    <cfRule type="cellIs" dxfId="0" priority="17934" operator="equal">
      <formula>0</formula>
    </cfRule>
    <cfRule type="cellIs" dxfId="0" priority="17935" operator="equal">
      <formula>0</formula>
    </cfRule>
    <cfRule type="cellIs" dxfId="0" priority="17936" operator="equal">
      <formula>0</formula>
    </cfRule>
    <cfRule type="cellIs" dxfId="0" priority="17937" operator="equal">
      <formula>0</formula>
    </cfRule>
    <cfRule type="cellIs" dxfId="0" priority="17938" operator="equal">
      <formula>0</formula>
    </cfRule>
    <cfRule type="cellIs" dxfId="0" priority="17939" operator="equal">
      <formula>0</formula>
    </cfRule>
    <cfRule type="cellIs" dxfId="0" priority="17940" operator="equal">
      <formula>0</formula>
    </cfRule>
    <cfRule type="cellIs" dxfId="0" priority="17941" operator="equal">
      <formula>0</formula>
    </cfRule>
    <cfRule type="cellIs" dxfId="0" priority="17942" operator="equal">
      <formula>0</formula>
    </cfRule>
    <cfRule type="cellIs" dxfId="0" priority="17943" operator="equal">
      <formula>0</formula>
    </cfRule>
    <cfRule type="cellIs" dxfId="0" priority="17944" operator="equal">
      <formula>0</formula>
    </cfRule>
    <cfRule type="cellIs" dxfId="0" priority="17945" operator="equal">
      <formula>0</formula>
    </cfRule>
    <cfRule type="cellIs" dxfId="0" priority="17946" operator="equal">
      <formula>0</formula>
    </cfRule>
    <cfRule type="cellIs" dxfId="0" priority="17947" operator="equal">
      <formula>0</formula>
    </cfRule>
    <cfRule type="cellIs" dxfId="0" priority="17948" operator="equal">
      <formula>0</formula>
    </cfRule>
    <cfRule type="cellIs" dxfId="0" priority="17949" operator="equal">
      <formula>0</formula>
    </cfRule>
    <cfRule type="cellIs" dxfId="0" priority="17950" operator="equal">
      <formula>0</formula>
    </cfRule>
    <cfRule type="cellIs" dxfId="0" priority="17951" operator="equal">
      <formula>0</formula>
    </cfRule>
    <cfRule type="cellIs" dxfId="0" priority="17952" operator="equal">
      <formula>0</formula>
    </cfRule>
    <cfRule type="cellIs" dxfId="0" priority="17953" operator="equal">
      <formula>0</formula>
    </cfRule>
    <cfRule type="cellIs" dxfId="0" priority="17954" operator="equal">
      <formula>0</formula>
    </cfRule>
    <cfRule type="cellIs" dxfId="0" priority="17955" operator="equal">
      <formula>0</formula>
    </cfRule>
    <cfRule type="cellIs" dxfId="0" priority="17956" operator="equal">
      <formula>0</formula>
    </cfRule>
    <cfRule type="cellIs" dxfId="0" priority="17957" operator="equal">
      <formula>0</formula>
    </cfRule>
    <cfRule type="cellIs" dxfId="0" priority="17958" operator="equal">
      <formula>0</formula>
    </cfRule>
    <cfRule type="cellIs" dxfId="0" priority="17959" operator="equal">
      <formula>0</formula>
    </cfRule>
    <cfRule type="cellIs" dxfId="0" priority="17960" operator="equal">
      <formula>0</formula>
    </cfRule>
    <cfRule type="cellIs" dxfId="0" priority="17961" operator="equal">
      <formula>0</formula>
    </cfRule>
    <cfRule type="cellIs" dxfId="0" priority="17962" operator="equal">
      <formula>0</formula>
    </cfRule>
    <cfRule type="cellIs" dxfId="0" priority="17963" operator="equal">
      <formula>0</formula>
    </cfRule>
    <cfRule type="cellIs" dxfId="0" priority="17964" operator="equal">
      <formula>0</formula>
    </cfRule>
    <cfRule type="cellIs" dxfId="0" priority="17965" operator="equal">
      <formula>0</formula>
    </cfRule>
    <cfRule type="cellIs" dxfId="0" priority="17966" operator="equal">
      <formula>0</formula>
    </cfRule>
    <cfRule type="cellIs" dxfId="0" priority="17967" operator="equal">
      <formula>0</formula>
    </cfRule>
    <cfRule type="cellIs" dxfId="0" priority="17968" operator="equal">
      <formula>0</formula>
    </cfRule>
    <cfRule type="cellIs" dxfId="0" priority="17969" operator="equal">
      <formula>0</formula>
    </cfRule>
    <cfRule type="cellIs" dxfId="0" priority="17970" operator="equal">
      <formula>0</formula>
    </cfRule>
    <cfRule type="cellIs" dxfId="0" priority="17971" operator="equal">
      <formula>0</formula>
    </cfRule>
    <cfRule type="cellIs" dxfId="0" priority="17972" operator="equal">
      <formula>0</formula>
    </cfRule>
  </conditionalFormatting>
  <conditionalFormatting sqref="E603 E605:E606">
    <cfRule type="cellIs" dxfId="0" priority="15669" operator="equal">
      <formula>0</formula>
    </cfRule>
    <cfRule type="cellIs" dxfId="0" priority="15670" operator="equal">
      <formula>0</formula>
    </cfRule>
    <cfRule type="cellIs" dxfId="0" priority="15671" operator="equal">
      <formula>0</formula>
    </cfRule>
    <cfRule type="cellIs" dxfId="0" priority="15672" operator="equal">
      <formula>0</formula>
    </cfRule>
    <cfRule type="cellIs" dxfId="0" priority="15673" operator="equal">
      <formula>0</formula>
    </cfRule>
    <cfRule type="cellIs" dxfId="0" priority="15674" operator="equal">
      <formula>0</formula>
    </cfRule>
    <cfRule type="cellIs" dxfId="0" priority="15675" operator="equal">
      <formula>0</formula>
    </cfRule>
    <cfRule type="cellIs" dxfId="0" priority="15676" operator="equal">
      <formula>0</formula>
    </cfRule>
    <cfRule type="cellIs" dxfId="0" priority="15677" operator="equal">
      <formula>0</formula>
    </cfRule>
    <cfRule type="cellIs" dxfId="0" priority="15678" operator="equal">
      <formula>0</formula>
    </cfRule>
    <cfRule type="cellIs" dxfId="0" priority="15679" operator="equal">
      <formula>0</formula>
    </cfRule>
    <cfRule type="cellIs" dxfId="0" priority="15680" operator="equal">
      <formula>0</formula>
    </cfRule>
    <cfRule type="cellIs" dxfId="0" priority="15681" operator="equal">
      <formula>0</formula>
    </cfRule>
    <cfRule type="cellIs" dxfId="0" priority="15682" operator="equal">
      <formula>0</formula>
    </cfRule>
    <cfRule type="cellIs" dxfId="0" priority="15683" operator="equal">
      <formula>0</formula>
    </cfRule>
    <cfRule type="cellIs" dxfId="0" priority="15684" operator="equal">
      <formula>0</formula>
    </cfRule>
    <cfRule type="cellIs" dxfId="0" priority="15685" operator="equal">
      <formula>0</formula>
    </cfRule>
    <cfRule type="cellIs" dxfId="0" priority="15686" operator="equal">
      <formula>0</formula>
    </cfRule>
    <cfRule type="cellIs" dxfId="0" priority="15687" operator="equal">
      <formula>0</formula>
    </cfRule>
    <cfRule type="cellIs" dxfId="0" priority="15688" operator="equal">
      <formula>0</formula>
    </cfRule>
    <cfRule type="cellIs" dxfId="0" priority="15689" operator="equal">
      <formula>0</formula>
    </cfRule>
    <cfRule type="cellIs" dxfId="0" priority="15690" operator="equal">
      <formula>0</formula>
    </cfRule>
    <cfRule type="cellIs" dxfId="0" priority="15691" operator="equal">
      <formula>0</formula>
    </cfRule>
    <cfRule type="cellIs" dxfId="0" priority="15692" operator="equal">
      <formula>0</formula>
    </cfRule>
    <cfRule type="cellIs" dxfId="0" priority="15693" operator="equal">
      <formula>0</formula>
    </cfRule>
    <cfRule type="cellIs" dxfId="0" priority="15694" operator="equal">
      <formula>0</formula>
    </cfRule>
    <cfRule type="cellIs" dxfId="0" priority="15695" operator="equal">
      <formula>0</formula>
    </cfRule>
    <cfRule type="cellIs" dxfId="0" priority="15696" operator="equal">
      <formula>0</formula>
    </cfRule>
    <cfRule type="cellIs" dxfId="0" priority="15697" operator="equal">
      <formula>0</formula>
    </cfRule>
    <cfRule type="cellIs" dxfId="0" priority="15698" operator="equal">
      <formula>0</formula>
    </cfRule>
    <cfRule type="cellIs" dxfId="0" priority="15699" operator="equal">
      <formula>0</formula>
    </cfRule>
    <cfRule type="cellIs" dxfId="0" priority="15700" operator="equal">
      <formula>0</formula>
    </cfRule>
    <cfRule type="cellIs" dxfId="0" priority="15701" operator="equal">
      <formula>0</formula>
    </cfRule>
    <cfRule type="cellIs" dxfId="0" priority="15702" operator="equal">
      <formula>0</formula>
    </cfRule>
    <cfRule type="cellIs" dxfId="0" priority="15703" operator="equal">
      <formula>0</formula>
    </cfRule>
    <cfRule type="cellIs" dxfId="0" priority="15704" operator="equal">
      <formula>0</formula>
    </cfRule>
    <cfRule type="cellIs" dxfId="0" priority="15705" operator="equal">
      <formula>0</formula>
    </cfRule>
    <cfRule type="cellIs" dxfId="0" priority="15706" operator="equal">
      <formula>0</formula>
    </cfRule>
    <cfRule type="cellIs" dxfId="0" priority="15707" operator="equal">
      <formula>0</formula>
    </cfRule>
    <cfRule type="cellIs" dxfId="0" priority="15708" operator="equal">
      <formula>0</formula>
    </cfRule>
    <cfRule type="cellIs" dxfId="0" priority="15709" operator="equal">
      <formula>0</formula>
    </cfRule>
    <cfRule type="cellIs" dxfId="0" priority="15710" operator="equal">
      <formula>0</formula>
    </cfRule>
    <cfRule type="cellIs" dxfId="0" priority="15711" operator="equal">
      <formula>0</formula>
    </cfRule>
    <cfRule type="cellIs" dxfId="0" priority="15712" operator="equal">
      <formula>0</formula>
    </cfRule>
    <cfRule type="cellIs" dxfId="0" priority="15713" operator="equal">
      <formula>0</formula>
    </cfRule>
    <cfRule type="cellIs" dxfId="0" priority="15714" operator="equal">
      <formula>0</formula>
    </cfRule>
    <cfRule type="cellIs" dxfId="0" priority="15715" operator="equal">
      <formula>0</formula>
    </cfRule>
    <cfRule type="cellIs" dxfId="0" priority="15716" operator="equal">
      <formula>0</formula>
    </cfRule>
    <cfRule type="cellIs" dxfId="0" priority="15717" operator="equal">
      <formula>0</formula>
    </cfRule>
    <cfRule type="cellIs" dxfId="0" priority="15718" operator="equal">
      <formula>0</formula>
    </cfRule>
    <cfRule type="cellIs" dxfId="0" priority="15719" operator="equal">
      <formula>0</formula>
    </cfRule>
    <cfRule type="cellIs" dxfId="0" priority="15720" operator="equal">
      <formula>0</formula>
    </cfRule>
    <cfRule type="cellIs" dxfId="0" priority="15721" operator="equal">
      <formula>0</formula>
    </cfRule>
    <cfRule type="cellIs" dxfId="0" priority="15722" operator="equal">
      <formula>0</formula>
    </cfRule>
    <cfRule type="cellIs" dxfId="0" priority="15723" operator="equal">
      <formula>0</formula>
    </cfRule>
    <cfRule type="cellIs" dxfId="0" priority="15724" operator="equal">
      <formula>0</formula>
    </cfRule>
    <cfRule type="cellIs" dxfId="0" priority="15725" operator="equal">
      <formula>0</formula>
    </cfRule>
    <cfRule type="cellIs" dxfId="0" priority="15726" operator="equal">
      <formula>0</formula>
    </cfRule>
    <cfRule type="cellIs" dxfId="0" priority="15727" operator="equal">
      <formula>0</formula>
    </cfRule>
    <cfRule type="cellIs" dxfId="0" priority="15728" operator="equal">
      <formula>0</formula>
    </cfRule>
    <cfRule type="cellIs" dxfId="0" priority="15729" operator="equal">
      <formula>0</formula>
    </cfRule>
    <cfRule type="cellIs" dxfId="0" priority="15730" operator="equal">
      <formula>0</formula>
    </cfRule>
    <cfRule type="cellIs" dxfId="0" priority="15731" operator="equal">
      <formula>0</formula>
    </cfRule>
    <cfRule type="cellIs" dxfId="0" priority="15732" operator="equal">
      <formula>0</formula>
    </cfRule>
    <cfRule type="cellIs" dxfId="0" priority="15733" operator="equal">
      <formula>0</formula>
    </cfRule>
    <cfRule type="cellIs" dxfId="0" priority="15734" operator="equal">
      <formula>0</formula>
    </cfRule>
    <cfRule type="cellIs" dxfId="0" priority="15735" operator="equal">
      <formula>0</formula>
    </cfRule>
    <cfRule type="cellIs" dxfId="0" priority="15736" operator="equal">
      <formula>0</formula>
    </cfRule>
    <cfRule type="cellIs" dxfId="0" priority="15737" operator="equal">
      <formula>0</formula>
    </cfRule>
    <cfRule type="cellIs" dxfId="0" priority="15738" operator="equal">
      <formula>0</formula>
    </cfRule>
    <cfRule type="cellIs" dxfId="0" priority="15739" operator="equal">
      <formula>0</formula>
    </cfRule>
    <cfRule type="cellIs" dxfId="0" priority="15740" operator="equal">
      <formula>0</formula>
    </cfRule>
    <cfRule type="cellIs" dxfId="0" priority="15741" operator="equal">
      <formula>0</formula>
    </cfRule>
    <cfRule type="cellIs" dxfId="0" priority="15742" operator="equal">
      <formula>0</formula>
    </cfRule>
    <cfRule type="cellIs" dxfId="0" priority="15743" operator="equal">
      <formula>0</formula>
    </cfRule>
    <cfRule type="cellIs" dxfId="0" priority="15744" operator="equal">
      <formula>0</formula>
    </cfRule>
    <cfRule type="cellIs" dxfId="0" priority="15745" operator="equal">
      <formula>0</formula>
    </cfRule>
    <cfRule type="cellIs" dxfId="0" priority="15746" operator="equal">
      <formula>0</formula>
    </cfRule>
    <cfRule type="cellIs" dxfId="0" priority="15747" operator="equal">
      <formula>0</formula>
    </cfRule>
    <cfRule type="cellIs" dxfId="0" priority="15748" operator="equal">
      <formula>0</formula>
    </cfRule>
    <cfRule type="cellIs" dxfId="0" priority="15749" operator="equal">
      <formula>0</formula>
    </cfRule>
    <cfRule type="cellIs" dxfId="0" priority="15750" operator="equal">
      <formula>0</formula>
    </cfRule>
    <cfRule type="cellIs" dxfId="0" priority="15751" operator="equal">
      <formula>0</formula>
    </cfRule>
    <cfRule type="cellIs" dxfId="0" priority="15752" operator="equal">
      <formula>0</formula>
    </cfRule>
    <cfRule type="cellIs" dxfId="0" priority="15753" operator="equal">
      <formula>0</formula>
    </cfRule>
    <cfRule type="cellIs" dxfId="0" priority="15754" operator="equal">
      <formula>0</formula>
    </cfRule>
    <cfRule type="cellIs" dxfId="0" priority="15755" operator="equal">
      <formula>0</formula>
    </cfRule>
    <cfRule type="cellIs" dxfId="0" priority="15756" operator="equal">
      <formula>0</formula>
    </cfRule>
    <cfRule type="cellIs" dxfId="0" priority="15757" operator="equal">
      <formula>0</formula>
    </cfRule>
    <cfRule type="cellIs" dxfId="0" priority="15758" operator="equal">
      <formula>0</formula>
    </cfRule>
    <cfRule type="cellIs" dxfId="0" priority="15759" operator="equal">
      <formula>0</formula>
    </cfRule>
    <cfRule type="cellIs" dxfId="0" priority="15760" operator="equal">
      <formula>0</formula>
    </cfRule>
    <cfRule type="cellIs" dxfId="0" priority="15761" operator="equal">
      <formula>0</formula>
    </cfRule>
    <cfRule type="cellIs" dxfId="0" priority="15762" operator="equal">
      <formula>0</formula>
    </cfRule>
    <cfRule type="cellIs" dxfId="0" priority="15763" operator="equal">
      <formula>0</formula>
    </cfRule>
    <cfRule type="cellIs" dxfId="0" priority="15764" operator="equal">
      <formula>0</formula>
    </cfRule>
    <cfRule type="cellIs" dxfId="0" priority="15765" operator="equal">
      <formula>0</formula>
    </cfRule>
    <cfRule type="cellIs" dxfId="0" priority="15766" operator="equal">
      <formula>0</formula>
    </cfRule>
    <cfRule type="cellIs" dxfId="0" priority="15767" operator="equal">
      <formula>0</formula>
    </cfRule>
    <cfRule type="cellIs" dxfId="0" priority="15768" operator="equal">
      <formula>0</formula>
    </cfRule>
    <cfRule type="cellIs" dxfId="0" priority="15769" operator="equal">
      <formula>0</formula>
    </cfRule>
    <cfRule type="cellIs" dxfId="0" priority="15770" operator="equal">
      <formula>0</formula>
    </cfRule>
    <cfRule type="cellIs" dxfId="0" priority="15771" operator="equal">
      <formula>0</formula>
    </cfRule>
    <cfRule type="cellIs" dxfId="0" priority="15772" operator="equal">
      <formula>0</formula>
    </cfRule>
    <cfRule type="cellIs" dxfId="0" priority="15773" operator="equal">
      <formula>0</formula>
    </cfRule>
    <cfRule type="cellIs" dxfId="0" priority="15774" operator="equal">
      <formula>0</formula>
    </cfRule>
    <cfRule type="cellIs" dxfId="0" priority="15775" operator="equal">
      <formula>0</formula>
    </cfRule>
    <cfRule type="cellIs" dxfId="0" priority="15776" operator="equal">
      <formula>0</formula>
    </cfRule>
    <cfRule type="cellIs" dxfId="0" priority="15777" operator="equal">
      <formula>0</formula>
    </cfRule>
    <cfRule type="cellIs" dxfId="0" priority="15778" operator="equal">
      <formula>0</formula>
    </cfRule>
    <cfRule type="cellIs" dxfId="0" priority="15779" operator="equal">
      <formula>0</formula>
    </cfRule>
    <cfRule type="cellIs" dxfId="0" priority="15780" operator="equal">
      <formula>0</formula>
    </cfRule>
    <cfRule type="cellIs" dxfId="0" priority="15781" operator="equal">
      <formula>0</formula>
    </cfRule>
    <cfRule type="cellIs" dxfId="0" priority="15782" operator="equal">
      <formula>0</formula>
    </cfRule>
    <cfRule type="cellIs" dxfId="0" priority="15783" operator="equal">
      <formula>0</formula>
    </cfRule>
    <cfRule type="cellIs" dxfId="0" priority="15784" operator="equal">
      <formula>0</formula>
    </cfRule>
    <cfRule type="cellIs" dxfId="0" priority="15785" operator="equal">
      <formula>0</formula>
    </cfRule>
    <cfRule type="cellIs" dxfId="0" priority="15786" operator="equal">
      <formula>0</formula>
    </cfRule>
    <cfRule type="cellIs" dxfId="0" priority="15787" operator="equal">
      <formula>0</formula>
    </cfRule>
    <cfRule type="cellIs" dxfId="0" priority="15788" operator="equal">
      <formula>0</formula>
    </cfRule>
    <cfRule type="cellIs" dxfId="0" priority="15789" operator="equal">
      <formula>0</formula>
    </cfRule>
    <cfRule type="cellIs" dxfId="0" priority="15790" operator="equal">
      <formula>0</formula>
    </cfRule>
    <cfRule type="cellIs" dxfId="0" priority="15791" operator="equal">
      <formula>0</formula>
    </cfRule>
    <cfRule type="cellIs" dxfId="0" priority="15792" operator="equal">
      <formula>0</formula>
    </cfRule>
    <cfRule type="cellIs" dxfId="0" priority="15793" operator="equal">
      <formula>0</formula>
    </cfRule>
    <cfRule type="cellIs" dxfId="0" priority="15794" operator="equal">
      <formula>0</formula>
    </cfRule>
    <cfRule type="cellIs" dxfId="0" priority="15795" operator="equal">
      <formula>0</formula>
    </cfRule>
    <cfRule type="cellIs" dxfId="0" priority="15796" operator="equal">
      <formula>0</formula>
    </cfRule>
    <cfRule type="cellIs" dxfId="0" priority="15797" operator="equal">
      <formula>0</formula>
    </cfRule>
    <cfRule type="cellIs" dxfId="0" priority="15798" operator="equal">
      <formula>0</formula>
    </cfRule>
    <cfRule type="cellIs" dxfId="0" priority="15799" operator="equal">
      <formula>0</formula>
    </cfRule>
    <cfRule type="cellIs" dxfId="0" priority="15800" operator="equal">
      <formula>0</formula>
    </cfRule>
    <cfRule type="cellIs" dxfId="0" priority="15801" operator="equal">
      <formula>0</formula>
    </cfRule>
    <cfRule type="cellIs" dxfId="0" priority="15802" operator="equal">
      <formula>0</formula>
    </cfRule>
    <cfRule type="cellIs" dxfId="0" priority="15803" operator="equal">
      <formula>0</formula>
    </cfRule>
    <cfRule type="cellIs" dxfId="0" priority="15804" operator="equal">
      <formula>0</formula>
    </cfRule>
    <cfRule type="cellIs" dxfId="0" priority="15805" operator="equal">
      <formula>0</formula>
    </cfRule>
    <cfRule type="cellIs" dxfId="0" priority="15806" operator="equal">
      <formula>0</formula>
    </cfRule>
    <cfRule type="cellIs" dxfId="0" priority="15807" operator="equal">
      <formula>0</formula>
    </cfRule>
    <cfRule type="cellIs" dxfId="0" priority="15808" operator="equal">
      <formula>0</formula>
    </cfRule>
    <cfRule type="cellIs" dxfId="0" priority="15809" operator="equal">
      <formula>0</formula>
    </cfRule>
    <cfRule type="cellIs" dxfId="0" priority="15810" operator="equal">
      <formula>0</formula>
    </cfRule>
    <cfRule type="cellIs" dxfId="0" priority="15811" operator="equal">
      <formula>0</formula>
    </cfRule>
    <cfRule type="cellIs" dxfId="0" priority="15812" operator="equal">
      <formula>0</formula>
    </cfRule>
    <cfRule type="cellIs" dxfId="0" priority="15813" operator="equal">
      <formula>0</formula>
    </cfRule>
    <cfRule type="cellIs" dxfId="0" priority="15814" operator="equal">
      <formula>0</formula>
    </cfRule>
    <cfRule type="cellIs" dxfId="0" priority="15815" operator="equal">
      <formula>0</formula>
    </cfRule>
    <cfRule type="cellIs" dxfId="0" priority="15816" operator="equal">
      <formula>0</formula>
    </cfRule>
    <cfRule type="cellIs" dxfId="0" priority="15817" operator="equal">
      <formula>0</formula>
    </cfRule>
    <cfRule type="cellIs" dxfId="0" priority="15818" operator="equal">
      <formula>0</formula>
    </cfRule>
    <cfRule type="cellIs" dxfId="0" priority="15819" operator="equal">
      <formula>0</formula>
    </cfRule>
    <cfRule type="cellIs" dxfId="0" priority="15820" operator="equal">
      <formula>0</formula>
    </cfRule>
    <cfRule type="cellIs" dxfId="0" priority="15821" operator="equal">
      <formula>0</formula>
    </cfRule>
    <cfRule type="cellIs" dxfId="0" priority="15822" operator="equal">
      <formula>0</formula>
    </cfRule>
    <cfRule type="cellIs" dxfId="0" priority="15823" operator="equal">
      <formula>0</formula>
    </cfRule>
    <cfRule type="cellIs" dxfId="0" priority="15824" operator="equal">
      <formula>0</formula>
    </cfRule>
    <cfRule type="cellIs" dxfId="0" priority="15825" operator="equal">
      <formula>0</formula>
    </cfRule>
    <cfRule type="cellIs" dxfId="0" priority="15826" operator="equal">
      <formula>0</formula>
    </cfRule>
    <cfRule type="cellIs" dxfId="0" priority="15827" operator="equal">
      <formula>0</formula>
    </cfRule>
    <cfRule type="cellIs" dxfId="0" priority="15828" operator="equal">
      <formula>0</formula>
    </cfRule>
    <cfRule type="cellIs" dxfId="0" priority="15829" operator="equal">
      <formula>0</formula>
    </cfRule>
    <cfRule type="cellIs" dxfId="0" priority="15830" operator="equal">
      <formula>0</formula>
    </cfRule>
    <cfRule type="cellIs" dxfId="0" priority="15831" operator="equal">
      <formula>0</formula>
    </cfRule>
    <cfRule type="cellIs" dxfId="0" priority="15832" operator="equal">
      <formula>0</formula>
    </cfRule>
    <cfRule type="cellIs" dxfId="0" priority="15833" operator="equal">
      <formula>0</formula>
    </cfRule>
    <cfRule type="cellIs" dxfId="0" priority="15834" operator="equal">
      <formula>0</formula>
    </cfRule>
    <cfRule type="cellIs" dxfId="0" priority="15835" operator="equal">
      <formula>0</formula>
    </cfRule>
    <cfRule type="cellIs" dxfId="0" priority="15836" operator="equal">
      <formula>0</formula>
    </cfRule>
    <cfRule type="cellIs" dxfId="0" priority="15837" operator="equal">
      <formula>0</formula>
    </cfRule>
    <cfRule type="cellIs" dxfId="0" priority="15838" operator="equal">
      <formula>0</formula>
    </cfRule>
    <cfRule type="cellIs" dxfId="0" priority="15839" operator="equal">
      <formula>0</formula>
    </cfRule>
    <cfRule type="cellIs" dxfId="0" priority="15840" operator="equal">
      <formula>0</formula>
    </cfRule>
    <cfRule type="cellIs" dxfId="0" priority="15841" operator="equal">
      <formula>0</formula>
    </cfRule>
    <cfRule type="cellIs" dxfId="0" priority="15842" operator="equal">
      <formula>0</formula>
    </cfRule>
    <cfRule type="cellIs" dxfId="0" priority="15843" operator="equal">
      <formula>0</formula>
    </cfRule>
    <cfRule type="cellIs" dxfId="0" priority="15844" operator="equal">
      <formula>0</formula>
    </cfRule>
    <cfRule type="cellIs" dxfId="0" priority="15845" operator="equal">
      <formula>0</formula>
    </cfRule>
    <cfRule type="cellIs" dxfId="0" priority="15846" operator="equal">
      <formula>0</formula>
    </cfRule>
    <cfRule type="cellIs" dxfId="0" priority="15847" operator="equal">
      <formula>0</formula>
    </cfRule>
    <cfRule type="cellIs" dxfId="0" priority="15848" operator="equal">
      <formula>0</formula>
    </cfRule>
    <cfRule type="cellIs" dxfId="0" priority="15849" operator="equal">
      <formula>0</formula>
    </cfRule>
    <cfRule type="cellIs" dxfId="0" priority="15850" operator="equal">
      <formula>0</formula>
    </cfRule>
    <cfRule type="cellIs" dxfId="0" priority="15851" operator="equal">
      <formula>0</formula>
    </cfRule>
    <cfRule type="cellIs" dxfId="0" priority="15852" operator="equal">
      <formula>0</formula>
    </cfRule>
    <cfRule type="cellIs" dxfId="0" priority="15853" operator="equal">
      <formula>0</formula>
    </cfRule>
    <cfRule type="cellIs" dxfId="0" priority="15854" operator="equal">
      <formula>0</formula>
    </cfRule>
    <cfRule type="cellIs" dxfId="0" priority="15855" operator="equal">
      <formula>0</formula>
    </cfRule>
    <cfRule type="cellIs" dxfId="0" priority="15856" operator="equal">
      <formula>0</formula>
    </cfRule>
    <cfRule type="cellIs" dxfId="0" priority="15857" operator="equal">
      <formula>0</formula>
    </cfRule>
    <cfRule type="cellIs" dxfId="0" priority="15858" operator="equal">
      <formula>0</formula>
    </cfRule>
    <cfRule type="cellIs" dxfId="0" priority="15859" operator="equal">
      <formula>0</formula>
    </cfRule>
    <cfRule type="cellIs" dxfId="0" priority="15860" operator="equal">
      <formula>0</formula>
    </cfRule>
    <cfRule type="cellIs" dxfId="0" priority="15861" operator="equal">
      <formula>0</formula>
    </cfRule>
    <cfRule type="cellIs" dxfId="0" priority="15862" operator="equal">
      <formula>0</formula>
    </cfRule>
    <cfRule type="cellIs" dxfId="0" priority="15863" operator="equal">
      <formula>0</formula>
    </cfRule>
    <cfRule type="cellIs" dxfId="0" priority="15864" operator="equal">
      <formula>0</formula>
    </cfRule>
    <cfRule type="cellIs" dxfId="0" priority="15865" operator="equal">
      <formula>0</formula>
    </cfRule>
    <cfRule type="cellIs" dxfId="0" priority="15866" operator="equal">
      <formula>0</formula>
    </cfRule>
    <cfRule type="cellIs" dxfId="0" priority="15867" operator="equal">
      <formula>0</formula>
    </cfRule>
    <cfRule type="cellIs" dxfId="0" priority="15868" operator="equal">
      <formula>0</formula>
    </cfRule>
    <cfRule type="cellIs" dxfId="0" priority="15869" operator="equal">
      <formula>0</formula>
    </cfRule>
    <cfRule type="cellIs" dxfId="0" priority="15870" operator="equal">
      <formula>0</formula>
    </cfRule>
    <cfRule type="cellIs" dxfId="0" priority="15871" operator="equal">
      <formula>0</formula>
    </cfRule>
    <cfRule type="cellIs" dxfId="0" priority="15872" operator="equal">
      <formula>0</formula>
    </cfRule>
    <cfRule type="cellIs" dxfId="0" priority="15873" operator="equal">
      <formula>0</formula>
    </cfRule>
    <cfRule type="cellIs" dxfId="0" priority="15874" operator="equal">
      <formula>0</formula>
    </cfRule>
    <cfRule type="cellIs" dxfId="0" priority="15875" operator="equal">
      <formula>0</formula>
    </cfRule>
    <cfRule type="cellIs" dxfId="0" priority="15876" operator="equal">
      <formula>0</formula>
    </cfRule>
    <cfRule type="cellIs" dxfId="0" priority="15877" operator="equal">
      <formula>0</formula>
    </cfRule>
    <cfRule type="cellIs" dxfId="0" priority="15878" operator="equal">
      <formula>0</formula>
    </cfRule>
    <cfRule type="cellIs" dxfId="0" priority="15879" operator="equal">
      <formula>0</formula>
    </cfRule>
    <cfRule type="cellIs" dxfId="0" priority="15880" operator="equal">
      <formula>0</formula>
    </cfRule>
    <cfRule type="cellIs" dxfId="0" priority="15881" operator="equal">
      <formula>0</formula>
    </cfRule>
    <cfRule type="cellIs" dxfId="0" priority="15882" operator="equal">
      <formula>0</formula>
    </cfRule>
    <cfRule type="cellIs" dxfId="0" priority="15883" operator="equal">
      <formula>0</formula>
    </cfRule>
    <cfRule type="cellIs" dxfId="0" priority="15884" operator="equal">
      <formula>0</formula>
    </cfRule>
    <cfRule type="cellIs" dxfId="0" priority="15885" operator="equal">
      <formula>0</formula>
    </cfRule>
    <cfRule type="cellIs" dxfId="0" priority="15886" operator="equal">
      <formula>0</formula>
    </cfRule>
    <cfRule type="cellIs" dxfId="0" priority="15887" operator="equal">
      <formula>0</formula>
    </cfRule>
    <cfRule type="cellIs" dxfId="0" priority="15888" operator="equal">
      <formula>0</formula>
    </cfRule>
    <cfRule type="cellIs" dxfId="0" priority="15889" operator="equal">
      <formula>0</formula>
    </cfRule>
    <cfRule type="cellIs" dxfId="0" priority="15890" operator="equal">
      <formula>0</formula>
    </cfRule>
    <cfRule type="cellIs" dxfId="0" priority="15891" operator="equal">
      <formula>0</formula>
    </cfRule>
    <cfRule type="cellIs" dxfId="0" priority="15892" operator="equal">
      <formula>0</formula>
    </cfRule>
    <cfRule type="cellIs" dxfId="0" priority="15893" operator="equal">
      <formula>0</formula>
    </cfRule>
    <cfRule type="cellIs" dxfId="0" priority="15894" operator="equal">
      <formula>0</formula>
    </cfRule>
    <cfRule type="cellIs" dxfId="0" priority="15895" operator="equal">
      <formula>0</formula>
    </cfRule>
    <cfRule type="cellIs" dxfId="0" priority="15896" operator="equal">
      <formula>0</formula>
    </cfRule>
    <cfRule type="cellIs" dxfId="0" priority="15897" operator="equal">
      <formula>0</formula>
    </cfRule>
    <cfRule type="cellIs" dxfId="0" priority="15898" operator="equal">
      <formula>0</formula>
    </cfRule>
    <cfRule type="cellIs" dxfId="0" priority="15899" operator="equal">
      <formula>0</formula>
    </cfRule>
    <cfRule type="cellIs" dxfId="0" priority="15900" operator="equal">
      <formula>0</formula>
    </cfRule>
    <cfRule type="cellIs" dxfId="0" priority="15901" operator="equal">
      <formula>0</formula>
    </cfRule>
    <cfRule type="cellIs" dxfId="0" priority="15902" operator="equal">
      <formula>0</formula>
    </cfRule>
    <cfRule type="cellIs" dxfId="0" priority="15903" operator="equal">
      <formula>0</formula>
    </cfRule>
    <cfRule type="cellIs" dxfId="0" priority="15904" operator="equal">
      <formula>0</formula>
    </cfRule>
    <cfRule type="cellIs" dxfId="0" priority="15905" operator="equal">
      <formula>0</formula>
    </cfRule>
    <cfRule type="cellIs" dxfId="0" priority="15906" operator="equal">
      <formula>0</formula>
    </cfRule>
    <cfRule type="cellIs" dxfId="0" priority="15907" operator="equal">
      <formula>0</formula>
    </cfRule>
    <cfRule type="cellIs" dxfId="0" priority="15908" operator="equal">
      <formula>0</formula>
    </cfRule>
    <cfRule type="cellIs" dxfId="0" priority="15909" operator="equal">
      <formula>0</formula>
    </cfRule>
    <cfRule type="cellIs" dxfId="0" priority="15910" operator="equal">
      <formula>0</formula>
    </cfRule>
    <cfRule type="cellIs" dxfId="0" priority="15911" operator="equal">
      <formula>0</formula>
    </cfRule>
    <cfRule type="cellIs" dxfId="0" priority="15912" operator="equal">
      <formula>0</formula>
    </cfRule>
    <cfRule type="cellIs" dxfId="0" priority="15913" operator="equal">
      <formula>0</formula>
    </cfRule>
    <cfRule type="cellIs" dxfId="0" priority="15914" operator="equal">
      <formula>0</formula>
    </cfRule>
    <cfRule type="cellIs" dxfId="0" priority="15915" operator="equal">
      <formula>0</formula>
    </cfRule>
    <cfRule type="cellIs" dxfId="0" priority="15916" operator="equal">
      <formula>0</formula>
    </cfRule>
    <cfRule type="cellIs" dxfId="0" priority="15917" operator="equal">
      <formula>0</formula>
    </cfRule>
    <cfRule type="cellIs" dxfId="0" priority="15918" operator="equal">
      <formula>0</formula>
    </cfRule>
    <cfRule type="cellIs" dxfId="0" priority="15919" operator="equal">
      <formula>0</formula>
    </cfRule>
    <cfRule type="cellIs" dxfId="0" priority="15920" operator="equal">
      <formula>0</formula>
    </cfRule>
    <cfRule type="cellIs" dxfId="0" priority="15921" operator="equal">
      <formula>0</formula>
    </cfRule>
    <cfRule type="cellIs" dxfId="0" priority="15922" operator="equal">
      <formula>0</formula>
    </cfRule>
    <cfRule type="cellIs" dxfId="0" priority="15923" operator="equal">
      <formula>0</formula>
    </cfRule>
    <cfRule type="cellIs" dxfId="0" priority="15924" operator="equal">
      <formula>0</formula>
    </cfRule>
    <cfRule type="cellIs" dxfId="0" priority="15925" operator="equal">
      <formula>0</formula>
    </cfRule>
    <cfRule type="cellIs" dxfId="0" priority="15926" operator="equal">
      <formula>0</formula>
    </cfRule>
    <cfRule type="cellIs" dxfId="0" priority="15927" operator="equal">
      <formula>0</formula>
    </cfRule>
    <cfRule type="cellIs" dxfId="0" priority="15928" operator="equal">
      <formula>0</formula>
    </cfRule>
    <cfRule type="cellIs" dxfId="0" priority="15929" operator="equal">
      <formula>0</formula>
    </cfRule>
    <cfRule type="cellIs" dxfId="0" priority="15930" operator="equal">
      <formula>0</formula>
    </cfRule>
    <cfRule type="cellIs" dxfId="0" priority="15931" operator="equal">
      <formula>0</formula>
    </cfRule>
    <cfRule type="cellIs" dxfId="0" priority="15932" operator="equal">
      <formula>0</formula>
    </cfRule>
    <cfRule type="cellIs" dxfId="0" priority="15933" operator="equal">
      <formula>0</formula>
    </cfRule>
    <cfRule type="cellIs" dxfId="0" priority="15934" operator="equal">
      <formula>0</formula>
    </cfRule>
    <cfRule type="cellIs" dxfId="0" priority="15935" operator="equal">
      <formula>0</formula>
    </cfRule>
    <cfRule type="cellIs" dxfId="0" priority="15936" operator="equal">
      <formula>0</formula>
    </cfRule>
    <cfRule type="cellIs" dxfId="0" priority="15937" operator="equal">
      <formula>0</formula>
    </cfRule>
    <cfRule type="cellIs" dxfId="0" priority="15938" operator="equal">
      <formula>0</formula>
    </cfRule>
    <cfRule type="cellIs" dxfId="0" priority="15939" operator="equal">
      <formula>0</formula>
    </cfRule>
    <cfRule type="cellIs" dxfId="0" priority="15940" operator="equal">
      <formula>0</formula>
    </cfRule>
    <cfRule type="cellIs" dxfId="0" priority="15941" operator="equal">
      <formula>0</formula>
    </cfRule>
    <cfRule type="cellIs" dxfId="0" priority="15942" operator="equal">
      <formula>0</formula>
    </cfRule>
    <cfRule type="cellIs" dxfId="0" priority="15943" operator="equal">
      <formula>0</formula>
    </cfRule>
    <cfRule type="cellIs" dxfId="0" priority="15944" operator="equal">
      <formula>0</formula>
    </cfRule>
    <cfRule type="cellIs" dxfId="0" priority="15945" operator="equal">
      <formula>0</formula>
    </cfRule>
    <cfRule type="cellIs" dxfId="0" priority="15946" operator="equal">
      <formula>0</formula>
    </cfRule>
    <cfRule type="cellIs" dxfId="0" priority="15947" operator="equal">
      <formula>0</formula>
    </cfRule>
    <cfRule type="cellIs" dxfId="0" priority="15948" operator="equal">
      <formula>0</formula>
    </cfRule>
    <cfRule type="cellIs" dxfId="0" priority="15949" operator="equal">
      <formula>0</formula>
    </cfRule>
    <cfRule type="cellIs" dxfId="0" priority="15950" operator="equal">
      <formula>0</formula>
    </cfRule>
    <cfRule type="cellIs" dxfId="0" priority="15951" operator="equal">
      <formula>0</formula>
    </cfRule>
    <cfRule type="cellIs" dxfId="0" priority="15952" operator="equal">
      <formula>0</formula>
    </cfRule>
    <cfRule type="cellIs" dxfId="0" priority="15953" operator="equal">
      <formula>0</formula>
    </cfRule>
    <cfRule type="cellIs" dxfId="0" priority="15954" operator="equal">
      <formula>0</formula>
    </cfRule>
    <cfRule type="cellIs" dxfId="0" priority="15955" operator="equal">
      <formula>0</formula>
    </cfRule>
    <cfRule type="cellIs" dxfId="0" priority="15956" operator="equal">
      <formula>0</formula>
    </cfRule>
    <cfRule type="cellIs" dxfId="0" priority="15957" operator="equal">
      <formula>0</formula>
    </cfRule>
    <cfRule type="cellIs" dxfId="0" priority="15958" operator="equal">
      <formula>0</formula>
    </cfRule>
    <cfRule type="cellIs" dxfId="0" priority="15959" operator="equal">
      <formula>0</formula>
    </cfRule>
    <cfRule type="cellIs" dxfId="0" priority="15960" operator="equal">
      <formula>0</formula>
    </cfRule>
    <cfRule type="cellIs" dxfId="0" priority="15961" operator="equal">
      <formula>0</formula>
    </cfRule>
    <cfRule type="cellIs" dxfId="0" priority="15962" operator="equal">
      <formula>0</formula>
    </cfRule>
    <cfRule type="cellIs" dxfId="0" priority="15963" operator="equal">
      <formula>0</formula>
    </cfRule>
    <cfRule type="cellIs" dxfId="0" priority="15964" operator="equal">
      <formula>0</formula>
    </cfRule>
    <cfRule type="cellIs" dxfId="0" priority="15965" operator="equal">
      <formula>0</formula>
    </cfRule>
    <cfRule type="cellIs" dxfId="0" priority="15966" operator="equal">
      <formula>0</formula>
    </cfRule>
    <cfRule type="cellIs" dxfId="0" priority="15967" operator="equal">
      <formula>0</formula>
    </cfRule>
    <cfRule type="cellIs" dxfId="0" priority="15968" operator="equal">
      <formula>0</formula>
    </cfRule>
    <cfRule type="cellIs" dxfId="0" priority="15969" operator="equal">
      <formula>0</formula>
    </cfRule>
    <cfRule type="cellIs" dxfId="0" priority="15970" operator="equal">
      <formula>0</formula>
    </cfRule>
    <cfRule type="cellIs" dxfId="0" priority="15971" operator="equal">
      <formula>0</formula>
    </cfRule>
    <cfRule type="cellIs" dxfId="0" priority="15972" operator="equal">
      <formula>0</formula>
    </cfRule>
    <cfRule type="cellIs" dxfId="0" priority="15973" operator="equal">
      <formula>0</formula>
    </cfRule>
    <cfRule type="cellIs" dxfId="0" priority="15974" operator="equal">
      <formula>0</formula>
    </cfRule>
    <cfRule type="cellIs" dxfId="0" priority="15975" operator="equal">
      <formula>0</formula>
    </cfRule>
    <cfRule type="cellIs" dxfId="0" priority="15976" operator="equal">
      <formula>0</formula>
    </cfRule>
    <cfRule type="cellIs" dxfId="0" priority="15977" operator="equal">
      <formula>0</formula>
    </cfRule>
    <cfRule type="cellIs" dxfId="0" priority="15978" operator="equal">
      <formula>0</formula>
    </cfRule>
    <cfRule type="cellIs" dxfId="0" priority="15979" operator="equal">
      <formula>0</formula>
    </cfRule>
    <cfRule type="cellIs" dxfId="0" priority="15980" operator="equal">
      <formula>0</formula>
    </cfRule>
    <cfRule type="cellIs" dxfId="0" priority="15981" operator="equal">
      <formula>0</formula>
    </cfRule>
    <cfRule type="cellIs" dxfId="0" priority="15982" operator="equal">
      <formula>0</formula>
    </cfRule>
    <cfRule type="cellIs" dxfId="0" priority="15983" operator="equal">
      <formula>0</formula>
    </cfRule>
    <cfRule type="cellIs" dxfId="0" priority="15984" operator="equal">
      <formula>0</formula>
    </cfRule>
    <cfRule type="cellIs" dxfId="0" priority="15985" operator="equal">
      <formula>0</formula>
    </cfRule>
    <cfRule type="cellIs" dxfId="0" priority="15986" operator="equal">
      <formula>0</formula>
    </cfRule>
    <cfRule type="cellIs" dxfId="0" priority="15987" operator="equal">
      <formula>0</formula>
    </cfRule>
    <cfRule type="cellIs" dxfId="0" priority="15988" operator="equal">
      <formula>0</formula>
    </cfRule>
    <cfRule type="cellIs" dxfId="0" priority="15989" operator="equal">
      <formula>0</formula>
    </cfRule>
    <cfRule type="cellIs" dxfId="0" priority="15990" operator="equal">
      <formula>0</formula>
    </cfRule>
    <cfRule type="cellIs" dxfId="0" priority="15991" operator="equal">
      <formula>0</formula>
    </cfRule>
    <cfRule type="cellIs" dxfId="0" priority="15992" operator="equal">
      <formula>0</formula>
    </cfRule>
    <cfRule type="cellIs" dxfId="0" priority="15993" operator="equal">
      <formula>0</formula>
    </cfRule>
    <cfRule type="cellIs" dxfId="0" priority="15994" operator="equal">
      <formula>0</formula>
    </cfRule>
    <cfRule type="cellIs" dxfId="0" priority="15995" operator="equal">
      <formula>0</formula>
    </cfRule>
    <cfRule type="cellIs" dxfId="0" priority="15996" operator="equal">
      <formula>0</formula>
    </cfRule>
    <cfRule type="cellIs" dxfId="0" priority="15997" operator="equal">
      <formula>0</formula>
    </cfRule>
    <cfRule type="cellIs" dxfId="0" priority="15998" operator="equal">
      <formula>0</formula>
    </cfRule>
    <cfRule type="cellIs" dxfId="0" priority="15999" operator="equal">
      <formula>0</formula>
    </cfRule>
    <cfRule type="cellIs" dxfId="0" priority="16000" operator="equal">
      <formula>0</formula>
    </cfRule>
    <cfRule type="cellIs" dxfId="0" priority="16001" operator="equal">
      <formula>0</formula>
    </cfRule>
    <cfRule type="cellIs" dxfId="0" priority="16002" operator="equal">
      <formula>0</formula>
    </cfRule>
    <cfRule type="cellIs" dxfId="0" priority="16003" operator="equal">
      <formula>0</formula>
    </cfRule>
    <cfRule type="cellIs" dxfId="0" priority="16004" operator="equal">
      <formula>0</formula>
    </cfRule>
    <cfRule type="cellIs" dxfId="0" priority="16005" operator="equal">
      <formula>0</formula>
    </cfRule>
    <cfRule type="cellIs" dxfId="0" priority="16006" operator="equal">
      <formula>0</formula>
    </cfRule>
    <cfRule type="cellIs" dxfId="0" priority="16007" operator="equal">
      <formula>0</formula>
    </cfRule>
    <cfRule type="cellIs" dxfId="0" priority="16008" operator="equal">
      <formula>0</formula>
    </cfRule>
    <cfRule type="cellIs" dxfId="0" priority="16009" operator="equal">
      <formula>0</formula>
    </cfRule>
    <cfRule type="cellIs" dxfId="0" priority="16010" operator="equal">
      <formula>0</formula>
    </cfRule>
    <cfRule type="cellIs" dxfId="0" priority="16011" operator="equal">
      <formula>0</formula>
    </cfRule>
    <cfRule type="cellIs" dxfId="0" priority="16012" operator="equal">
      <formula>0</formula>
    </cfRule>
    <cfRule type="cellIs" dxfId="0" priority="16013" operator="equal">
      <formula>0</formula>
    </cfRule>
    <cfRule type="cellIs" dxfId="0" priority="16014" operator="equal">
      <formula>0</formula>
    </cfRule>
    <cfRule type="cellIs" dxfId="0" priority="16015" operator="equal">
      <formula>0</formula>
    </cfRule>
    <cfRule type="cellIs" dxfId="0" priority="16016" operator="equal">
      <formula>0</formula>
    </cfRule>
    <cfRule type="cellIs" dxfId="0" priority="16017" operator="equal">
      <formula>0</formula>
    </cfRule>
    <cfRule type="cellIs" dxfId="0" priority="16018" operator="equal">
      <formula>0</formula>
    </cfRule>
    <cfRule type="cellIs" dxfId="0" priority="16019" operator="equal">
      <formula>0</formula>
    </cfRule>
    <cfRule type="cellIs" dxfId="0" priority="16020" operator="equal">
      <formula>0</formula>
    </cfRule>
    <cfRule type="cellIs" dxfId="0" priority="16021" operator="equal">
      <formula>0</formula>
    </cfRule>
    <cfRule type="cellIs" dxfId="0" priority="16022" operator="equal">
      <formula>0</formula>
    </cfRule>
    <cfRule type="cellIs" dxfId="0" priority="16023" operator="equal">
      <formula>0</formula>
    </cfRule>
    <cfRule type="cellIs" dxfId="0" priority="16024" operator="equal">
      <formula>0</formula>
    </cfRule>
    <cfRule type="cellIs" dxfId="0" priority="16025" operator="equal">
      <formula>0</formula>
    </cfRule>
    <cfRule type="cellIs" dxfId="0" priority="16026" operator="equal">
      <formula>0</formula>
    </cfRule>
    <cfRule type="cellIs" dxfId="0" priority="16027" operator="equal">
      <formula>0</formula>
    </cfRule>
    <cfRule type="cellIs" dxfId="0" priority="16028" operator="equal">
      <formula>0</formula>
    </cfRule>
    <cfRule type="cellIs" dxfId="0" priority="16029" operator="equal">
      <formula>0</formula>
    </cfRule>
    <cfRule type="cellIs" dxfId="0" priority="16030" operator="equal">
      <formula>0</formula>
    </cfRule>
    <cfRule type="cellIs" dxfId="0" priority="16031" operator="equal">
      <formula>0</formula>
    </cfRule>
    <cfRule type="cellIs" dxfId="0" priority="16032" operator="equal">
      <formula>0</formula>
    </cfRule>
    <cfRule type="cellIs" dxfId="0" priority="16033" operator="equal">
      <formula>0</formula>
    </cfRule>
    <cfRule type="cellIs" dxfId="0" priority="16034" operator="equal">
      <formula>0</formula>
    </cfRule>
    <cfRule type="cellIs" dxfId="0" priority="16035" operator="equal">
      <formula>0</formula>
    </cfRule>
    <cfRule type="cellIs" dxfId="0" priority="16036" operator="equal">
      <formula>0</formula>
    </cfRule>
    <cfRule type="cellIs" dxfId="0" priority="16037" operator="equal">
      <formula>0</formula>
    </cfRule>
    <cfRule type="cellIs" dxfId="0" priority="16038" operator="equal">
      <formula>0</formula>
    </cfRule>
    <cfRule type="cellIs" dxfId="0" priority="16039" operator="equal">
      <formula>0</formula>
    </cfRule>
    <cfRule type="cellIs" dxfId="0" priority="16040" operator="equal">
      <formula>0</formula>
    </cfRule>
    <cfRule type="cellIs" dxfId="0" priority="16041" operator="equal">
      <formula>0</formula>
    </cfRule>
    <cfRule type="cellIs" dxfId="0" priority="16042" operator="equal">
      <formula>0</formula>
    </cfRule>
    <cfRule type="cellIs" dxfId="0" priority="16043" operator="equal">
      <formula>0</formula>
    </cfRule>
    <cfRule type="cellIs" dxfId="0" priority="16044" operator="equal">
      <formula>0</formula>
    </cfRule>
    <cfRule type="cellIs" dxfId="0" priority="16045" operator="equal">
      <formula>0</formula>
    </cfRule>
    <cfRule type="cellIs" dxfId="0" priority="16046" operator="equal">
      <formula>0</formula>
    </cfRule>
    <cfRule type="cellIs" dxfId="0" priority="16047" operator="equal">
      <formula>0</formula>
    </cfRule>
    <cfRule type="cellIs" dxfId="0" priority="16048" operator="equal">
      <formula>0</formula>
    </cfRule>
    <cfRule type="cellIs" dxfId="0" priority="16049" operator="equal">
      <formula>0</formula>
    </cfRule>
    <cfRule type="cellIs" dxfId="0" priority="16050" operator="equal">
      <formula>0</formula>
    </cfRule>
    <cfRule type="cellIs" dxfId="0" priority="16051" operator="equal">
      <formula>0</formula>
    </cfRule>
    <cfRule type="cellIs" dxfId="0" priority="16052" operator="equal">
      <formula>0</formula>
    </cfRule>
  </conditionalFormatting>
  <conditionalFormatting sqref="E633:E634 E628">
    <cfRule type="cellIs" dxfId="0" priority="7789" operator="equal">
      <formula>0</formula>
    </cfRule>
    <cfRule type="cellIs" dxfId="0" priority="7790" operator="equal">
      <formula>0</formula>
    </cfRule>
    <cfRule type="cellIs" dxfId="0" priority="7791" operator="equal">
      <formula>0</formula>
    </cfRule>
    <cfRule type="cellIs" dxfId="0" priority="7792" operator="equal">
      <formula>0</formula>
    </cfRule>
    <cfRule type="cellIs" dxfId="0" priority="7793" operator="equal">
      <formula>0</formula>
    </cfRule>
    <cfRule type="cellIs" dxfId="0" priority="7794" operator="equal">
      <formula>0</formula>
    </cfRule>
    <cfRule type="cellIs" dxfId="0" priority="7795" operator="equal">
      <formula>0</formula>
    </cfRule>
    <cfRule type="cellIs" dxfId="0" priority="7796" operator="equal">
      <formula>0</formula>
    </cfRule>
    <cfRule type="cellIs" dxfId="0" priority="7797" operator="equal">
      <formula>0</formula>
    </cfRule>
    <cfRule type="cellIs" dxfId="0" priority="7798" operator="equal">
      <formula>0</formula>
    </cfRule>
    <cfRule type="cellIs" dxfId="0" priority="7799" operator="equal">
      <formula>0</formula>
    </cfRule>
    <cfRule type="cellIs" dxfId="0" priority="7800" operator="equal">
      <formula>0</formula>
    </cfRule>
    <cfRule type="cellIs" dxfId="0" priority="7801" operator="equal">
      <formula>0</formula>
    </cfRule>
    <cfRule type="cellIs" dxfId="0" priority="7802" operator="equal">
      <formula>0</formula>
    </cfRule>
    <cfRule type="cellIs" dxfId="0" priority="7803" operator="equal">
      <formula>0</formula>
    </cfRule>
    <cfRule type="cellIs" dxfId="0" priority="7804" operator="equal">
      <formula>0</formula>
    </cfRule>
    <cfRule type="cellIs" dxfId="0" priority="7805" operator="equal">
      <formula>0</formula>
    </cfRule>
    <cfRule type="cellIs" dxfId="0" priority="7806" operator="equal">
      <formula>0</formula>
    </cfRule>
    <cfRule type="cellIs" dxfId="0" priority="7807" operator="equal">
      <formula>0</formula>
    </cfRule>
    <cfRule type="cellIs" dxfId="0" priority="7808" operator="equal">
      <formula>0</formula>
    </cfRule>
    <cfRule type="cellIs" dxfId="0" priority="7809" operator="equal">
      <formula>0</formula>
    </cfRule>
    <cfRule type="cellIs" dxfId="0" priority="7810" operator="equal">
      <formula>0</formula>
    </cfRule>
    <cfRule type="cellIs" dxfId="0" priority="7811" operator="equal">
      <formula>0</formula>
    </cfRule>
    <cfRule type="cellIs" dxfId="0" priority="7812" operator="equal">
      <formula>0</formula>
    </cfRule>
    <cfRule type="cellIs" dxfId="0" priority="7813" operator="equal">
      <formula>0</formula>
    </cfRule>
    <cfRule type="cellIs" dxfId="0" priority="7814" operator="equal">
      <formula>0</formula>
    </cfRule>
    <cfRule type="cellIs" dxfId="0" priority="7815" operator="equal">
      <formula>0</formula>
    </cfRule>
    <cfRule type="cellIs" dxfId="0" priority="7816" operator="equal">
      <formula>0</formula>
    </cfRule>
    <cfRule type="cellIs" dxfId="0" priority="7817" operator="equal">
      <formula>0</formula>
    </cfRule>
    <cfRule type="cellIs" dxfId="0" priority="7818" operator="equal">
      <formula>0</formula>
    </cfRule>
    <cfRule type="cellIs" dxfId="0" priority="7819" operator="equal">
      <formula>0</formula>
    </cfRule>
    <cfRule type="cellIs" dxfId="0" priority="7820" operator="equal">
      <formula>0</formula>
    </cfRule>
    <cfRule type="cellIs" dxfId="0" priority="7821" operator="equal">
      <formula>0</formula>
    </cfRule>
    <cfRule type="cellIs" dxfId="0" priority="7822" operator="equal">
      <formula>0</formula>
    </cfRule>
    <cfRule type="cellIs" dxfId="0" priority="7823" operator="equal">
      <formula>0</formula>
    </cfRule>
    <cfRule type="cellIs" dxfId="0" priority="7824" operator="equal">
      <formula>0</formula>
    </cfRule>
    <cfRule type="cellIs" dxfId="0" priority="7825" operator="equal">
      <formula>0</formula>
    </cfRule>
    <cfRule type="cellIs" dxfId="0" priority="7826" operator="equal">
      <formula>0</formula>
    </cfRule>
    <cfRule type="cellIs" dxfId="0" priority="7827" operator="equal">
      <formula>0</formula>
    </cfRule>
    <cfRule type="cellIs" dxfId="0" priority="7828" operator="equal">
      <formula>0</formula>
    </cfRule>
    <cfRule type="cellIs" dxfId="0" priority="7829" operator="equal">
      <formula>0</formula>
    </cfRule>
    <cfRule type="cellIs" dxfId="0" priority="7830" operator="equal">
      <formula>0</formula>
    </cfRule>
    <cfRule type="cellIs" dxfId="0" priority="7831" operator="equal">
      <formula>0</formula>
    </cfRule>
    <cfRule type="cellIs" dxfId="0" priority="7832" operator="equal">
      <formula>0</formula>
    </cfRule>
    <cfRule type="cellIs" dxfId="0" priority="7833" operator="equal">
      <formula>0</formula>
    </cfRule>
    <cfRule type="cellIs" dxfId="0" priority="7834" operator="equal">
      <formula>0</formula>
    </cfRule>
    <cfRule type="cellIs" dxfId="0" priority="7835" operator="equal">
      <formula>0</formula>
    </cfRule>
    <cfRule type="cellIs" dxfId="0" priority="7836" operator="equal">
      <formula>0</formula>
    </cfRule>
    <cfRule type="cellIs" dxfId="0" priority="7837" operator="equal">
      <formula>0</formula>
    </cfRule>
    <cfRule type="cellIs" dxfId="0" priority="7838" operator="equal">
      <formula>0</formula>
    </cfRule>
    <cfRule type="cellIs" dxfId="0" priority="7839" operator="equal">
      <formula>0</formula>
    </cfRule>
    <cfRule type="cellIs" dxfId="0" priority="7840" operator="equal">
      <formula>0</formula>
    </cfRule>
    <cfRule type="cellIs" dxfId="0" priority="7841" operator="equal">
      <formula>0</formula>
    </cfRule>
    <cfRule type="cellIs" dxfId="0" priority="7842" operator="equal">
      <formula>0</formula>
    </cfRule>
    <cfRule type="cellIs" dxfId="0" priority="7843" operator="equal">
      <formula>0</formula>
    </cfRule>
    <cfRule type="cellIs" dxfId="0" priority="7844" operator="equal">
      <formula>0</formula>
    </cfRule>
    <cfRule type="cellIs" dxfId="0" priority="7845" operator="equal">
      <formula>0</formula>
    </cfRule>
    <cfRule type="cellIs" dxfId="0" priority="7846" operator="equal">
      <formula>0</formula>
    </cfRule>
    <cfRule type="cellIs" dxfId="0" priority="7847" operator="equal">
      <formula>0</formula>
    </cfRule>
    <cfRule type="cellIs" dxfId="0" priority="7848" operator="equal">
      <formula>0</formula>
    </cfRule>
    <cfRule type="cellIs" dxfId="0" priority="7849" operator="equal">
      <formula>0</formula>
    </cfRule>
    <cfRule type="cellIs" dxfId="0" priority="7850" operator="equal">
      <formula>0</formula>
    </cfRule>
    <cfRule type="cellIs" dxfId="0" priority="7851" operator="equal">
      <formula>0</formula>
    </cfRule>
    <cfRule type="cellIs" dxfId="0" priority="7852" operator="equal">
      <formula>0</formula>
    </cfRule>
    <cfRule type="cellIs" dxfId="0" priority="7853" operator="equal">
      <formula>0</formula>
    </cfRule>
    <cfRule type="cellIs" dxfId="0" priority="7854" operator="equal">
      <formula>0</formula>
    </cfRule>
    <cfRule type="cellIs" dxfId="0" priority="7855" operator="equal">
      <formula>0</formula>
    </cfRule>
    <cfRule type="cellIs" dxfId="0" priority="7856" operator="equal">
      <formula>0</formula>
    </cfRule>
    <cfRule type="cellIs" dxfId="0" priority="7857" operator="equal">
      <formula>0</formula>
    </cfRule>
    <cfRule type="cellIs" dxfId="0" priority="7858" operator="equal">
      <formula>0</formula>
    </cfRule>
    <cfRule type="cellIs" dxfId="0" priority="7859" operator="equal">
      <formula>0</formula>
    </cfRule>
    <cfRule type="cellIs" dxfId="0" priority="7860" operator="equal">
      <formula>0</formula>
    </cfRule>
    <cfRule type="cellIs" dxfId="0" priority="7861" operator="equal">
      <formula>0</formula>
    </cfRule>
    <cfRule type="cellIs" dxfId="0" priority="7862" operator="equal">
      <formula>0</formula>
    </cfRule>
    <cfRule type="cellIs" dxfId="0" priority="7863" operator="equal">
      <formula>0</formula>
    </cfRule>
    <cfRule type="cellIs" dxfId="0" priority="7864" operator="equal">
      <formula>0</formula>
    </cfRule>
    <cfRule type="cellIs" dxfId="0" priority="7865" operator="equal">
      <formula>0</formula>
    </cfRule>
    <cfRule type="cellIs" dxfId="0" priority="7866" operator="equal">
      <formula>0</formula>
    </cfRule>
    <cfRule type="cellIs" dxfId="0" priority="7867" operator="equal">
      <formula>0</formula>
    </cfRule>
    <cfRule type="cellIs" dxfId="0" priority="7868" operator="equal">
      <formula>0</formula>
    </cfRule>
    <cfRule type="cellIs" dxfId="0" priority="7869" operator="equal">
      <formula>0</formula>
    </cfRule>
    <cfRule type="cellIs" dxfId="0" priority="7870" operator="equal">
      <formula>0</formula>
    </cfRule>
    <cfRule type="cellIs" dxfId="0" priority="7871" operator="equal">
      <formula>0</formula>
    </cfRule>
    <cfRule type="cellIs" dxfId="0" priority="7872" operator="equal">
      <formula>0</formula>
    </cfRule>
    <cfRule type="cellIs" dxfId="0" priority="7873" operator="equal">
      <formula>0</formula>
    </cfRule>
    <cfRule type="cellIs" dxfId="0" priority="7874" operator="equal">
      <formula>0</formula>
    </cfRule>
    <cfRule type="cellIs" dxfId="0" priority="7875" operator="equal">
      <formula>0</formula>
    </cfRule>
    <cfRule type="cellIs" dxfId="0" priority="7876" operator="equal">
      <formula>0</formula>
    </cfRule>
    <cfRule type="cellIs" dxfId="0" priority="7877" operator="equal">
      <formula>0</formula>
    </cfRule>
    <cfRule type="cellIs" dxfId="0" priority="7878" operator="equal">
      <formula>0</formula>
    </cfRule>
    <cfRule type="cellIs" dxfId="0" priority="7879" operator="equal">
      <formula>0</formula>
    </cfRule>
    <cfRule type="cellIs" dxfId="0" priority="7880" operator="equal">
      <formula>0</formula>
    </cfRule>
    <cfRule type="cellIs" dxfId="0" priority="7881" operator="equal">
      <formula>0</formula>
    </cfRule>
    <cfRule type="cellIs" dxfId="0" priority="7882" operator="equal">
      <formula>0</formula>
    </cfRule>
    <cfRule type="cellIs" dxfId="0" priority="7883" operator="equal">
      <formula>0</formula>
    </cfRule>
    <cfRule type="cellIs" dxfId="0" priority="7884" operator="equal">
      <formula>0</formula>
    </cfRule>
    <cfRule type="cellIs" dxfId="0" priority="7885" operator="equal">
      <formula>0</formula>
    </cfRule>
    <cfRule type="cellIs" dxfId="0" priority="7886" operator="equal">
      <formula>0</formula>
    </cfRule>
    <cfRule type="cellIs" dxfId="0" priority="7887" operator="equal">
      <formula>0</formula>
    </cfRule>
    <cfRule type="cellIs" dxfId="0" priority="7888" operator="equal">
      <formula>0</formula>
    </cfRule>
    <cfRule type="cellIs" dxfId="0" priority="7889" operator="equal">
      <formula>0</formula>
    </cfRule>
    <cfRule type="cellIs" dxfId="0" priority="7890" operator="equal">
      <formula>0</formula>
    </cfRule>
    <cfRule type="cellIs" dxfId="0" priority="7891" operator="equal">
      <formula>0</formula>
    </cfRule>
    <cfRule type="cellIs" dxfId="0" priority="7892" operator="equal">
      <formula>0</formula>
    </cfRule>
    <cfRule type="cellIs" dxfId="0" priority="7893" operator="equal">
      <formula>0</formula>
    </cfRule>
    <cfRule type="cellIs" dxfId="0" priority="7894" operator="equal">
      <formula>0</formula>
    </cfRule>
    <cfRule type="cellIs" dxfId="0" priority="7895" operator="equal">
      <formula>0</formula>
    </cfRule>
    <cfRule type="cellIs" dxfId="0" priority="7896" operator="equal">
      <formula>0</formula>
    </cfRule>
    <cfRule type="cellIs" dxfId="0" priority="7897" operator="equal">
      <formula>0</formula>
    </cfRule>
    <cfRule type="cellIs" dxfId="0" priority="7898" operator="equal">
      <formula>0</formula>
    </cfRule>
    <cfRule type="cellIs" dxfId="0" priority="7899" operator="equal">
      <formula>0</formula>
    </cfRule>
    <cfRule type="cellIs" dxfId="0" priority="7900" operator="equal">
      <formula>0</formula>
    </cfRule>
    <cfRule type="cellIs" dxfId="0" priority="7901" operator="equal">
      <formula>0</formula>
    </cfRule>
    <cfRule type="cellIs" dxfId="0" priority="7902" operator="equal">
      <formula>0</formula>
    </cfRule>
    <cfRule type="cellIs" dxfId="0" priority="7903" operator="equal">
      <formula>0</formula>
    </cfRule>
    <cfRule type="cellIs" dxfId="0" priority="7904" operator="equal">
      <formula>0</formula>
    </cfRule>
    <cfRule type="cellIs" dxfId="0" priority="7905" operator="equal">
      <formula>0</formula>
    </cfRule>
    <cfRule type="cellIs" dxfId="0" priority="7906" operator="equal">
      <formula>0</formula>
    </cfRule>
    <cfRule type="cellIs" dxfId="0" priority="7907" operator="equal">
      <formula>0</formula>
    </cfRule>
    <cfRule type="cellIs" dxfId="0" priority="7908" operator="equal">
      <formula>0</formula>
    </cfRule>
    <cfRule type="cellIs" dxfId="0" priority="7909" operator="equal">
      <formula>0</formula>
    </cfRule>
    <cfRule type="cellIs" dxfId="0" priority="7910" operator="equal">
      <formula>0</formula>
    </cfRule>
    <cfRule type="cellIs" dxfId="0" priority="7911" operator="equal">
      <formula>0</formula>
    </cfRule>
    <cfRule type="cellIs" dxfId="0" priority="7912" operator="equal">
      <formula>0</formula>
    </cfRule>
    <cfRule type="cellIs" dxfId="0" priority="7913" operator="equal">
      <formula>0</formula>
    </cfRule>
    <cfRule type="cellIs" dxfId="0" priority="7914" operator="equal">
      <formula>0</formula>
    </cfRule>
    <cfRule type="cellIs" dxfId="0" priority="7915" operator="equal">
      <formula>0</formula>
    </cfRule>
    <cfRule type="cellIs" dxfId="0" priority="7916" operator="equal">
      <formula>0</formula>
    </cfRule>
    <cfRule type="cellIs" dxfId="0" priority="7917" operator="equal">
      <formula>0</formula>
    </cfRule>
    <cfRule type="cellIs" dxfId="0" priority="7918" operator="equal">
      <formula>0</formula>
    </cfRule>
    <cfRule type="cellIs" dxfId="0" priority="7919" operator="equal">
      <formula>0</formula>
    </cfRule>
    <cfRule type="cellIs" dxfId="0" priority="7920" operator="equal">
      <formula>0</formula>
    </cfRule>
    <cfRule type="cellIs" dxfId="0" priority="7921" operator="equal">
      <formula>0</formula>
    </cfRule>
    <cfRule type="cellIs" dxfId="0" priority="7922" operator="equal">
      <formula>0</formula>
    </cfRule>
    <cfRule type="cellIs" dxfId="0" priority="7923" operator="equal">
      <formula>0</formula>
    </cfRule>
    <cfRule type="cellIs" dxfId="0" priority="7924" operator="equal">
      <formula>0</formula>
    </cfRule>
    <cfRule type="cellIs" dxfId="0" priority="7925" operator="equal">
      <formula>0</formula>
    </cfRule>
    <cfRule type="cellIs" dxfId="0" priority="7926" operator="equal">
      <formula>0</formula>
    </cfRule>
    <cfRule type="cellIs" dxfId="0" priority="7927" operator="equal">
      <formula>0</formula>
    </cfRule>
    <cfRule type="cellIs" dxfId="0" priority="7928" operator="equal">
      <formula>0</formula>
    </cfRule>
    <cfRule type="cellIs" dxfId="0" priority="7929" operator="equal">
      <formula>0</formula>
    </cfRule>
    <cfRule type="cellIs" dxfId="0" priority="7930" operator="equal">
      <formula>0</formula>
    </cfRule>
    <cfRule type="cellIs" dxfId="0" priority="7931" operator="equal">
      <formula>0</formula>
    </cfRule>
    <cfRule type="cellIs" dxfId="0" priority="7932" operator="equal">
      <formula>0</formula>
    </cfRule>
    <cfRule type="cellIs" dxfId="0" priority="7933" operator="equal">
      <formula>0</formula>
    </cfRule>
    <cfRule type="cellIs" dxfId="0" priority="7934" operator="equal">
      <formula>0</formula>
    </cfRule>
    <cfRule type="cellIs" dxfId="0" priority="7935" operator="equal">
      <formula>0</formula>
    </cfRule>
    <cfRule type="cellIs" dxfId="0" priority="7936" operator="equal">
      <formula>0</formula>
    </cfRule>
    <cfRule type="cellIs" dxfId="0" priority="7937" operator="equal">
      <formula>0</formula>
    </cfRule>
    <cfRule type="cellIs" dxfId="0" priority="7938" operator="equal">
      <formula>0</formula>
    </cfRule>
    <cfRule type="cellIs" dxfId="0" priority="7939" operator="equal">
      <formula>0</formula>
    </cfRule>
    <cfRule type="cellIs" dxfId="0" priority="7940" operator="equal">
      <formula>0</formula>
    </cfRule>
    <cfRule type="cellIs" dxfId="0" priority="7941" operator="equal">
      <formula>0</formula>
    </cfRule>
    <cfRule type="cellIs" dxfId="0" priority="7942" operator="equal">
      <formula>0</formula>
    </cfRule>
    <cfRule type="cellIs" dxfId="0" priority="7943" operator="equal">
      <formula>0</formula>
    </cfRule>
    <cfRule type="cellIs" dxfId="0" priority="7944" operator="equal">
      <formula>0</formula>
    </cfRule>
    <cfRule type="cellIs" dxfId="0" priority="7945" operator="equal">
      <formula>0</formula>
    </cfRule>
    <cfRule type="cellIs" dxfId="0" priority="7946" operator="equal">
      <formula>0</formula>
    </cfRule>
    <cfRule type="cellIs" dxfId="0" priority="7947" operator="equal">
      <formula>0</formula>
    </cfRule>
    <cfRule type="cellIs" dxfId="0" priority="7948" operator="equal">
      <formula>0</formula>
    </cfRule>
    <cfRule type="cellIs" dxfId="0" priority="7949" operator="equal">
      <formula>0</formula>
    </cfRule>
    <cfRule type="cellIs" dxfId="0" priority="7950" operator="equal">
      <formula>0</formula>
    </cfRule>
    <cfRule type="cellIs" dxfId="0" priority="7951" operator="equal">
      <formula>0</formula>
    </cfRule>
    <cfRule type="cellIs" dxfId="0" priority="7952" operator="equal">
      <formula>0</formula>
    </cfRule>
    <cfRule type="cellIs" dxfId="0" priority="7953" operator="equal">
      <formula>0</formula>
    </cfRule>
    <cfRule type="cellIs" dxfId="0" priority="7954" operator="equal">
      <formula>0</formula>
    </cfRule>
    <cfRule type="cellIs" dxfId="0" priority="7955" operator="equal">
      <formula>0</formula>
    </cfRule>
    <cfRule type="cellIs" dxfId="0" priority="7956" operator="equal">
      <formula>0</formula>
    </cfRule>
    <cfRule type="cellIs" dxfId="0" priority="7957" operator="equal">
      <formula>0</formula>
    </cfRule>
    <cfRule type="cellIs" dxfId="0" priority="7958" operator="equal">
      <formula>0</formula>
    </cfRule>
    <cfRule type="cellIs" dxfId="0" priority="7959" operator="equal">
      <formula>0</formula>
    </cfRule>
    <cfRule type="cellIs" dxfId="0" priority="7960" operator="equal">
      <formula>0</formula>
    </cfRule>
    <cfRule type="cellIs" dxfId="0" priority="7961" operator="equal">
      <formula>0</formula>
    </cfRule>
    <cfRule type="cellIs" dxfId="0" priority="7962" operator="equal">
      <formula>0</formula>
    </cfRule>
    <cfRule type="cellIs" dxfId="0" priority="7963" operator="equal">
      <formula>0</formula>
    </cfRule>
    <cfRule type="cellIs" dxfId="0" priority="7964" operator="equal">
      <formula>0</formula>
    </cfRule>
    <cfRule type="cellIs" dxfId="0" priority="7965" operator="equal">
      <formula>0</formula>
    </cfRule>
    <cfRule type="cellIs" dxfId="0" priority="7966" operator="equal">
      <formula>0</formula>
    </cfRule>
    <cfRule type="cellIs" dxfId="0" priority="7967" operator="equal">
      <formula>0</formula>
    </cfRule>
    <cfRule type="cellIs" dxfId="0" priority="7968" operator="equal">
      <formula>0</formula>
    </cfRule>
    <cfRule type="cellIs" dxfId="0" priority="7969" operator="equal">
      <formula>0</formula>
    </cfRule>
    <cfRule type="cellIs" dxfId="0" priority="7970" operator="equal">
      <formula>0</formula>
    </cfRule>
    <cfRule type="cellIs" dxfId="0" priority="7971" operator="equal">
      <formula>0</formula>
    </cfRule>
    <cfRule type="cellIs" dxfId="0" priority="7972" operator="equal">
      <formula>0</formula>
    </cfRule>
    <cfRule type="cellIs" dxfId="0" priority="7973" operator="equal">
      <formula>0</formula>
    </cfRule>
    <cfRule type="cellIs" dxfId="0" priority="7974" operator="equal">
      <formula>0</formula>
    </cfRule>
    <cfRule type="cellIs" dxfId="0" priority="7975" operator="equal">
      <formula>0</formula>
    </cfRule>
    <cfRule type="cellIs" dxfId="0" priority="7976" operator="equal">
      <formula>0</formula>
    </cfRule>
    <cfRule type="cellIs" dxfId="0" priority="7977" operator="equal">
      <formula>0</formula>
    </cfRule>
    <cfRule type="cellIs" dxfId="0" priority="7978" operator="equal">
      <formula>0</formula>
    </cfRule>
    <cfRule type="cellIs" dxfId="0" priority="7979" operator="equal">
      <formula>0</formula>
    </cfRule>
    <cfRule type="cellIs" dxfId="0" priority="7980" operator="equal">
      <formula>0</formula>
    </cfRule>
    <cfRule type="cellIs" dxfId="0" priority="7981" operator="equal">
      <formula>0</formula>
    </cfRule>
    <cfRule type="cellIs" dxfId="0" priority="7982" operator="equal">
      <formula>0</formula>
    </cfRule>
    <cfRule type="cellIs" dxfId="0" priority="7983" operator="equal">
      <formula>0</formula>
    </cfRule>
    <cfRule type="cellIs" dxfId="0" priority="7984" operator="equal">
      <formula>0</formula>
    </cfRule>
    <cfRule type="cellIs" dxfId="0" priority="7985" operator="equal">
      <formula>0</formula>
    </cfRule>
    <cfRule type="cellIs" dxfId="0" priority="7986" operator="equal">
      <formula>0</formula>
    </cfRule>
    <cfRule type="cellIs" dxfId="0" priority="7987" operator="equal">
      <formula>0</formula>
    </cfRule>
    <cfRule type="cellIs" dxfId="0" priority="7988" operator="equal">
      <formula>0</formula>
    </cfRule>
    <cfRule type="cellIs" dxfId="0" priority="7989" operator="equal">
      <formula>0</formula>
    </cfRule>
    <cfRule type="cellIs" dxfId="0" priority="7990" operator="equal">
      <formula>0</formula>
    </cfRule>
    <cfRule type="cellIs" dxfId="0" priority="7991" operator="equal">
      <formula>0</formula>
    </cfRule>
    <cfRule type="cellIs" dxfId="0" priority="7992" operator="equal">
      <formula>0</formula>
    </cfRule>
    <cfRule type="cellIs" dxfId="0" priority="7993" operator="equal">
      <formula>0</formula>
    </cfRule>
    <cfRule type="cellIs" dxfId="0" priority="7994" operator="equal">
      <formula>0</formula>
    </cfRule>
    <cfRule type="cellIs" dxfId="0" priority="7995" operator="equal">
      <formula>0</formula>
    </cfRule>
    <cfRule type="cellIs" dxfId="0" priority="7996" operator="equal">
      <formula>0</formula>
    </cfRule>
    <cfRule type="cellIs" dxfId="0" priority="7997" operator="equal">
      <formula>0</formula>
    </cfRule>
    <cfRule type="cellIs" dxfId="0" priority="7998" operator="equal">
      <formula>0</formula>
    </cfRule>
    <cfRule type="cellIs" dxfId="0" priority="7999" operator="equal">
      <formula>0</formula>
    </cfRule>
    <cfRule type="cellIs" dxfId="0" priority="8000" operator="equal">
      <formula>0</formula>
    </cfRule>
    <cfRule type="cellIs" dxfId="0" priority="8001" operator="equal">
      <formula>0</formula>
    </cfRule>
    <cfRule type="cellIs" dxfId="0" priority="8002" operator="equal">
      <formula>0</formula>
    </cfRule>
    <cfRule type="cellIs" dxfId="0" priority="8003" operator="equal">
      <formula>0</formula>
    </cfRule>
    <cfRule type="cellIs" dxfId="0" priority="8004" operator="equal">
      <formula>0</formula>
    </cfRule>
    <cfRule type="cellIs" dxfId="0" priority="8005" operator="equal">
      <formula>0</formula>
    </cfRule>
    <cfRule type="cellIs" dxfId="0" priority="8006" operator="equal">
      <formula>0</formula>
    </cfRule>
    <cfRule type="cellIs" dxfId="0" priority="8007" operator="equal">
      <formula>0</formula>
    </cfRule>
    <cfRule type="cellIs" dxfId="0" priority="8008" operator="equal">
      <formula>0</formula>
    </cfRule>
    <cfRule type="cellIs" dxfId="0" priority="8009" operator="equal">
      <formula>0</formula>
    </cfRule>
    <cfRule type="cellIs" dxfId="0" priority="8010" operator="equal">
      <formula>0</formula>
    </cfRule>
    <cfRule type="cellIs" dxfId="0" priority="8011" operator="equal">
      <formula>0</formula>
    </cfRule>
    <cfRule type="cellIs" dxfId="0" priority="8012" operator="equal">
      <formula>0</formula>
    </cfRule>
    <cfRule type="cellIs" dxfId="0" priority="8013" operator="equal">
      <formula>0</formula>
    </cfRule>
    <cfRule type="cellIs" dxfId="0" priority="8014" operator="equal">
      <formula>0</formula>
    </cfRule>
    <cfRule type="cellIs" dxfId="0" priority="8015" operator="equal">
      <formula>0</formula>
    </cfRule>
    <cfRule type="cellIs" dxfId="0" priority="8016" operator="equal">
      <formula>0</formula>
    </cfRule>
    <cfRule type="cellIs" dxfId="0" priority="8017" operator="equal">
      <formula>0</formula>
    </cfRule>
    <cfRule type="cellIs" dxfId="0" priority="8018" operator="equal">
      <formula>0</formula>
    </cfRule>
    <cfRule type="cellIs" dxfId="0" priority="8019" operator="equal">
      <formula>0</formula>
    </cfRule>
    <cfRule type="cellIs" dxfId="0" priority="8020" operator="equal">
      <formula>0</formula>
    </cfRule>
    <cfRule type="cellIs" dxfId="0" priority="8021" operator="equal">
      <formula>0</formula>
    </cfRule>
    <cfRule type="cellIs" dxfId="0" priority="8022" operator="equal">
      <formula>0</formula>
    </cfRule>
    <cfRule type="cellIs" dxfId="0" priority="8023" operator="equal">
      <formula>0</formula>
    </cfRule>
    <cfRule type="cellIs" dxfId="0" priority="8024" operator="equal">
      <formula>0</formula>
    </cfRule>
    <cfRule type="cellIs" dxfId="0" priority="8025" operator="equal">
      <formula>0</formula>
    </cfRule>
    <cfRule type="cellIs" dxfId="0" priority="8026" operator="equal">
      <formula>0</formula>
    </cfRule>
    <cfRule type="cellIs" dxfId="0" priority="8027" operator="equal">
      <formula>0</formula>
    </cfRule>
    <cfRule type="cellIs" dxfId="0" priority="8028" operator="equal">
      <formula>0</formula>
    </cfRule>
    <cfRule type="cellIs" dxfId="0" priority="8029" operator="equal">
      <formula>0</formula>
    </cfRule>
    <cfRule type="cellIs" dxfId="0" priority="8030" operator="equal">
      <formula>0</formula>
    </cfRule>
    <cfRule type="cellIs" dxfId="0" priority="8031" operator="equal">
      <formula>0</formula>
    </cfRule>
    <cfRule type="cellIs" dxfId="0" priority="8032" operator="equal">
      <formula>0</formula>
    </cfRule>
    <cfRule type="cellIs" dxfId="0" priority="8033" operator="equal">
      <formula>0</formula>
    </cfRule>
    <cfRule type="cellIs" dxfId="0" priority="8034" operator="equal">
      <formula>0</formula>
    </cfRule>
    <cfRule type="cellIs" dxfId="0" priority="8035" operator="equal">
      <formula>0</formula>
    </cfRule>
    <cfRule type="cellIs" dxfId="0" priority="8036" operator="equal">
      <formula>0</formula>
    </cfRule>
    <cfRule type="cellIs" dxfId="0" priority="8037" operator="equal">
      <formula>0</formula>
    </cfRule>
    <cfRule type="cellIs" dxfId="0" priority="8038" operator="equal">
      <formula>0</formula>
    </cfRule>
    <cfRule type="cellIs" dxfId="0" priority="8039" operator="equal">
      <formula>0</formula>
    </cfRule>
    <cfRule type="cellIs" dxfId="0" priority="8040" operator="equal">
      <formula>0</formula>
    </cfRule>
    <cfRule type="cellIs" dxfId="0" priority="8041" operator="equal">
      <formula>0</formula>
    </cfRule>
    <cfRule type="cellIs" dxfId="0" priority="8042" operator="equal">
      <formula>0</formula>
    </cfRule>
    <cfRule type="cellIs" dxfId="0" priority="8043" operator="equal">
      <formula>0</formula>
    </cfRule>
    <cfRule type="cellIs" dxfId="0" priority="8044" operator="equal">
      <formula>0</formula>
    </cfRule>
    <cfRule type="cellIs" dxfId="0" priority="8045" operator="equal">
      <formula>0</formula>
    </cfRule>
    <cfRule type="cellIs" dxfId="0" priority="8046" operator="equal">
      <formula>0</formula>
    </cfRule>
    <cfRule type="cellIs" dxfId="0" priority="8047" operator="equal">
      <formula>0</formula>
    </cfRule>
    <cfRule type="cellIs" dxfId="0" priority="8048" operator="equal">
      <formula>0</formula>
    </cfRule>
    <cfRule type="cellIs" dxfId="0" priority="8049" operator="equal">
      <formula>0</formula>
    </cfRule>
    <cfRule type="cellIs" dxfId="0" priority="8050" operator="equal">
      <formula>0</formula>
    </cfRule>
    <cfRule type="cellIs" dxfId="0" priority="8051" operator="equal">
      <formula>0</formula>
    </cfRule>
    <cfRule type="cellIs" dxfId="0" priority="8052" operator="equal">
      <formula>0</formula>
    </cfRule>
    <cfRule type="cellIs" dxfId="0" priority="8053" operator="equal">
      <formula>0</formula>
    </cfRule>
    <cfRule type="cellIs" dxfId="0" priority="8054" operator="equal">
      <formula>0</formula>
    </cfRule>
    <cfRule type="cellIs" dxfId="0" priority="8055" operator="equal">
      <formula>0</formula>
    </cfRule>
    <cfRule type="cellIs" dxfId="0" priority="8056" operator="equal">
      <formula>0</formula>
    </cfRule>
    <cfRule type="cellIs" dxfId="0" priority="8057" operator="equal">
      <formula>0</formula>
    </cfRule>
    <cfRule type="cellIs" dxfId="0" priority="8058" operator="equal">
      <formula>0</formula>
    </cfRule>
    <cfRule type="cellIs" dxfId="0" priority="8059" operator="equal">
      <formula>0</formula>
    </cfRule>
    <cfRule type="cellIs" dxfId="0" priority="8060" operator="equal">
      <formula>0</formula>
    </cfRule>
    <cfRule type="cellIs" dxfId="0" priority="8061" operator="equal">
      <formula>0</formula>
    </cfRule>
    <cfRule type="cellIs" dxfId="0" priority="8062" operator="equal">
      <formula>0</formula>
    </cfRule>
    <cfRule type="cellIs" dxfId="0" priority="8063" operator="equal">
      <formula>0</formula>
    </cfRule>
    <cfRule type="cellIs" dxfId="0" priority="8064" operator="equal">
      <formula>0</formula>
    </cfRule>
    <cfRule type="cellIs" dxfId="0" priority="8065" operator="equal">
      <formula>0</formula>
    </cfRule>
    <cfRule type="cellIs" dxfId="0" priority="8066" operator="equal">
      <formula>0</formula>
    </cfRule>
    <cfRule type="cellIs" dxfId="0" priority="8067" operator="equal">
      <formula>0</formula>
    </cfRule>
    <cfRule type="cellIs" dxfId="0" priority="8068" operator="equal">
      <formula>0</formula>
    </cfRule>
    <cfRule type="cellIs" dxfId="0" priority="8069" operator="equal">
      <formula>0</formula>
    </cfRule>
    <cfRule type="cellIs" dxfId="0" priority="8070" operator="equal">
      <formula>0</formula>
    </cfRule>
    <cfRule type="cellIs" dxfId="0" priority="8071" operator="equal">
      <formula>0</formula>
    </cfRule>
    <cfRule type="cellIs" dxfId="0" priority="8072" operator="equal">
      <formula>0</formula>
    </cfRule>
    <cfRule type="cellIs" dxfId="0" priority="8073" operator="equal">
      <formula>0</formula>
    </cfRule>
    <cfRule type="cellIs" dxfId="0" priority="8074" operator="equal">
      <formula>0</formula>
    </cfRule>
    <cfRule type="cellIs" dxfId="0" priority="8075" operator="equal">
      <formula>0</formula>
    </cfRule>
    <cfRule type="cellIs" dxfId="0" priority="8076" operator="equal">
      <formula>0</formula>
    </cfRule>
    <cfRule type="cellIs" dxfId="0" priority="8077" operator="equal">
      <formula>0</formula>
    </cfRule>
    <cfRule type="cellIs" dxfId="0" priority="8078" operator="equal">
      <formula>0</formula>
    </cfRule>
    <cfRule type="cellIs" dxfId="0" priority="8079" operator="equal">
      <formula>0</formula>
    </cfRule>
    <cfRule type="cellIs" dxfId="0" priority="8080" operator="equal">
      <formula>0</formula>
    </cfRule>
    <cfRule type="cellIs" dxfId="0" priority="8081" operator="equal">
      <formula>0</formula>
    </cfRule>
    <cfRule type="cellIs" dxfId="0" priority="8082" operator="equal">
      <formula>0</formula>
    </cfRule>
    <cfRule type="cellIs" dxfId="0" priority="8083" operator="equal">
      <formula>0</formula>
    </cfRule>
    <cfRule type="cellIs" dxfId="0" priority="8084" operator="equal">
      <formula>0</formula>
    </cfRule>
    <cfRule type="cellIs" dxfId="0" priority="8085" operator="equal">
      <formula>0</formula>
    </cfRule>
    <cfRule type="cellIs" dxfId="0" priority="8086" operator="equal">
      <formula>0</formula>
    </cfRule>
    <cfRule type="cellIs" dxfId="0" priority="8087" operator="equal">
      <formula>0</formula>
    </cfRule>
    <cfRule type="cellIs" dxfId="0" priority="8088" operator="equal">
      <formula>0</formula>
    </cfRule>
    <cfRule type="cellIs" dxfId="0" priority="8089" operator="equal">
      <formula>0</formula>
    </cfRule>
    <cfRule type="cellIs" dxfId="0" priority="8090" operator="equal">
      <formula>0</formula>
    </cfRule>
    <cfRule type="cellIs" dxfId="0" priority="8091" operator="equal">
      <formula>0</formula>
    </cfRule>
    <cfRule type="cellIs" dxfId="0" priority="8092" operator="equal">
      <formula>0</formula>
    </cfRule>
    <cfRule type="cellIs" dxfId="0" priority="8093" operator="equal">
      <formula>0</formula>
    </cfRule>
    <cfRule type="cellIs" dxfId="0" priority="8094" operator="equal">
      <formula>0</formula>
    </cfRule>
    <cfRule type="cellIs" dxfId="0" priority="8095" operator="equal">
      <formula>0</formula>
    </cfRule>
    <cfRule type="cellIs" dxfId="0" priority="8096" operator="equal">
      <formula>0</formula>
    </cfRule>
    <cfRule type="cellIs" dxfId="0" priority="8097" operator="equal">
      <formula>0</formula>
    </cfRule>
    <cfRule type="cellIs" dxfId="0" priority="8098" operator="equal">
      <formula>0</formula>
    </cfRule>
    <cfRule type="cellIs" dxfId="0" priority="8099" operator="equal">
      <formula>0</formula>
    </cfRule>
    <cfRule type="cellIs" dxfId="0" priority="8100" operator="equal">
      <formula>0</formula>
    </cfRule>
    <cfRule type="cellIs" dxfId="0" priority="8101" operator="equal">
      <formula>0</formula>
    </cfRule>
    <cfRule type="cellIs" dxfId="0" priority="8102" operator="equal">
      <formula>0</formula>
    </cfRule>
    <cfRule type="cellIs" dxfId="0" priority="8103" operator="equal">
      <formula>0</formula>
    </cfRule>
    <cfRule type="cellIs" dxfId="0" priority="8104" operator="equal">
      <formula>0</formula>
    </cfRule>
    <cfRule type="cellIs" dxfId="0" priority="8105" operator="equal">
      <formula>0</formula>
    </cfRule>
    <cfRule type="cellIs" dxfId="0" priority="8106" operator="equal">
      <formula>0</formula>
    </cfRule>
    <cfRule type="cellIs" dxfId="0" priority="8107" operator="equal">
      <formula>0</formula>
    </cfRule>
    <cfRule type="cellIs" dxfId="0" priority="8108" operator="equal">
      <formula>0</formula>
    </cfRule>
    <cfRule type="cellIs" dxfId="0" priority="8109" operator="equal">
      <formula>0</formula>
    </cfRule>
    <cfRule type="cellIs" dxfId="0" priority="8110" operator="equal">
      <formula>0</formula>
    </cfRule>
    <cfRule type="cellIs" dxfId="0" priority="8111" operator="equal">
      <formula>0</formula>
    </cfRule>
    <cfRule type="cellIs" dxfId="0" priority="8112" operator="equal">
      <formula>0</formula>
    </cfRule>
    <cfRule type="cellIs" dxfId="0" priority="8113" operator="equal">
      <formula>0</formula>
    </cfRule>
    <cfRule type="cellIs" dxfId="0" priority="8114" operator="equal">
      <formula>0</formula>
    </cfRule>
    <cfRule type="cellIs" dxfId="0" priority="8115" operator="equal">
      <formula>0</formula>
    </cfRule>
    <cfRule type="cellIs" dxfId="0" priority="8116" operator="equal">
      <formula>0</formula>
    </cfRule>
    <cfRule type="cellIs" dxfId="0" priority="8117" operator="equal">
      <formula>0</formula>
    </cfRule>
    <cfRule type="cellIs" dxfId="0" priority="8118" operator="equal">
      <formula>0</formula>
    </cfRule>
    <cfRule type="cellIs" dxfId="0" priority="8119" operator="equal">
      <formula>0</formula>
    </cfRule>
    <cfRule type="cellIs" dxfId="0" priority="8120" operator="equal">
      <formula>0</formula>
    </cfRule>
    <cfRule type="cellIs" dxfId="0" priority="8121" operator="equal">
      <formula>0</formula>
    </cfRule>
    <cfRule type="cellIs" dxfId="0" priority="8122" operator="equal">
      <formula>0</formula>
    </cfRule>
    <cfRule type="cellIs" dxfId="0" priority="8123" operator="equal">
      <formula>0</formula>
    </cfRule>
    <cfRule type="cellIs" dxfId="0" priority="8124" operator="equal">
      <formula>0</formula>
    </cfRule>
    <cfRule type="cellIs" dxfId="0" priority="8125" operator="equal">
      <formula>0</formula>
    </cfRule>
    <cfRule type="cellIs" dxfId="0" priority="8126" operator="equal">
      <formula>0</formula>
    </cfRule>
    <cfRule type="cellIs" dxfId="0" priority="8127" operator="equal">
      <formula>0</formula>
    </cfRule>
    <cfRule type="cellIs" dxfId="0" priority="8128" operator="equal">
      <formula>0</formula>
    </cfRule>
    <cfRule type="cellIs" dxfId="0" priority="8129" operator="equal">
      <formula>0</formula>
    </cfRule>
    <cfRule type="cellIs" dxfId="0" priority="8130" operator="equal">
      <formula>0</formula>
    </cfRule>
    <cfRule type="cellIs" dxfId="0" priority="8131" operator="equal">
      <formula>0</formula>
    </cfRule>
    <cfRule type="cellIs" dxfId="0" priority="8132" operator="equal">
      <formula>0</formula>
    </cfRule>
    <cfRule type="cellIs" dxfId="0" priority="8133" operator="equal">
      <formula>0</formula>
    </cfRule>
    <cfRule type="cellIs" dxfId="0" priority="8134" operator="equal">
      <formula>0</formula>
    </cfRule>
    <cfRule type="cellIs" dxfId="0" priority="8135" operator="equal">
      <formula>0</formula>
    </cfRule>
    <cfRule type="cellIs" dxfId="0" priority="8136" operator="equal">
      <formula>0</formula>
    </cfRule>
    <cfRule type="cellIs" dxfId="0" priority="8137" operator="equal">
      <formula>0</formula>
    </cfRule>
    <cfRule type="cellIs" dxfId="0" priority="8138" operator="equal">
      <formula>0</formula>
    </cfRule>
    <cfRule type="cellIs" dxfId="0" priority="8139" operator="equal">
      <formula>0</formula>
    </cfRule>
    <cfRule type="cellIs" dxfId="0" priority="8140" operator="equal">
      <formula>0</formula>
    </cfRule>
    <cfRule type="cellIs" dxfId="0" priority="8141" operator="equal">
      <formula>0</formula>
    </cfRule>
    <cfRule type="cellIs" dxfId="0" priority="8142" operator="equal">
      <formula>0</formula>
    </cfRule>
    <cfRule type="cellIs" dxfId="0" priority="8143" operator="equal">
      <formula>0</formula>
    </cfRule>
    <cfRule type="cellIs" dxfId="0" priority="8144" operator="equal">
      <formula>0</formula>
    </cfRule>
    <cfRule type="cellIs" dxfId="0" priority="8145" operator="equal">
      <formula>0</formula>
    </cfRule>
    <cfRule type="cellIs" dxfId="0" priority="8146" operator="equal">
      <formula>0</formula>
    </cfRule>
    <cfRule type="cellIs" dxfId="0" priority="8147" operator="equal">
      <formula>0</formula>
    </cfRule>
    <cfRule type="cellIs" dxfId="0" priority="8148" operator="equal">
      <formula>0</formula>
    </cfRule>
    <cfRule type="cellIs" dxfId="0" priority="8149" operator="equal">
      <formula>0</formula>
    </cfRule>
    <cfRule type="cellIs" dxfId="0" priority="8150" operator="equal">
      <formula>0</formula>
    </cfRule>
    <cfRule type="cellIs" dxfId="0" priority="8151" operator="equal">
      <formula>0</formula>
    </cfRule>
    <cfRule type="cellIs" dxfId="0" priority="8152" operator="equal">
      <formula>0</formula>
    </cfRule>
    <cfRule type="cellIs" dxfId="0" priority="8153" operator="equal">
      <formula>0</formula>
    </cfRule>
    <cfRule type="cellIs" dxfId="0" priority="8154" operator="equal">
      <formula>0</formula>
    </cfRule>
    <cfRule type="cellIs" dxfId="0" priority="8155" operator="equal">
      <formula>0</formula>
    </cfRule>
    <cfRule type="cellIs" dxfId="0" priority="8156" operator="equal">
      <formula>0</formula>
    </cfRule>
    <cfRule type="cellIs" dxfId="0" priority="8157" operator="equal">
      <formula>0</formula>
    </cfRule>
    <cfRule type="cellIs" dxfId="0" priority="8158" operator="equal">
      <formula>0</formula>
    </cfRule>
    <cfRule type="cellIs" dxfId="0" priority="8159" operator="equal">
      <formula>0</formula>
    </cfRule>
    <cfRule type="cellIs" dxfId="0" priority="8160" operator="equal">
      <formula>0</formula>
    </cfRule>
    <cfRule type="cellIs" dxfId="0" priority="8161" operator="equal">
      <formula>0</formula>
    </cfRule>
    <cfRule type="cellIs" dxfId="0" priority="8162" operator="equal">
      <formula>0</formula>
    </cfRule>
    <cfRule type="cellIs" dxfId="0" priority="8163" operator="equal">
      <formula>0</formula>
    </cfRule>
    <cfRule type="cellIs" dxfId="0" priority="8164" operator="equal">
      <formula>0</formula>
    </cfRule>
    <cfRule type="cellIs" dxfId="0" priority="8165" operator="equal">
      <formula>0</formula>
    </cfRule>
    <cfRule type="cellIs" dxfId="0" priority="8166" operator="equal">
      <formula>0</formula>
    </cfRule>
    <cfRule type="cellIs" dxfId="0" priority="8167" operator="equal">
      <formula>0</formula>
    </cfRule>
    <cfRule type="cellIs" dxfId="0" priority="8168" operator="equal">
      <formula>0</formula>
    </cfRule>
    <cfRule type="cellIs" dxfId="0" priority="8169" operator="equal">
      <formula>0</formula>
    </cfRule>
    <cfRule type="cellIs" dxfId="0" priority="8170" operator="equal">
      <formula>0</formula>
    </cfRule>
    <cfRule type="cellIs" dxfId="0" priority="8171" operator="equal">
      <formula>0</formula>
    </cfRule>
    <cfRule type="cellIs" dxfId="0" priority="8172" operator="equal">
      <formula>0</formula>
    </cfRule>
  </conditionalFormatting>
  <pageMargins left="0.75" right="0.75" top="1" bottom="1" header="0.511805555555556" footer="0.511805555555556"/>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25"/>
  <sheetViews>
    <sheetView zoomScale="111" zoomScaleNormal="111" topLeftCell="A3" workbookViewId="0">
      <selection activeCell="D21" sqref="D21"/>
    </sheetView>
  </sheetViews>
  <sheetFormatPr defaultColWidth="9.14285714285714" defaultRowHeight="17.6"/>
  <cols>
    <col min="1" max="1" width="12.8571428571429" customWidth="1"/>
    <col min="2" max="2" width="31.3928571428571" customWidth="1"/>
    <col min="3" max="3" width="21.3035714285714" customWidth="1"/>
    <col min="6" max="6" width="12.1964285714286" customWidth="1"/>
    <col min="7" max="7" width="15.1785714285714" customWidth="1"/>
  </cols>
  <sheetData>
    <row r="1" spans="1:9">
      <c r="A1" s="199" t="s">
        <v>824</v>
      </c>
      <c r="B1" s="200" t="s">
        <v>2</v>
      </c>
      <c r="C1" s="200" t="s">
        <v>3</v>
      </c>
      <c r="D1" s="200" t="s">
        <v>4</v>
      </c>
      <c r="E1" s="200" t="s">
        <v>5</v>
      </c>
      <c r="F1" s="200" t="s">
        <v>825</v>
      </c>
      <c r="G1" s="200" t="s">
        <v>826</v>
      </c>
      <c r="H1" s="200" t="s">
        <v>827</v>
      </c>
      <c r="I1" s="200" t="s">
        <v>7</v>
      </c>
    </row>
    <row r="2" ht="20" customHeight="1" spans="1:9">
      <c r="A2" s="201">
        <v>43819</v>
      </c>
      <c r="B2" s="202" t="s">
        <v>828</v>
      </c>
      <c r="C2" s="203" t="s">
        <v>829</v>
      </c>
      <c r="D2" s="204"/>
      <c r="E2" s="204">
        <v>5000</v>
      </c>
      <c r="F2" s="204"/>
      <c r="G2" s="216">
        <v>44195</v>
      </c>
      <c r="H2" s="204"/>
      <c r="I2" s="220"/>
    </row>
    <row r="3" ht="20" customHeight="1" spans="1:9">
      <c r="A3" s="205">
        <v>44070</v>
      </c>
      <c r="B3" s="206" t="s">
        <v>830</v>
      </c>
      <c r="C3" s="207" t="s">
        <v>831</v>
      </c>
      <c r="D3" s="208">
        <v>2923.2</v>
      </c>
      <c r="E3" s="206"/>
      <c r="F3" s="206"/>
      <c r="G3" s="206"/>
      <c r="H3" s="206"/>
      <c r="I3" s="221"/>
    </row>
    <row r="4" ht="20" customHeight="1" spans="1:9">
      <c r="A4" s="205">
        <v>44068</v>
      </c>
      <c r="B4" s="206" t="s">
        <v>832</v>
      </c>
      <c r="C4" s="209" t="s">
        <v>833</v>
      </c>
      <c r="D4" s="206">
        <v>0</v>
      </c>
      <c r="E4" s="209">
        <v>9600</v>
      </c>
      <c r="F4" s="209"/>
      <c r="G4" s="209"/>
      <c r="H4" s="209"/>
      <c r="I4" s="221" t="s">
        <v>834</v>
      </c>
    </row>
    <row r="5" ht="20" customHeight="1" spans="1:9">
      <c r="A5" s="205">
        <v>44179</v>
      </c>
      <c r="B5" s="206" t="s">
        <v>835</v>
      </c>
      <c r="C5" s="209"/>
      <c r="D5" s="206"/>
      <c r="E5" s="209">
        <v>2811</v>
      </c>
      <c r="F5" s="209"/>
      <c r="G5" s="217">
        <v>44270</v>
      </c>
      <c r="H5" s="209"/>
      <c r="I5" s="222" t="s">
        <v>836</v>
      </c>
    </row>
    <row r="6" ht="20" customHeight="1" spans="1:9">
      <c r="A6" s="205">
        <v>44252</v>
      </c>
      <c r="B6" s="206" t="s">
        <v>837</v>
      </c>
      <c r="C6" s="209" t="s">
        <v>838</v>
      </c>
      <c r="D6" s="206"/>
      <c r="E6" s="209">
        <v>11200</v>
      </c>
      <c r="F6" s="209"/>
      <c r="G6" s="217">
        <v>44440</v>
      </c>
      <c r="H6" s="209"/>
      <c r="I6" s="221" t="s">
        <v>834</v>
      </c>
    </row>
    <row r="7" ht="20" customHeight="1" spans="1:9">
      <c r="A7" s="205">
        <v>44433</v>
      </c>
      <c r="B7" s="210" t="s">
        <v>839</v>
      </c>
      <c r="C7" s="209" t="s">
        <v>838</v>
      </c>
      <c r="D7" s="211"/>
      <c r="E7" s="212">
        <v>9600</v>
      </c>
      <c r="F7" s="212"/>
      <c r="G7" s="218">
        <v>44621</v>
      </c>
      <c r="H7" s="209"/>
      <c r="I7" s="221"/>
    </row>
    <row r="8" ht="20" customHeight="1" spans="1:9">
      <c r="A8" s="205">
        <v>44278</v>
      </c>
      <c r="B8" s="210" t="s">
        <v>840</v>
      </c>
      <c r="C8" s="212"/>
      <c r="D8" s="211"/>
      <c r="E8" s="212">
        <v>2811</v>
      </c>
      <c r="F8" s="212"/>
      <c r="G8" s="218">
        <v>44362</v>
      </c>
      <c r="H8" s="217"/>
      <c r="I8" s="222" t="s">
        <v>836</v>
      </c>
    </row>
    <row r="9" ht="20" customHeight="1" spans="1:9">
      <c r="A9" s="213">
        <v>44366</v>
      </c>
      <c r="B9" s="210" t="s">
        <v>840</v>
      </c>
      <c r="C9" s="214" t="s">
        <v>841</v>
      </c>
      <c r="D9" s="211"/>
      <c r="E9" s="212">
        <v>2811</v>
      </c>
      <c r="F9" s="212"/>
      <c r="G9" s="218">
        <f>G8+92</f>
        <v>44454</v>
      </c>
      <c r="H9" s="217"/>
      <c r="I9" s="223"/>
    </row>
    <row r="10" ht="20" customHeight="1" spans="1:9">
      <c r="A10" s="213">
        <v>44278</v>
      </c>
      <c r="B10" s="211" t="s">
        <v>828</v>
      </c>
      <c r="C10" s="214" t="s">
        <v>842</v>
      </c>
      <c r="D10" s="211"/>
      <c r="E10" s="212">
        <v>5500</v>
      </c>
      <c r="F10" s="218">
        <v>44400</v>
      </c>
      <c r="G10" s="218">
        <v>44765</v>
      </c>
      <c r="H10" s="219">
        <f ca="1">G10-TODAY()</f>
        <v>31</v>
      </c>
      <c r="I10" s="224"/>
    </row>
    <row r="11" spans="1:9">
      <c r="A11" s="205">
        <v>44519</v>
      </c>
      <c r="B11" s="215" t="s">
        <v>843</v>
      </c>
      <c r="C11" s="210" t="s">
        <v>844</v>
      </c>
      <c r="D11" s="206">
        <v>1309</v>
      </c>
      <c r="E11" s="209"/>
      <c r="F11" s="209"/>
      <c r="G11" s="217"/>
      <c r="H11" s="211"/>
      <c r="I11" s="221"/>
    </row>
    <row r="12" spans="1:9">
      <c r="A12" s="213">
        <v>44522</v>
      </c>
      <c r="B12" s="210" t="s">
        <v>840</v>
      </c>
      <c r="C12" s="215" t="s">
        <v>845</v>
      </c>
      <c r="D12" s="211"/>
      <c r="E12" s="212">
        <f>500+700</f>
        <v>1200</v>
      </c>
      <c r="F12" s="211"/>
      <c r="G12" s="211"/>
      <c r="H12" s="211"/>
      <c r="I12" s="223" t="s">
        <v>846</v>
      </c>
    </row>
    <row r="13" spans="1:9">
      <c r="A13" s="205">
        <v>44545</v>
      </c>
      <c r="B13" s="210" t="s">
        <v>847</v>
      </c>
      <c r="C13" s="210" t="s">
        <v>848</v>
      </c>
      <c r="D13" s="206"/>
      <c r="E13" s="209">
        <f>950+950+162</f>
        <v>2062</v>
      </c>
      <c r="F13" s="209"/>
      <c r="G13" s="217"/>
      <c r="H13" s="211"/>
      <c r="I13" s="222" t="s">
        <v>849</v>
      </c>
    </row>
    <row r="14" spans="1:9">
      <c r="A14" s="213">
        <v>44547</v>
      </c>
      <c r="B14" s="210" t="s">
        <v>850</v>
      </c>
      <c r="C14" s="215" t="s">
        <v>851</v>
      </c>
      <c r="D14" s="211">
        <v>617.88</v>
      </c>
      <c r="E14" s="209"/>
      <c r="F14" s="211"/>
      <c r="G14" s="218">
        <v>44571</v>
      </c>
      <c r="H14" s="211"/>
      <c r="I14" s="224"/>
    </row>
    <row r="15" spans="1:9">
      <c r="A15" s="205">
        <v>44571</v>
      </c>
      <c r="B15" s="210" t="s">
        <v>852</v>
      </c>
      <c r="C15" s="210" t="s">
        <v>848</v>
      </c>
      <c r="D15" s="206"/>
      <c r="E15" s="209">
        <v>950</v>
      </c>
      <c r="F15" s="209"/>
      <c r="G15" s="217"/>
      <c r="H15" s="211"/>
      <c r="I15" s="221"/>
    </row>
    <row r="16" spans="1:9">
      <c r="A16" s="213">
        <v>44607</v>
      </c>
      <c r="B16" s="210" t="s">
        <v>853</v>
      </c>
      <c r="C16" s="211"/>
      <c r="D16" s="211"/>
      <c r="E16" s="209">
        <v>950</v>
      </c>
      <c r="F16" s="211"/>
      <c r="G16" s="218">
        <v>44635</v>
      </c>
      <c r="H16" s="219">
        <f ca="1">G16-TODAY()</f>
        <v>-99</v>
      </c>
      <c r="I16" s="224"/>
    </row>
    <row r="17" ht="18" spans="1:9">
      <c r="A17" s="205">
        <v>44621</v>
      </c>
      <c r="B17" s="210" t="s">
        <v>854</v>
      </c>
      <c r="C17" s="209" t="s">
        <v>838</v>
      </c>
      <c r="D17" s="206"/>
      <c r="E17" s="209">
        <v>9600</v>
      </c>
      <c r="F17" s="209"/>
      <c r="G17" s="217">
        <v>44805</v>
      </c>
      <c r="H17" s="219">
        <f ca="1">G17-TODAY()</f>
        <v>71</v>
      </c>
      <c r="I17" s="221"/>
    </row>
    <row r="18" spans="1:9">
      <c r="A18" s="213"/>
      <c r="B18" s="211"/>
      <c r="C18" s="211"/>
      <c r="D18" s="211"/>
      <c r="E18" s="211"/>
      <c r="F18" s="211"/>
      <c r="G18" s="211"/>
      <c r="H18" s="211"/>
      <c r="I18" s="224"/>
    </row>
    <row r="19" spans="1:9">
      <c r="A19" s="205"/>
      <c r="B19" s="206"/>
      <c r="C19" s="206"/>
      <c r="D19" s="206"/>
      <c r="E19" s="209"/>
      <c r="F19" s="209"/>
      <c r="G19" s="217"/>
      <c r="H19" s="211"/>
      <c r="I19" s="221"/>
    </row>
    <row r="20" spans="1:9">
      <c r="A20" s="213"/>
      <c r="B20" s="211"/>
      <c r="C20" s="211"/>
      <c r="D20" s="211"/>
      <c r="E20" s="211"/>
      <c r="F20" s="211"/>
      <c r="G20" s="211"/>
      <c r="H20" s="211"/>
      <c r="I20" s="224"/>
    </row>
    <row r="21" spans="1:9">
      <c r="A21" s="205"/>
      <c r="B21" s="206"/>
      <c r="C21" s="206"/>
      <c r="D21" s="206"/>
      <c r="E21" s="209"/>
      <c r="F21" s="209"/>
      <c r="G21" s="217"/>
      <c r="H21" s="211"/>
      <c r="I21" s="221"/>
    </row>
    <row r="22" spans="1:9">
      <c r="A22" s="213"/>
      <c r="B22" s="211"/>
      <c r="C22" s="211"/>
      <c r="D22" s="211"/>
      <c r="E22" s="211"/>
      <c r="F22" s="211"/>
      <c r="G22" s="211"/>
      <c r="H22" s="211"/>
      <c r="I22" s="224"/>
    </row>
    <row r="23" spans="1:9">
      <c r="A23" s="205"/>
      <c r="B23" s="206"/>
      <c r="C23" s="206"/>
      <c r="D23" s="206"/>
      <c r="E23" s="209"/>
      <c r="F23" s="209"/>
      <c r="G23" s="217"/>
      <c r="H23" s="211"/>
      <c r="I23" s="221"/>
    </row>
    <row r="24" spans="1:9">
      <c r="A24" s="213"/>
      <c r="B24" s="211"/>
      <c r="C24" s="211"/>
      <c r="D24" s="211"/>
      <c r="E24" s="211"/>
      <c r="F24" s="211"/>
      <c r="G24" s="211"/>
      <c r="H24" s="211"/>
      <c r="I24" s="224"/>
    </row>
    <row r="25" spans="1:9">
      <c r="A25" s="205"/>
      <c r="B25" s="206"/>
      <c r="C25" s="206"/>
      <c r="D25" s="206"/>
      <c r="E25" s="209"/>
      <c r="F25" s="209"/>
      <c r="G25" s="217"/>
      <c r="H25" s="211"/>
      <c r="I25" s="221"/>
    </row>
  </sheetData>
  <conditionalFormatting sqref="H10">
    <cfRule type="cellIs" dxfId="1" priority="12" operator="equal">
      <formula>"1.11254e-308"</formula>
    </cfRule>
    <cfRule type="cellIs" dxfId="1" priority="11" operator="lessThan">
      <formula>7</formula>
    </cfRule>
    <cfRule type="cellIs" dxfId="1" priority="10" operator="equal">
      <formula>"1.11254e-308"</formula>
    </cfRule>
    <cfRule type="cellIs" dxfId="1" priority="9" operator="lessThan">
      <formula>7</formula>
    </cfRule>
  </conditionalFormatting>
  <conditionalFormatting sqref="H16">
    <cfRule type="cellIs" dxfId="1" priority="4" operator="equal">
      <formula>"1.11254e-308"</formula>
    </cfRule>
    <cfRule type="cellIs" dxfId="1" priority="3" operator="lessThan">
      <formula>7</formula>
    </cfRule>
    <cfRule type="cellIs" dxfId="1" priority="2" operator="equal">
      <formula>"1.11254e-308"</formula>
    </cfRule>
    <cfRule type="cellIs" dxfId="1" priority="1" operator="lessThan">
      <formula>7</formula>
    </cfRule>
  </conditionalFormatting>
  <conditionalFormatting sqref="H17">
    <cfRule type="cellIs" dxfId="1" priority="8" operator="equal">
      <formula>"1.11254e-308"</formula>
    </cfRule>
    <cfRule type="cellIs" dxfId="1" priority="7" operator="lessThan">
      <formula>7</formula>
    </cfRule>
    <cfRule type="cellIs" dxfId="1" priority="6" operator="equal">
      <formula>"1.11254e-308"</formula>
    </cfRule>
    <cfRule type="cellIs" dxfId="1" priority="5" operator="lessThan">
      <formula>7</formula>
    </cfRule>
  </conditionalFormatting>
  <pageMargins left="0.75" right="0.75" top="1" bottom="1" header="0.511805555555556" footer="0.511805555555556"/>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34"/>
  <sheetViews>
    <sheetView zoomScale="121" zoomScaleNormal="121" workbookViewId="0">
      <selection activeCell="C18" sqref="C18"/>
    </sheetView>
  </sheetViews>
  <sheetFormatPr defaultColWidth="9.14285714285714" defaultRowHeight="17.6"/>
  <cols>
    <col min="1" max="1" width="15.4732142857143" customWidth="1"/>
    <col min="2" max="2" width="25.2857142857143" customWidth="1"/>
    <col min="3" max="3" width="36.3035714285714" customWidth="1"/>
    <col min="4" max="4" width="14.1428571428571" customWidth="1"/>
    <col min="5" max="5" width="12.7142857142857" customWidth="1"/>
    <col min="6" max="6" width="23.0625" customWidth="1"/>
    <col min="8" max="8" width="12.5446428571429" customWidth="1"/>
  </cols>
  <sheetData>
    <row r="1" spans="1:8">
      <c r="A1" s="185" t="s">
        <v>855</v>
      </c>
      <c r="B1" s="185"/>
      <c r="C1" s="185"/>
      <c r="D1" s="185"/>
      <c r="E1" s="185"/>
      <c r="F1" s="185"/>
      <c r="G1" s="185"/>
      <c r="H1" s="185"/>
    </row>
    <row r="2" spans="1:8">
      <c r="A2" s="186">
        <v>43564</v>
      </c>
      <c r="B2" s="187" t="s">
        <v>856</v>
      </c>
      <c r="C2" s="187" t="s">
        <v>857</v>
      </c>
      <c r="D2" s="188">
        <v>6000</v>
      </c>
      <c r="E2" s="194"/>
      <c r="F2" s="195" t="s">
        <v>858</v>
      </c>
      <c r="G2" s="185"/>
      <c r="H2" s="185"/>
    </row>
    <row r="3" spans="1:8">
      <c r="A3" s="186">
        <v>43329</v>
      </c>
      <c r="B3" s="187" t="s">
        <v>859</v>
      </c>
      <c r="C3" s="187" t="s">
        <v>860</v>
      </c>
      <c r="D3" s="188">
        <v>400000</v>
      </c>
      <c r="E3" s="194"/>
      <c r="F3" s="195" t="s">
        <v>861</v>
      </c>
      <c r="G3" s="185"/>
      <c r="H3" s="185"/>
    </row>
    <row r="4" spans="1:8">
      <c r="A4" s="186">
        <v>43922</v>
      </c>
      <c r="B4" s="187" t="s">
        <v>862</v>
      </c>
      <c r="C4" s="187" t="s">
        <v>863</v>
      </c>
      <c r="D4" s="188">
        <v>460000</v>
      </c>
      <c r="E4" s="194"/>
      <c r="F4" s="195" t="s">
        <v>861</v>
      </c>
      <c r="G4" s="185"/>
      <c r="H4" s="185"/>
    </row>
    <row r="5" spans="1:8">
      <c r="A5" s="186">
        <v>44022</v>
      </c>
      <c r="B5" s="187" t="s">
        <v>864</v>
      </c>
      <c r="C5" s="187" t="s">
        <v>865</v>
      </c>
      <c r="D5" s="188"/>
      <c r="E5" s="194">
        <v>100000</v>
      </c>
      <c r="F5" s="195" t="s">
        <v>866</v>
      </c>
      <c r="G5" s="185"/>
      <c r="H5" s="185"/>
    </row>
    <row r="6" spans="1:8">
      <c r="A6" s="186">
        <v>44249</v>
      </c>
      <c r="B6" s="187" t="s">
        <v>867</v>
      </c>
      <c r="C6" s="187" t="s">
        <v>868</v>
      </c>
      <c r="D6" s="188"/>
      <c r="E6" s="194">
        <v>500000</v>
      </c>
      <c r="F6" s="195" t="s">
        <v>869</v>
      </c>
      <c r="G6" s="185"/>
      <c r="H6" s="185"/>
    </row>
    <row r="7" spans="1:8">
      <c r="A7" s="186">
        <v>44284</v>
      </c>
      <c r="B7" s="187" t="s">
        <v>862</v>
      </c>
      <c r="C7" s="187" t="s">
        <v>870</v>
      </c>
      <c r="D7" s="188">
        <v>5150000</v>
      </c>
      <c r="E7" s="194"/>
      <c r="F7" s="195"/>
      <c r="G7" s="185"/>
      <c r="H7" s="185"/>
    </row>
    <row r="8" spans="1:8">
      <c r="A8" s="186">
        <v>44428</v>
      </c>
      <c r="B8" s="187" t="s">
        <v>871</v>
      </c>
      <c r="C8" s="187"/>
      <c r="D8" s="188">
        <v>10500</v>
      </c>
      <c r="E8" s="194"/>
      <c r="F8" s="195" t="s">
        <v>869</v>
      </c>
      <c r="G8" s="185"/>
      <c r="H8" s="185"/>
    </row>
    <row r="9" spans="1:8">
      <c r="A9" s="186">
        <v>44452</v>
      </c>
      <c r="B9" s="187" t="s">
        <v>872</v>
      </c>
      <c r="C9" s="187"/>
      <c r="D9" s="188"/>
      <c r="E9" s="194">
        <v>74243</v>
      </c>
      <c r="F9" s="186">
        <v>44438</v>
      </c>
      <c r="G9" s="195" t="s">
        <v>873</v>
      </c>
      <c r="H9" s="185"/>
    </row>
    <row r="10" spans="1:8">
      <c r="A10" s="186">
        <v>44454</v>
      </c>
      <c r="B10" s="187" t="s">
        <v>874</v>
      </c>
      <c r="C10" s="187" t="s">
        <v>875</v>
      </c>
      <c r="D10" s="185">
        <v>915000</v>
      </c>
      <c r="E10" s="194">
        <v>100000</v>
      </c>
      <c r="F10" s="185">
        <f>(A10-F$9)/365*0.12*(D10-E10)</f>
        <v>4287.12328767123</v>
      </c>
      <c r="G10" s="185"/>
      <c r="H10" s="185"/>
    </row>
    <row r="11" spans="1:8">
      <c r="A11" s="186">
        <v>44497</v>
      </c>
      <c r="B11" s="187" t="s">
        <v>874</v>
      </c>
      <c r="C11" s="185" t="s">
        <v>876</v>
      </c>
      <c r="D11" s="185">
        <f t="shared" ref="D11:D14" si="0">D10-E10</f>
        <v>815000</v>
      </c>
      <c r="E11" s="194">
        <v>50000</v>
      </c>
      <c r="F11" s="185">
        <f>(A11-A10)/365*0.12*(D11-E11)</f>
        <v>10814.7945205479</v>
      </c>
      <c r="G11" s="185"/>
      <c r="H11" s="185"/>
    </row>
    <row r="12" spans="1:8">
      <c r="A12" s="186">
        <v>44513</v>
      </c>
      <c r="B12" s="187" t="s">
        <v>874</v>
      </c>
      <c r="C12" s="185" t="s">
        <v>876</v>
      </c>
      <c r="D12" s="185">
        <f t="shared" si="0"/>
        <v>765000</v>
      </c>
      <c r="E12" s="194">
        <v>250000</v>
      </c>
      <c r="F12" s="185">
        <f>(A12-A11)/365*0.12*(D12-E12)</f>
        <v>2709.04109589041</v>
      </c>
      <c r="G12" s="185"/>
      <c r="H12" s="185"/>
    </row>
    <row r="13" spans="1:6">
      <c r="A13" s="186">
        <v>44525</v>
      </c>
      <c r="B13" s="187" t="s">
        <v>874</v>
      </c>
      <c r="C13" s="185" t="s">
        <v>876</v>
      </c>
      <c r="D13" s="185">
        <f t="shared" si="0"/>
        <v>515000</v>
      </c>
      <c r="E13" s="194">
        <v>350000</v>
      </c>
      <c r="F13" s="185">
        <f>(A13-A12)/365*0.12*(D13-E13)</f>
        <v>650.958904109589</v>
      </c>
    </row>
    <row r="14" spans="1:6">
      <c r="A14" s="186">
        <v>44530</v>
      </c>
      <c r="B14" t="s">
        <v>877</v>
      </c>
      <c r="D14" s="185">
        <f t="shared" si="0"/>
        <v>165000</v>
      </c>
      <c r="F14" s="185">
        <f>(A14-A13)/365*0.12*(D14-E14)</f>
        <v>271.232876712329</v>
      </c>
    </row>
    <row r="15" spans="1:4">
      <c r="A15" s="186">
        <v>44535</v>
      </c>
      <c r="B15" s="187" t="s">
        <v>878</v>
      </c>
      <c r="D15">
        <f>220000+200000</f>
        <v>420000</v>
      </c>
    </row>
    <row r="16" spans="1:2">
      <c r="A16" s="189"/>
      <c r="B16" s="187"/>
    </row>
    <row r="17" spans="2:2">
      <c r="B17" s="187"/>
    </row>
    <row r="19" hidden="1" spans="1:1">
      <c r="A19" s="190" t="s">
        <v>879</v>
      </c>
    </row>
    <row r="20" hidden="1" spans="1:9">
      <c r="A20" s="191" t="s">
        <v>880</v>
      </c>
      <c r="B20" s="191" t="s">
        <v>881</v>
      </c>
      <c r="C20" s="191" t="s">
        <v>882</v>
      </c>
      <c r="D20" s="191" t="s">
        <v>883</v>
      </c>
      <c r="E20" s="191" t="s">
        <v>884</v>
      </c>
      <c r="F20" s="191" t="s">
        <v>885</v>
      </c>
      <c r="G20" s="191" t="s">
        <v>886</v>
      </c>
      <c r="H20" s="191" t="s">
        <v>887</v>
      </c>
      <c r="I20" s="191"/>
    </row>
    <row r="21" hidden="1" spans="1:9">
      <c r="A21" s="192">
        <v>42836</v>
      </c>
      <c r="B21" s="192">
        <v>44297</v>
      </c>
      <c r="C21" s="192">
        <v>44528</v>
      </c>
      <c r="D21" s="193">
        <f>C21-B21</f>
        <v>231</v>
      </c>
      <c r="E21" s="191">
        <v>100000</v>
      </c>
      <c r="F21" s="191">
        <v>6</v>
      </c>
      <c r="G21" s="191">
        <f>E21*F21*D21/365/100</f>
        <v>3797.2602739726</v>
      </c>
      <c r="H21" s="191"/>
      <c r="I21" s="191"/>
    </row>
    <row r="22" hidden="1" spans="1:9">
      <c r="A22" s="192">
        <v>42918</v>
      </c>
      <c r="B22" s="192">
        <v>44379</v>
      </c>
      <c r="C22" s="192">
        <v>44528</v>
      </c>
      <c r="D22" s="193">
        <f>C22-B22</f>
        <v>149</v>
      </c>
      <c r="E22" s="191">
        <v>120000</v>
      </c>
      <c r="F22" s="191">
        <v>6</v>
      </c>
      <c r="G22" s="191">
        <f>E22*F22*D22/365/100</f>
        <v>2939.17808219178</v>
      </c>
      <c r="H22" s="191"/>
      <c r="I22" s="191"/>
    </row>
    <row r="23" hidden="1" spans="1:9">
      <c r="A23" s="191" t="s">
        <v>823</v>
      </c>
      <c r="B23" s="191"/>
      <c r="C23" s="191"/>
      <c r="D23" s="191"/>
      <c r="E23" s="191"/>
      <c r="F23" s="191"/>
      <c r="G23" s="191">
        <f>SUM(G21:G22)</f>
        <v>6736.43835616438</v>
      </c>
      <c r="H23" s="191"/>
      <c r="I23" s="191"/>
    </row>
    <row r="24" spans="1:9">
      <c r="A24" s="191"/>
      <c r="B24" s="191"/>
      <c r="C24" s="191"/>
      <c r="D24" s="191"/>
      <c r="E24" s="191"/>
      <c r="F24" s="191"/>
      <c r="G24" s="191"/>
      <c r="H24" s="191"/>
      <c r="I24" s="191"/>
    </row>
    <row r="26" hidden="1" spans="1:8">
      <c r="A26" s="191"/>
      <c r="B26" s="191"/>
      <c r="C26" s="191"/>
      <c r="D26" s="191"/>
      <c r="E26" s="191"/>
      <c r="F26" s="191"/>
      <c r="G26" s="191"/>
      <c r="H26" s="191"/>
    </row>
    <row r="27" hidden="1" spans="1:8">
      <c r="A27" s="190" t="s">
        <v>888</v>
      </c>
      <c r="B27" s="191"/>
      <c r="C27" s="191"/>
      <c r="D27" s="191"/>
      <c r="E27" s="191" t="s">
        <v>889</v>
      </c>
      <c r="F27" s="191" t="s">
        <v>890</v>
      </c>
      <c r="G27" s="191" t="s">
        <v>891</v>
      </c>
      <c r="H27" s="191" t="s">
        <v>892</v>
      </c>
    </row>
    <row r="28" hidden="1" spans="1:8">
      <c r="A28" s="186">
        <v>44438</v>
      </c>
      <c r="B28" s="191" t="s">
        <v>893</v>
      </c>
      <c r="C28" s="191"/>
      <c r="D28" s="191"/>
      <c r="E28" s="191"/>
      <c r="F28" s="196">
        <v>915000</v>
      </c>
      <c r="G28" s="197"/>
      <c r="H28" s="191"/>
    </row>
    <row r="29" hidden="1" spans="1:8">
      <c r="A29" s="186">
        <v>44454</v>
      </c>
      <c r="B29" s="187" t="s">
        <v>874</v>
      </c>
      <c r="C29" s="187" t="s">
        <v>875</v>
      </c>
      <c r="D29" s="185"/>
      <c r="E29" s="194">
        <v>100000</v>
      </c>
      <c r="F29" s="196">
        <f t="shared" ref="F29:F33" si="1">F28-E29</f>
        <v>815000</v>
      </c>
      <c r="G29" s="198">
        <f t="shared" ref="G29:G33" si="2">A29-A28</f>
        <v>16</v>
      </c>
      <c r="H29" s="196">
        <f t="shared" ref="H29:H33" si="3">G29/365*0.12*F28</f>
        <v>4813.15068493151</v>
      </c>
    </row>
    <row r="30" hidden="1" spans="1:8">
      <c r="A30" s="186">
        <v>44497</v>
      </c>
      <c r="B30" s="187" t="s">
        <v>874</v>
      </c>
      <c r="C30" s="185" t="s">
        <v>876</v>
      </c>
      <c r="D30" s="185"/>
      <c r="E30" s="194">
        <v>50000</v>
      </c>
      <c r="F30" s="196">
        <f t="shared" si="1"/>
        <v>765000</v>
      </c>
      <c r="G30" s="198">
        <f t="shared" si="2"/>
        <v>43</v>
      </c>
      <c r="H30" s="196">
        <f t="shared" si="3"/>
        <v>11521.6438356164</v>
      </c>
    </row>
    <row r="31" hidden="1" spans="1:8">
      <c r="A31" s="186">
        <v>44513</v>
      </c>
      <c r="B31" s="187" t="s">
        <v>874</v>
      </c>
      <c r="C31" s="185" t="s">
        <v>876</v>
      </c>
      <c r="D31" s="185"/>
      <c r="E31" s="194">
        <v>250000</v>
      </c>
      <c r="F31" s="196">
        <f t="shared" si="1"/>
        <v>515000</v>
      </c>
      <c r="G31" s="198">
        <f t="shared" si="2"/>
        <v>16</v>
      </c>
      <c r="H31" s="196">
        <f t="shared" si="3"/>
        <v>4024.1095890411</v>
      </c>
    </row>
    <row r="32" hidden="1" spans="1:8">
      <c r="A32" s="186">
        <v>44525</v>
      </c>
      <c r="B32" s="187" t="s">
        <v>874</v>
      </c>
      <c r="C32" s="185" t="s">
        <v>876</v>
      </c>
      <c r="D32" s="185"/>
      <c r="E32" s="194">
        <v>350000</v>
      </c>
      <c r="F32" s="196">
        <f t="shared" si="1"/>
        <v>165000</v>
      </c>
      <c r="G32" s="198">
        <f t="shared" si="2"/>
        <v>12</v>
      </c>
      <c r="H32" s="196">
        <f t="shared" si="3"/>
        <v>2031.78082191781</v>
      </c>
    </row>
    <row r="33" hidden="1" spans="1:8">
      <c r="A33" s="186">
        <v>44530</v>
      </c>
      <c r="B33" s="187" t="s">
        <v>877</v>
      </c>
      <c r="C33" s="191"/>
      <c r="D33" s="185"/>
      <c r="E33" s="191"/>
      <c r="F33" s="196">
        <f t="shared" si="1"/>
        <v>165000</v>
      </c>
      <c r="G33" s="198">
        <f t="shared" si="2"/>
        <v>5</v>
      </c>
      <c r="H33" s="196">
        <f t="shared" si="3"/>
        <v>271.232876712329</v>
      </c>
    </row>
    <row r="34" hidden="1" spans="1:8">
      <c r="A34" s="191" t="s">
        <v>823</v>
      </c>
      <c r="B34" s="191"/>
      <c r="C34" s="191"/>
      <c r="D34" s="191"/>
      <c r="E34" s="191"/>
      <c r="F34" s="191"/>
      <c r="G34" s="191"/>
      <c r="H34" s="196">
        <f>SUM(H29:H33)</f>
        <v>22661.9178082192</v>
      </c>
    </row>
  </sheetData>
  <pageMargins left="0.75" right="0.75" top="1" bottom="1" header="0.511805555555556" footer="0.511805555555556"/>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N142"/>
  <sheetViews>
    <sheetView workbookViewId="0">
      <pane xSplit="11" ySplit="87" topLeftCell="L123" activePane="bottomRight" state="frozen"/>
      <selection/>
      <selection pane="topRight"/>
      <selection pane="bottomLeft"/>
      <selection pane="bottomRight" activeCell="C143" sqref="C143"/>
    </sheetView>
  </sheetViews>
  <sheetFormatPr defaultColWidth="9.14285714285714" defaultRowHeight="17.6"/>
  <cols>
    <col min="1" max="1" width="18" style="111" customWidth="1"/>
    <col min="2" max="2" width="32.4464285714286" style="111" customWidth="1"/>
    <col min="3" max="3" width="25.8928571428571" style="111" customWidth="1"/>
    <col min="4" max="5" width="16.6607142857143" style="111" customWidth="1"/>
    <col min="6" max="6" width="22.0178571428571" style="111" customWidth="1"/>
    <col min="7" max="8" width="9.14285714285714" style="111"/>
    <col min="9" max="9" width="13.8392857142857" style="111" customWidth="1"/>
    <col min="10" max="10" width="16.6607142857143" style="111" customWidth="1"/>
    <col min="11" max="16384" width="9.14285714285714" style="111"/>
  </cols>
  <sheetData>
    <row r="1" s="106" customFormat="1" ht="21" customHeight="1" spans="1:10">
      <c r="A1" s="112" t="s">
        <v>0</v>
      </c>
      <c r="B1" s="112" t="s">
        <v>2</v>
      </c>
      <c r="C1" s="112" t="s">
        <v>3</v>
      </c>
      <c r="D1" s="112"/>
      <c r="E1" s="112"/>
      <c r="F1" s="112" t="s">
        <v>7</v>
      </c>
      <c r="I1" s="112" t="s">
        <v>4</v>
      </c>
      <c r="J1" s="112" t="s">
        <v>5</v>
      </c>
    </row>
    <row r="2" s="107" customFormat="1" ht="16.8" hidden="1" spans="1:10">
      <c r="A2" s="113">
        <v>43825</v>
      </c>
      <c r="B2" s="114" t="s">
        <v>894</v>
      </c>
      <c r="C2" s="115" t="s">
        <v>895</v>
      </c>
      <c r="D2" s="116"/>
      <c r="E2" s="116"/>
      <c r="F2" s="121">
        <v>41000</v>
      </c>
      <c r="G2" s="107" t="s">
        <v>896</v>
      </c>
      <c r="I2" s="125">
        <v>286640.68</v>
      </c>
      <c r="J2" s="116"/>
    </row>
    <row r="3" s="107" customFormat="1" ht="16.8" hidden="1" spans="1:10">
      <c r="A3" s="113">
        <v>43900</v>
      </c>
      <c r="B3" s="114" t="s">
        <v>897</v>
      </c>
      <c r="C3" s="114" t="s">
        <v>898</v>
      </c>
      <c r="D3" s="116"/>
      <c r="E3" s="116"/>
      <c r="F3" s="121">
        <v>9930</v>
      </c>
      <c r="I3" s="125"/>
      <c r="J3" s="116">
        <v>68814.9</v>
      </c>
    </row>
    <row r="4" s="107" customFormat="1" ht="16.8" hidden="1" spans="1:10">
      <c r="A4" s="113">
        <v>43901</v>
      </c>
      <c r="B4" s="114" t="s">
        <v>899</v>
      </c>
      <c r="C4" s="114" t="s">
        <v>900</v>
      </c>
      <c r="D4" s="116"/>
      <c r="E4" s="116"/>
      <c r="F4" s="121">
        <v>10000</v>
      </c>
      <c r="G4" s="107" t="s">
        <v>901</v>
      </c>
      <c r="I4" s="125">
        <v>69300</v>
      </c>
      <c r="J4" s="116"/>
    </row>
    <row r="5" s="107" customFormat="1" ht="16.8" hidden="1" spans="1:10">
      <c r="A5" s="113">
        <v>43906</v>
      </c>
      <c r="B5" s="115" t="s">
        <v>902</v>
      </c>
      <c r="C5" s="114" t="s">
        <v>903</v>
      </c>
      <c r="D5" s="116"/>
      <c r="E5" s="116"/>
      <c r="F5" s="121">
        <v>9487</v>
      </c>
      <c r="I5" s="125"/>
      <c r="J5" s="116">
        <v>66219.26</v>
      </c>
    </row>
    <row r="6" s="107" customFormat="1" ht="16.8" hidden="1" spans="1:10">
      <c r="A6" s="113">
        <v>43906</v>
      </c>
      <c r="B6" s="115" t="s">
        <v>904</v>
      </c>
      <c r="C6" s="114" t="s">
        <v>898</v>
      </c>
      <c r="D6" s="116"/>
      <c r="E6" s="116"/>
      <c r="F6" s="121">
        <v>10161</v>
      </c>
      <c r="G6" s="107" t="s">
        <v>905</v>
      </c>
      <c r="I6" s="125"/>
      <c r="J6" s="116">
        <v>71025.39</v>
      </c>
    </row>
    <row r="7" s="107" customFormat="1" ht="16.8" hidden="1" spans="1:10">
      <c r="A7" s="113">
        <v>43906</v>
      </c>
      <c r="B7" s="115" t="s">
        <v>897</v>
      </c>
      <c r="C7" s="114" t="s">
        <v>898</v>
      </c>
      <c r="D7" s="116"/>
      <c r="E7" s="116"/>
      <c r="F7" s="121">
        <v>3764</v>
      </c>
      <c r="G7" s="107" t="s">
        <v>905</v>
      </c>
      <c r="I7" s="125"/>
      <c r="J7" s="116">
        <v>26310.36</v>
      </c>
    </row>
    <row r="8" s="107" customFormat="1" ht="16.8" hidden="1" spans="1:10">
      <c r="A8" s="113">
        <v>43908</v>
      </c>
      <c r="B8" s="114" t="s">
        <v>899</v>
      </c>
      <c r="C8" s="114" t="s">
        <v>900</v>
      </c>
      <c r="D8" s="116"/>
      <c r="E8" s="116"/>
      <c r="F8" s="121">
        <v>12595</v>
      </c>
      <c r="G8" s="107" t="s">
        <v>906</v>
      </c>
      <c r="I8" s="125">
        <v>88128.522</v>
      </c>
      <c r="J8" s="116"/>
    </row>
    <row r="9" s="107" customFormat="1" ht="16.8" hidden="1" spans="1:10">
      <c r="A9" s="113">
        <v>43909</v>
      </c>
      <c r="B9" s="115" t="s">
        <v>907</v>
      </c>
      <c r="C9" s="114" t="s">
        <v>908</v>
      </c>
      <c r="D9" s="116"/>
      <c r="E9" s="116"/>
      <c r="F9" s="121">
        <v>10000</v>
      </c>
      <c r="G9" s="107" t="s">
        <v>909</v>
      </c>
      <c r="I9" s="125">
        <v>69989.472</v>
      </c>
      <c r="J9" s="116"/>
    </row>
    <row r="10" s="107" customFormat="1" ht="16.8" hidden="1" spans="1:10">
      <c r="A10" s="113">
        <v>43914</v>
      </c>
      <c r="B10" s="115" t="s">
        <v>910</v>
      </c>
      <c r="C10" s="114" t="s">
        <v>911</v>
      </c>
      <c r="D10" s="116"/>
      <c r="E10" s="116"/>
      <c r="F10" s="121">
        <v>19936</v>
      </c>
      <c r="I10" s="125">
        <v>0</v>
      </c>
      <c r="J10" s="116">
        <v>140947.52</v>
      </c>
    </row>
    <row r="11" s="107" customFormat="1" ht="16.8" hidden="1" spans="1:10">
      <c r="A11" s="113">
        <v>43915</v>
      </c>
      <c r="B11" s="115" t="s">
        <v>907</v>
      </c>
      <c r="C11" s="114" t="s">
        <v>908</v>
      </c>
      <c r="D11" s="116"/>
      <c r="E11" s="116"/>
      <c r="F11" s="121">
        <v>20000</v>
      </c>
      <c r="G11" s="122" t="s">
        <v>912</v>
      </c>
      <c r="I11" s="125">
        <v>141490.496</v>
      </c>
      <c r="J11" s="116"/>
    </row>
    <row r="12" s="107" customFormat="1" ht="16.8" hidden="1" spans="1:10">
      <c r="A12" s="113">
        <v>43945</v>
      </c>
      <c r="B12" s="115" t="s">
        <v>913</v>
      </c>
      <c r="C12" s="114" t="s">
        <v>914</v>
      </c>
      <c r="D12" s="116"/>
      <c r="E12" s="116"/>
      <c r="F12" s="121">
        <v>9968</v>
      </c>
      <c r="G12" s="107" t="s">
        <v>915</v>
      </c>
      <c r="I12" s="125"/>
      <c r="J12" s="116">
        <v>70374.08</v>
      </c>
    </row>
    <row r="13" s="107" customFormat="1" ht="16.8" hidden="1" spans="1:10">
      <c r="A13" s="113">
        <v>43945</v>
      </c>
      <c r="B13" s="115" t="s">
        <v>916</v>
      </c>
      <c r="C13" s="114" t="s">
        <v>914</v>
      </c>
      <c r="D13" s="116"/>
      <c r="E13" s="116"/>
      <c r="F13" s="121">
        <v>9968</v>
      </c>
      <c r="G13" s="107" t="s">
        <v>915</v>
      </c>
      <c r="I13" s="125"/>
      <c r="J13" s="116">
        <v>70374.08</v>
      </c>
    </row>
    <row r="14" s="107" customFormat="1" ht="16.8" hidden="1" spans="1:10">
      <c r="A14" s="113">
        <v>43948</v>
      </c>
      <c r="B14" s="115" t="s">
        <v>917</v>
      </c>
      <c r="C14" s="115" t="s">
        <v>918</v>
      </c>
      <c r="D14" s="116"/>
      <c r="E14" s="116"/>
      <c r="F14" s="121">
        <v>10000</v>
      </c>
      <c r="G14" s="107" t="s">
        <v>919</v>
      </c>
      <c r="I14" s="125">
        <v>70600</v>
      </c>
      <c r="J14" s="116"/>
    </row>
    <row r="15" s="107" customFormat="1" ht="16.8" hidden="1" spans="1:10">
      <c r="A15" s="113">
        <v>43948</v>
      </c>
      <c r="B15" s="115" t="s">
        <v>920</v>
      </c>
      <c r="C15" s="115" t="s">
        <v>921</v>
      </c>
      <c r="D15" s="116"/>
      <c r="E15" s="116"/>
      <c r="F15" s="121">
        <v>10000</v>
      </c>
      <c r="G15" s="107" t="s">
        <v>922</v>
      </c>
      <c r="I15" s="125">
        <v>70600</v>
      </c>
      <c r="J15" s="116"/>
    </row>
    <row r="16" s="107" customFormat="1" ht="16.8" hidden="1" spans="1:10">
      <c r="A16" s="113">
        <v>43957</v>
      </c>
      <c r="B16" s="115" t="s">
        <v>923</v>
      </c>
      <c r="C16" s="114" t="s">
        <v>924</v>
      </c>
      <c r="D16" s="116"/>
      <c r="E16" s="116"/>
      <c r="F16" s="121">
        <v>19936.61</v>
      </c>
      <c r="I16" s="125">
        <v>0</v>
      </c>
      <c r="J16" s="116">
        <v>140752.4666</v>
      </c>
    </row>
    <row r="17" s="107" customFormat="1" ht="16.8" hidden="1" spans="1:10">
      <c r="A17" s="113">
        <v>43959</v>
      </c>
      <c r="B17" s="115" t="s">
        <v>925</v>
      </c>
      <c r="C17" s="115" t="s">
        <v>48</v>
      </c>
      <c r="D17" s="116"/>
      <c r="E17" s="116"/>
      <c r="F17" s="121">
        <v>19940</v>
      </c>
      <c r="G17" s="107" t="s">
        <v>926</v>
      </c>
      <c r="I17" s="125">
        <v>140866.768</v>
      </c>
      <c r="J17" s="116"/>
    </row>
    <row r="18" s="107" customFormat="1" ht="16.8" hidden="1" spans="1:10">
      <c r="A18" s="113">
        <v>43969</v>
      </c>
      <c r="B18" s="115" t="s">
        <v>927</v>
      </c>
      <c r="C18" s="114" t="s">
        <v>928</v>
      </c>
      <c r="D18" s="116"/>
      <c r="E18" s="116"/>
      <c r="F18" s="121"/>
      <c r="I18" s="125">
        <v>2600</v>
      </c>
      <c r="J18" s="116"/>
    </row>
    <row r="19" s="107" customFormat="1" ht="16.8" hidden="1" spans="1:10">
      <c r="A19" s="113">
        <v>43976</v>
      </c>
      <c r="B19" s="115" t="s">
        <v>929</v>
      </c>
      <c r="C19" s="114" t="s">
        <v>911</v>
      </c>
      <c r="D19" s="116"/>
      <c r="E19" s="116"/>
      <c r="F19" s="121">
        <v>9466</v>
      </c>
      <c r="G19" s="123" t="s">
        <v>930</v>
      </c>
      <c r="I19" s="125">
        <v>0</v>
      </c>
      <c r="J19" s="116">
        <v>67303.26</v>
      </c>
    </row>
    <row r="20" s="107" customFormat="1" ht="16.8" hidden="1" spans="1:10">
      <c r="A20" s="113">
        <v>43976</v>
      </c>
      <c r="B20" s="115" t="s">
        <v>931</v>
      </c>
      <c r="C20" s="114" t="s">
        <v>911</v>
      </c>
      <c r="D20" s="116"/>
      <c r="E20" s="116"/>
      <c r="F20" s="121">
        <v>5470</v>
      </c>
      <c r="G20" s="123" t="s">
        <v>930</v>
      </c>
      <c r="I20" s="125">
        <v>0</v>
      </c>
      <c r="J20" s="116">
        <v>38891.7</v>
      </c>
    </row>
    <row r="21" s="107" customFormat="1" ht="16.8" hidden="1" spans="1:10">
      <c r="A21" s="113">
        <v>43978</v>
      </c>
      <c r="B21" s="115" t="s">
        <v>932</v>
      </c>
      <c r="C21" s="114" t="s">
        <v>908</v>
      </c>
      <c r="D21" s="116"/>
      <c r="E21" s="116"/>
      <c r="F21" s="121">
        <v>5470</v>
      </c>
      <c r="G21" s="107" t="s">
        <v>909</v>
      </c>
      <c r="I21" s="125">
        <v>38891.7</v>
      </c>
      <c r="J21" s="116"/>
    </row>
    <row r="22" s="107" customFormat="1" ht="16.8" hidden="1" spans="1:10">
      <c r="A22" s="113">
        <v>43979</v>
      </c>
      <c r="B22" s="115" t="s">
        <v>933</v>
      </c>
      <c r="C22" s="115" t="s">
        <v>48</v>
      </c>
      <c r="D22" s="116"/>
      <c r="E22" s="116"/>
      <c r="F22" s="121">
        <v>9466</v>
      </c>
      <c r="G22" s="107" t="s">
        <v>926</v>
      </c>
      <c r="I22" s="125">
        <v>67303.26</v>
      </c>
      <c r="J22" s="116"/>
    </row>
    <row r="23" s="107" customFormat="1" ht="16.8" hidden="1" spans="1:10">
      <c r="A23" s="113">
        <v>43984</v>
      </c>
      <c r="B23" s="115" t="s">
        <v>934</v>
      </c>
      <c r="C23" s="114" t="s">
        <v>935</v>
      </c>
      <c r="D23" s="116"/>
      <c r="E23" s="116"/>
      <c r="F23" s="121">
        <v>20917.5</v>
      </c>
      <c r="G23" s="107" t="s">
        <v>936</v>
      </c>
      <c r="I23" s="125"/>
      <c r="J23" s="116">
        <v>148510.7</v>
      </c>
    </row>
    <row r="24" s="107" customFormat="1" ht="16.8" hidden="1" spans="1:10">
      <c r="A24" s="113">
        <v>43985</v>
      </c>
      <c r="B24" s="115" t="s">
        <v>932</v>
      </c>
      <c r="C24" s="114" t="s">
        <v>937</v>
      </c>
      <c r="D24" s="116"/>
      <c r="E24" s="116"/>
      <c r="F24" s="121">
        <v>19950</v>
      </c>
      <c r="I24" s="125">
        <v>141645</v>
      </c>
      <c r="J24" s="116"/>
    </row>
    <row r="25" s="107" customFormat="1" ht="16.8" hidden="1" spans="1:10">
      <c r="A25" s="113">
        <v>44049</v>
      </c>
      <c r="B25" s="115" t="s">
        <v>923</v>
      </c>
      <c r="C25" s="114" t="s">
        <v>938</v>
      </c>
      <c r="D25" s="116"/>
      <c r="E25" s="116"/>
      <c r="F25" s="121">
        <v>60860</v>
      </c>
      <c r="I25" s="125">
        <v>0</v>
      </c>
      <c r="J25" s="116">
        <v>421759.8</v>
      </c>
    </row>
    <row r="26" s="107" customFormat="1" ht="16.8" hidden="1" spans="1:10">
      <c r="A26" s="113">
        <v>44049</v>
      </c>
      <c r="B26" s="115" t="s">
        <v>933</v>
      </c>
      <c r="C26" s="114" t="s">
        <v>895</v>
      </c>
      <c r="D26" s="116"/>
      <c r="E26" s="116"/>
      <c r="F26" s="121">
        <v>58577.51</v>
      </c>
      <c r="G26" s="107" t="s">
        <v>939</v>
      </c>
      <c r="I26" s="125">
        <v>406448.0343</v>
      </c>
      <c r="J26" s="116"/>
    </row>
    <row r="27" s="107" customFormat="1" ht="16.8" hidden="1" spans="1:10">
      <c r="A27" s="113">
        <v>44063</v>
      </c>
      <c r="B27" s="115" t="s">
        <v>940</v>
      </c>
      <c r="C27" s="114" t="s">
        <v>941</v>
      </c>
      <c r="D27" s="116"/>
      <c r="E27" s="116"/>
      <c r="F27" s="121">
        <v>20936</v>
      </c>
      <c r="I27" s="125">
        <v>0</v>
      </c>
      <c r="J27" s="116">
        <v>144625.888</v>
      </c>
    </row>
    <row r="28" s="107" customFormat="1" ht="16.8" hidden="1" spans="1:10">
      <c r="A28" s="113">
        <v>44063</v>
      </c>
      <c r="B28" s="115" t="s">
        <v>942</v>
      </c>
      <c r="C28" s="114" t="s">
        <v>921</v>
      </c>
      <c r="D28" s="116"/>
      <c r="E28" s="116"/>
      <c r="F28" s="121">
        <v>21000</v>
      </c>
      <c r="G28" s="107" t="s">
        <v>943</v>
      </c>
      <c r="I28" s="125">
        <v>145157.804</v>
      </c>
      <c r="J28" s="116"/>
    </row>
    <row r="29" s="107" customFormat="1" ht="17" hidden="1" customHeight="1" spans="1:10">
      <c r="A29" s="113">
        <v>44074</v>
      </c>
      <c r="B29" s="115" t="s">
        <v>944</v>
      </c>
      <c r="C29" s="114" t="s">
        <v>945</v>
      </c>
      <c r="D29" s="116"/>
      <c r="E29" s="116"/>
      <c r="F29" s="121"/>
      <c r="I29" s="125">
        <v>1930</v>
      </c>
      <c r="J29" s="116"/>
    </row>
    <row r="30" s="107" customFormat="1" ht="17" hidden="1" customHeight="1" spans="1:10">
      <c r="A30" s="113">
        <v>44089</v>
      </c>
      <c r="B30" s="115" t="s">
        <v>946</v>
      </c>
      <c r="C30" s="114" t="s">
        <v>947</v>
      </c>
      <c r="D30" s="116"/>
      <c r="E30" s="116"/>
      <c r="F30" s="121">
        <v>9968</v>
      </c>
      <c r="G30" s="107" t="s">
        <v>948</v>
      </c>
      <c r="I30" s="125">
        <v>0</v>
      </c>
      <c r="J30" s="116">
        <v>67284</v>
      </c>
    </row>
    <row r="31" s="107" customFormat="1" ht="17" hidden="1" customHeight="1" spans="1:10">
      <c r="A31" s="113">
        <v>44089</v>
      </c>
      <c r="B31" s="115" t="s">
        <v>949</v>
      </c>
      <c r="C31" s="114" t="s">
        <v>947</v>
      </c>
      <c r="D31" s="116"/>
      <c r="E31" s="116"/>
      <c r="F31" s="121">
        <v>10968</v>
      </c>
      <c r="G31" s="107" t="s">
        <v>948</v>
      </c>
      <c r="I31" s="125">
        <v>0</v>
      </c>
      <c r="J31" s="116">
        <v>74034</v>
      </c>
    </row>
    <row r="32" s="107" customFormat="1" ht="16.8" hidden="1" spans="1:10">
      <c r="A32" s="113">
        <v>44090</v>
      </c>
      <c r="B32" s="115" t="s">
        <v>942</v>
      </c>
      <c r="C32" s="114" t="s">
        <v>921</v>
      </c>
      <c r="D32" s="116"/>
      <c r="E32" s="116"/>
      <c r="F32" s="121">
        <v>11000</v>
      </c>
      <c r="G32" s="107" t="s">
        <v>950</v>
      </c>
      <c r="I32" s="125">
        <v>74034</v>
      </c>
      <c r="J32" s="116"/>
    </row>
    <row r="33" s="107" customFormat="1" ht="17" hidden="1" customHeight="1" spans="1:10">
      <c r="A33" s="113">
        <v>44090</v>
      </c>
      <c r="B33" s="115" t="s">
        <v>951</v>
      </c>
      <c r="C33" s="114" t="s">
        <v>918</v>
      </c>
      <c r="D33" s="117"/>
      <c r="E33" s="117"/>
      <c r="F33" s="121">
        <v>9968</v>
      </c>
      <c r="G33" s="107" t="s">
        <v>952</v>
      </c>
      <c r="I33" s="125">
        <v>67500</v>
      </c>
      <c r="J33" s="117"/>
    </row>
    <row r="34" s="107" customFormat="1" ht="18" hidden="1" customHeight="1" spans="1:10">
      <c r="A34" s="113">
        <v>44099</v>
      </c>
      <c r="B34" s="115" t="s">
        <v>953</v>
      </c>
      <c r="C34" s="115" t="s">
        <v>954</v>
      </c>
      <c r="D34" s="116"/>
      <c r="E34" s="116"/>
      <c r="F34" s="121">
        <v>10468</v>
      </c>
      <c r="G34" s="123" t="s">
        <v>955</v>
      </c>
      <c r="I34" s="125">
        <v>0</v>
      </c>
      <c r="J34" s="116">
        <v>71182.4</v>
      </c>
    </row>
    <row r="35" s="107" customFormat="1" ht="18" hidden="1" customHeight="1" spans="1:10">
      <c r="A35" s="113">
        <v>44099</v>
      </c>
      <c r="B35" s="115" t="s">
        <v>956</v>
      </c>
      <c r="C35" s="115" t="s">
        <v>954</v>
      </c>
      <c r="D35" s="116"/>
      <c r="E35" s="116"/>
      <c r="F35" s="121">
        <v>1500</v>
      </c>
      <c r="G35" s="123" t="s">
        <v>957</v>
      </c>
      <c r="I35" s="125">
        <v>0</v>
      </c>
      <c r="J35" s="116">
        <v>10200</v>
      </c>
    </row>
    <row r="36" s="107" customFormat="1" ht="18" hidden="1" customHeight="1" spans="1:10">
      <c r="A36" s="113">
        <v>44099</v>
      </c>
      <c r="B36" s="115" t="s">
        <v>958</v>
      </c>
      <c r="C36" s="115" t="s">
        <v>954</v>
      </c>
      <c r="D36" s="116"/>
      <c r="E36" s="116"/>
      <c r="F36" s="121">
        <v>9968</v>
      </c>
      <c r="G36" s="123" t="s">
        <v>955</v>
      </c>
      <c r="I36" s="125">
        <v>0</v>
      </c>
      <c r="J36" s="116">
        <v>67782.4</v>
      </c>
    </row>
    <row r="37" s="107" customFormat="1" ht="18" hidden="1" customHeight="1" spans="1:10">
      <c r="A37" s="113">
        <v>44104</v>
      </c>
      <c r="B37" s="115" t="s">
        <v>959</v>
      </c>
      <c r="C37" s="114" t="s">
        <v>960</v>
      </c>
      <c r="D37" s="116"/>
      <c r="E37" s="116"/>
      <c r="F37" s="121">
        <v>10000</v>
      </c>
      <c r="G37" s="107" t="s">
        <v>961</v>
      </c>
      <c r="I37" s="125">
        <v>67937</v>
      </c>
      <c r="J37" s="116"/>
    </row>
    <row r="38" s="107" customFormat="1" ht="16.8" hidden="1" spans="1:10">
      <c r="A38" s="113">
        <v>44133</v>
      </c>
      <c r="B38" s="115" t="s">
        <v>962</v>
      </c>
      <c r="C38" s="114" t="s">
        <v>963</v>
      </c>
      <c r="D38" s="116"/>
      <c r="E38" s="116"/>
      <c r="F38" s="121">
        <v>14968</v>
      </c>
      <c r="G38" s="107" t="s">
        <v>964</v>
      </c>
      <c r="I38" s="125">
        <v>0</v>
      </c>
      <c r="J38" s="116">
        <v>100180.824</v>
      </c>
    </row>
    <row r="39" s="107" customFormat="1" ht="16.8" hidden="1" spans="1:10">
      <c r="A39" s="113">
        <v>44133</v>
      </c>
      <c r="B39" s="115" t="s">
        <v>965</v>
      </c>
      <c r="C39" s="114" t="s">
        <v>963</v>
      </c>
      <c r="D39" s="116"/>
      <c r="E39" s="116"/>
      <c r="F39" s="121">
        <v>9968</v>
      </c>
      <c r="G39" s="107" t="s">
        <v>964</v>
      </c>
      <c r="I39" s="125"/>
      <c r="J39" s="116">
        <v>66715.824</v>
      </c>
    </row>
    <row r="40" s="107" customFormat="1" ht="16.8" hidden="1" spans="1:10">
      <c r="A40" s="113">
        <v>44133</v>
      </c>
      <c r="B40" s="115" t="s">
        <v>966</v>
      </c>
      <c r="C40" s="114" t="s">
        <v>963</v>
      </c>
      <c r="D40" s="116"/>
      <c r="E40" s="116"/>
      <c r="F40" s="121">
        <v>500</v>
      </c>
      <c r="G40" s="107" t="s">
        <v>964</v>
      </c>
      <c r="I40" s="125"/>
      <c r="J40" s="116">
        <v>3346.5</v>
      </c>
    </row>
    <row r="41" s="107" customFormat="1" ht="16.8" hidden="1" spans="1:10">
      <c r="A41" s="113">
        <v>44134</v>
      </c>
      <c r="B41" s="115" t="s">
        <v>967</v>
      </c>
      <c r="C41" s="114" t="s">
        <v>918</v>
      </c>
      <c r="D41" s="116"/>
      <c r="E41" s="116"/>
      <c r="F41" s="121">
        <v>14948</v>
      </c>
      <c r="G41" s="107" t="s">
        <v>968</v>
      </c>
      <c r="I41" s="125">
        <v>100046.964</v>
      </c>
      <c r="J41" s="116"/>
    </row>
    <row r="42" s="107" customFormat="1" ht="16.8" hidden="1" spans="1:10">
      <c r="A42" s="113">
        <v>44134</v>
      </c>
      <c r="B42" s="115" t="s">
        <v>969</v>
      </c>
      <c r="C42" s="114" t="s">
        <v>970</v>
      </c>
      <c r="D42" s="116"/>
      <c r="E42" s="116"/>
      <c r="F42" s="121"/>
      <c r="I42" s="125">
        <v>119000</v>
      </c>
      <c r="J42" s="116"/>
    </row>
    <row r="43" s="107" customFormat="1" ht="18" hidden="1" customHeight="1" spans="1:10">
      <c r="A43" s="113">
        <v>44144</v>
      </c>
      <c r="B43" s="115" t="s">
        <v>971</v>
      </c>
      <c r="C43" s="114" t="s">
        <v>972</v>
      </c>
      <c r="D43" s="116"/>
      <c r="E43" s="116"/>
      <c r="F43" s="121">
        <v>35030.6</v>
      </c>
      <c r="I43" s="125">
        <v>0</v>
      </c>
      <c r="J43" s="116">
        <v>231198</v>
      </c>
    </row>
    <row r="44" s="107" customFormat="1" ht="18" hidden="1" customHeight="1" spans="1:10">
      <c r="A44" s="113">
        <v>44144</v>
      </c>
      <c r="B44" s="115" t="s">
        <v>973</v>
      </c>
      <c r="C44" s="114" t="s">
        <v>974</v>
      </c>
      <c r="D44" s="116"/>
      <c r="E44" s="116"/>
      <c r="F44" s="121">
        <v>46101</v>
      </c>
      <c r="G44" s="107" t="s">
        <v>975</v>
      </c>
      <c r="I44" s="125">
        <v>304266.6</v>
      </c>
      <c r="J44" s="116"/>
    </row>
    <row r="45" s="107" customFormat="1" ht="16.8" hidden="1" spans="1:10">
      <c r="A45" s="113">
        <v>44154</v>
      </c>
      <c r="B45" s="115" t="s">
        <v>976</v>
      </c>
      <c r="C45" s="114" t="s">
        <v>977</v>
      </c>
      <c r="D45" s="116"/>
      <c r="E45" s="116"/>
      <c r="F45" s="121">
        <v>24936</v>
      </c>
      <c r="I45" s="125">
        <v>0</v>
      </c>
      <c r="J45" s="116">
        <v>163829.52</v>
      </c>
    </row>
    <row r="46" s="107" customFormat="1" ht="16.8" hidden="1" spans="1:10">
      <c r="A46" s="113">
        <v>44155</v>
      </c>
      <c r="B46" s="115" t="s">
        <v>978</v>
      </c>
      <c r="C46" s="114" t="s">
        <v>48</v>
      </c>
      <c r="D46" s="116"/>
      <c r="E46" s="116"/>
      <c r="F46" s="121">
        <v>24936</v>
      </c>
      <c r="I46" s="125">
        <v>163829.52</v>
      </c>
      <c r="J46" s="116"/>
    </row>
    <row r="47" s="107" customFormat="1" ht="16.8" hidden="1" spans="1:10">
      <c r="A47" s="113">
        <v>44166</v>
      </c>
      <c r="B47" s="115" t="s">
        <v>979</v>
      </c>
      <c r="C47" s="114" t="s">
        <v>980</v>
      </c>
      <c r="D47" s="116"/>
      <c r="E47" s="116"/>
      <c r="F47" s="121"/>
      <c r="I47" s="125">
        <v>3230</v>
      </c>
      <c r="J47" s="116"/>
    </row>
    <row r="48" s="107" customFormat="1" ht="16.8" hidden="1" spans="1:10">
      <c r="A48" s="113">
        <v>44174</v>
      </c>
      <c r="B48" s="115" t="s">
        <v>981</v>
      </c>
      <c r="C48" s="114" t="s">
        <v>982</v>
      </c>
      <c r="D48" s="116"/>
      <c r="E48" s="116"/>
      <c r="F48" s="121">
        <v>5000</v>
      </c>
      <c r="G48" s="107" t="s">
        <v>983</v>
      </c>
      <c r="I48" s="125">
        <v>32688.264</v>
      </c>
      <c r="J48" s="116"/>
    </row>
    <row r="49" s="107" customFormat="1" ht="16.8" hidden="1" spans="1:10">
      <c r="A49" s="113">
        <v>44183</v>
      </c>
      <c r="B49" s="115" t="s">
        <v>984</v>
      </c>
      <c r="C49" s="114" t="s">
        <v>972</v>
      </c>
      <c r="D49" s="116"/>
      <c r="E49" s="116"/>
      <c r="F49" s="121">
        <v>35000</v>
      </c>
      <c r="G49" s="107" t="s">
        <v>985</v>
      </c>
      <c r="I49" s="126">
        <v>0</v>
      </c>
      <c r="J49" s="116">
        <v>228200</v>
      </c>
    </row>
    <row r="50" s="107" customFormat="1" ht="16.8" hidden="1" spans="1:10">
      <c r="A50" s="113">
        <v>44183</v>
      </c>
      <c r="B50" s="115" t="s">
        <v>986</v>
      </c>
      <c r="C50" s="114" t="s">
        <v>972</v>
      </c>
      <c r="D50" s="116"/>
      <c r="E50" s="116"/>
      <c r="F50" s="121">
        <v>20000</v>
      </c>
      <c r="G50" s="107" t="s">
        <v>987</v>
      </c>
      <c r="I50" s="126"/>
      <c r="J50" s="116">
        <v>130400</v>
      </c>
    </row>
    <row r="51" s="107" customFormat="1" ht="16.8" hidden="1" spans="1:10">
      <c r="A51" s="113">
        <v>44183</v>
      </c>
      <c r="B51" s="115" t="s">
        <v>988</v>
      </c>
      <c r="C51" s="114" t="s">
        <v>972</v>
      </c>
      <c r="D51" s="116"/>
      <c r="E51" s="116"/>
      <c r="F51" s="121">
        <v>1647.55</v>
      </c>
      <c r="G51" s="107" t="s">
        <v>989</v>
      </c>
      <c r="I51" s="126"/>
      <c r="J51" s="116">
        <v>10738.44</v>
      </c>
    </row>
    <row r="52" s="107" customFormat="1" ht="16.8" hidden="1" spans="1:10">
      <c r="A52" s="113">
        <v>44183</v>
      </c>
      <c r="B52" s="115" t="s">
        <v>990</v>
      </c>
      <c r="C52" s="114" t="s">
        <v>48</v>
      </c>
      <c r="D52" s="116"/>
      <c r="E52" s="116"/>
      <c r="F52" s="121">
        <v>34943</v>
      </c>
      <c r="G52" s="107" t="s">
        <v>991</v>
      </c>
      <c r="I52" s="125">
        <v>227828.36</v>
      </c>
      <c r="J52" s="116"/>
    </row>
    <row r="53" s="107" customFormat="1" ht="16.8" hidden="1" spans="1:10">
      <c r="A53" s="118">
        <v>44194</v>
      </c>
      <c r="B53" s="107" t="s">
        <v>992</v>
      </c>
      <c r="C53" s="119" t="s">
        <v>993</v>
      </c>
      <c r="D53" s="116"/>
      <c r="E53" s="116"/>
      <c r="F53" s="121">
        <v>29936</v>
      </c>
      <c r="G53" s="107" t="s">
        <v>994</v>
      </c>
      <c r="I53" s="125">
        <v>0</v>
      </c>
      <c r="J53" s="116">
        <v>195182.72</v>
      </c>
    </row>
    <row r="54" s="107" customFormat="1" hidden="1" spans="1:10">
      <c r="A54" s="118">
        <v>44196</v>
      </c>
      <c r="B54" s="107" t="s">
        <v>995</v>
      </c>
      <c r="C54" s="119" t="s">
        <v>996</v>
      </c>
      <c r="D54" s="116"/>
      <c r="E54" s="116"/>
      <c r="F54" s="121">
        <v>29936</v>
      </c>
      <c r="G54" s="124"/>
      <c r="I54" s="125">
        <v>195182.72</v>
      </c>
      <c r="J54" s="116"/>
    </row>
    <row r="55" s="107" customFormat="1" ht="16.8" hidden="1" spans="1:10">
      <c r="A55" s="118">
        <v>44200</v>
      </c>
      <c r="B55" s="107" t="s">
        <v>997</v>
      </c>
      <c r="C55" s="119" t="s">
        <v>998</v>
      </c>
      <c r="D55" s="116"/>
      <c r="E55" s="116"/>
      <c r="F55" s="121">
        <v>18605.3</v>
      </c>
      <c r="G55" s="107" t="s">
        <v>999</v>
      </c>
      <c r="I55" s="125">
        <v>0</v>
      </c>
      <c r="J55" s="116">
        <v>120095.275</v>
      </c>
    </row>
    <row r="56" s="107" customFormat="1" ht="16.8" hidden="1" spans="1:10">
      <c r="A56" s="118">
        <v>44200</v>
      </c>
      <c r="B56" s="107" t="s">
        <v>1000</v>
      </c>
      <c r="C56" s="119" t="s">
        <v>998</v>
      </c>
      <c r="D56" s="116"/>
      <c r="E56" s="116"/>
      <c r="F56" s="121">
        <v>29346</v>
      </c>
      <c r="G56" s="107" t="s">
        <v>1001</v>
      </c>
      <c r="I56" s="125">
        <v>0</v>
      </c>
      <c r="J56" s="116">
        <v>189428.43</v>
      </c>
    </row>
    <row r="57" s="107" customFormat="1" ht="16.8" hidden="1" spans="1:10">
      <c r="A57" s="118">
        <v>44203</v>
      </c>
      <c r="B57" s="107" t="s">
        <v>1002</v>
      </c>
      <c r="C57" s="119" t="s">
        <v>1003</v>
      </c>
      <c r="D57" s="116"/>
      <c r="E57" s="116"/>
      <c r="F57" s="121">
        <v>23946</v>
      </c>
      <c r="G57" s="115" t="s">
        <v>1004</v>
      </c>
      <c r="I57" s="125">
        <v>154456.96</v>
      </c>
      <c r="J57" s="116"/>
    </row>
    <row r="58" s="107" customFormat="1" ht="16.8" hidden="1" spans="1:10">
      <c r="A58" s="118">
        <v>44207</v>
      </c>
      <c r="B58" s="107" t="s">
        <v>997</v>
      </c>
      <c r="C58" s="119" t="s">
        <v>1005</v>
      </c>
      <c r="D58" s="116"/>
      <c r="E58" s="116"/>
      <c r="F58" s="121">
        <v>5000</v>
      </c>
      <c r="G58" s="115"/>
      <c r="I58" s="125">
        <v>0</v>
      </c>
      <c r="J58" s="116">
        <v>32359</v>
      </c>
    </row>
    <row r="59" s="107" customFormat="1" ht="16.8" hidden="1" spans="1:10">
      <c r="A59" s="118">
        <v>44209</v>
      </c>
      <c r="B59" s="107" t="s">
        <v>1006</v>
      </c>
      <c r="C59" s="119" t="s">
        <v>970</v>
      </c>
      <c r="D59" s="116"/>
      <c r="E59" s="116"/>
      <c r="F59" s="121"/>
      <c r="G59" s="115" t="s">
        <v>1007</v>
      </c>
      <c r="I59" s="125">
        <v>284348.3</v>
      </c>
      <c r="J59" s="116"/>
    </row>
    <row r="60" s="107" customFormat="1" ht="16.8" hidden="1" spans="1:10">
      <c r="A60" s="118">
        <v>44218</v>
      </c>
      <c r="B60" s="120" t="s">
        <v>1008</v>
      </c>
      <c r="C60" s="119" t="s">
        <v>980</v>
      </c>
      <c r="D60" s="116"/>
      <c r="E60" s="116"/>
      <c r="F60" s="121"/>
      <c r="G60" s="115"/>
      <c r="I60" s="125">
        <v>3230</v>
      </c>
      <c r="J60" s="116"/>
    </row>
    <row r="61" s="107" customFormat="1" ht="16.8" hidden="1" spans="1:10">
      <c r="A61" s="118">
        <v>44218</v>
      </c>
      <c r="B61" s="120" t="s">
        <v>1009</v>
      </c>
      <c r="C61" s="119" t="s">
        <v>980</v>
      </c>
      <c r="D61" s="116"/>
      <c r="E61" s="116"/>
      <c r="F61" s="121"/>
      <c r="G61" s="115"/>
      <c r="I61" s="125">
        <v>3230</v>
      </c>
      <c r="J61" s="116"/>
    </row>
    <row r="62" s="107" customFormat="1" ht="16.8" hidden="1" spans="1:10">
      <c r="A62" s="118">
        <v>44221</v>
      </c>
      <c r="B62" s="107" t="s">
        <v>1010</v>
      </c>
      <c r="C62" s="119" t="s">
        <v>972</v>
      </c>
      <c r="D62" s="116"/>
      <c r="E62" s="116"/>
      <c r="F62" s="121">
        <v>21464</v>
      </c>
      <c r="G62" s="115" t="s">
        <v>1011</v>
      </c>
      <c r="I62" s="126">
        <v>0</v>
      </c>
      <c r="J62" s="116">
        <v>138657.44</v>
      </c>
    </row>
    <row r="63" s="107" customFormat="1" ht="16.8" hidden="1" spans="1:10">
      <c r="A63" s="118">
        <v>44221</v>
      </c>
      <c r="B63" s="107" t="s">
        <v>997</v>
      </c>
      <c r="C63" s="119" t="s">
        <v>972</v>
      </c>
      <c r="D63" s="116"/>
      <c r="E63" s="116"/>
      <c r="F63" s="121">
        <v>1446</v>
      </c>
      <c r="G63" s="115" t="s">
        <v>1012</v>
      </c>
      <c r="I63" s="126"/>
      <c r="J63" s="116">
        <v>9341.16</v>
      </c>
    </row>
    <row r="64" s="107" customFormat="1" ht="16.8" hidden="1" spans="1:10">
      <c r="A64" s="118">
        <v>44221</v>
      </c>
      <c r="B64" s="107" t="s">
        <v>1013</v>
      </c>
      <c r="C64" s="119" t="s">
        <v>1014</v>
      </c>
      <c r="D64" s="116"/>
      <c r="E64" s="116"/>
      <c r="F64" s="121">
        <v>3875</v>
      </c>
      <c r="G64" s="115" t="s">
        <v>1015</v>
      </c>
      <c r="I64" s="126"/>
      <c r="J64" s="116">
        <v>25032.5</v>
      </c>
    </row>
    <row r="65" s="107" customFormat="1" ht="16.8" hidden="1" spans="1:10">
      <c r="A65" s="118">
        <v>44221</v>
      </c>
      <c r="B65" s="107" t="s">
        <v>1016</v>
      </c>
      <c r="C65" s="119" t="s">
        <v>1017</v>
      </c>
      <c r="D65" s="116"/>
      <c r="E65" s="116"/>
      <c r="F65" s="121">
        <v>-3875</v>
      </c>
      <c r="G65" s="115" t="s">
        <v>680</v>
      </c>
      <c r="I65" s="125">
        <v>25032.5</v>
      </c>
      <c r="J65" s="116"/>
    </row>
    <row r="66" s="107" customFormat="1" ht="16.8" hidden="1" spans="1:10">
      <c r="A66" s="118">
        <v>44221</v>
      </c>
      <c r="B66" s="107" t="s">
        <v>1018</v>
      </c>
      <c r="C66" s="119" t="s">
        <v>972</v>
      </c>
      <c r="D66" s="116"/>
      <c r="E66" s="116"/>
      <c r="F66" s="121">
        <v>1228</v>
      </c>
      <c r="G66" s="115" t="s">
        <v>1019</v>
      </c>
      <c r="I66" s="125">
        <v>0</v>
      </c>
      <c r="J66" s="116">
        <v>7932.88</v>
      </c>
    </row>
    <row r="67" s="107" customFormat="1" ht="16.8" hidden="1" spans="1:10">
      <c r="A67" s="118">
        <v>44221</v>
      </c>
      <c r="B67" s="107" t="s">
        <v>1020</v>
      </c>
      <c r="C67" s="119" t="s">
        <v>972</v>
      </c>
      <c r="D67" s="116"/>
      <c r="E67" s="116"/>
      <c r="F67" s="121">
        <v>50</v>
      </c>
      <c r="G67" s="115" t="s">
        <v>1021</v>
      </c>
      <c r="I67" s="125">
        <v>0</v>
      </c>
      <c r="J67" s="116">
        <v>323</v>
      </c>
    </row>
    <row r="68" s="107" customFormat="1" ht="16.8" hidden="1" spans="1:10">
      <c r="A68" s="118">
        <v>44221</v>
      </c>
      <c r="B68" s="107" t="s">
        <v>1022</v>
      </c>
      <c r="C68" s="119" t="s">
        <v>1023</v>
      </c>
      <c r="D68" s="116"/>
      <c r="E68" s="116"/>
      <c r="F68" s="121"/>
      <c r="G68" s="115"/>
      <c r="I68" s="125">
        <v>1725</v>
      </c>
      <c r="J68" s="116"/>
    </row>
    <row r="69" s="107" customFormat="1" ht="16.8" hidden="1" spans="1:10">
      <c r="A69" s="118">
        <v>44221</v>
      </c>
      <c r="B69" s="107" t="s">
        <v>1024</v>
      </c>
      <c r="C69" s="119" t="s">
        <v>1025</v>
      </c>
      <c r="D69" s="116"/>
      <c r="E69" s="116"/>
      <c r="F69" s="121"/>
      <c r="G69" s="115"/>
      <c r="I69" s="125">
        <v>1332.5</v>
      </c>
      <c r="J69" s="116"/>
    </row>
    <row r="70" s="107" customFormat="1" ht="16.8" hidden="1" spans="1:10">
      <c r="A70" s="118">
        <v>44221</v>
      </c>
      <c r="B70" s="107" t="s">
        <v>995</v>
      </c>
      <c r="C70" s="119" t="s">
        <v>996</v>
      </c>
      <c r="D70" s="116"/>
      <c r="E70" s="116"/>
      <c r="F70" s="121">
        <v>8000</v>
      </c>
      <c r="G70" s="115" t="s">
        <v>1026</v>
      </c>
      <c r="I70" s="125">
        <v>51873.8</v>
      </c>
      <c r="J70" s="116"/>
    </row>
    <row r="71" s="107" customFormat="1" ht="16.8" hidden="1" spans="1:10">
      <c r="A71" s="118">
        <v>44221</v>
      </c>
      <c r="B71" s="107" t="s">
        <v>995</v>
      </c>
      <c r="C71" s="119" t="s">
        <v>960</v>
      </c>
      <c r="D71" s="116"/>
      <c r="E71" s="116"/>
      <c r="F71" s="121">
        <v>13464</v>
      </c>
      <c r="G71" s="115" t="s">
        <v>994</v>
      </c>
      <c r="I71" s="125">
        <v>86977.44</v>
      </c>
      <c r="J71" s="116"/>
    </row>
    <row r="72" s="107" customFormat="1" ht="16.8" hidden="1" spans="1:10">
      <c r="A72" s="118">
        <v>44252</v>
      </c>
      <c r="B72" s="107" t="s">
        <v>1027</v>
      </c>
      <c r="C72" s="119" t="s">
        <v>1028</v>
      </c>
      <c r="D72" s="116"/>
      <c r="E72" s="116"/>
      <c r="F72" s="121"/>
      <c r="I72" s="125"/>
      <c r="J72" s="116">
        <v>46402.9</v>
      </c>
    </row>
    <row r="73" s="107" customFormat="1" ht="16.8" hidden="1" spans="1:10">
      <c r="A73" s="118">
        <v>44313</v>
      </c>
      <c r="B73" s="107" t="s">
        <v>1029</v>
      </c>
      <c r="C73" s="119" t="s">
        <v>42</v>
      </c>
      <c r="D73" s="116"/>
      <c r="E73" s="116"/>
      <c r="F73" s="144">
        <v>14700</v>
      </c>
      <c r="G73" s="107" t="s">
        <v>1030</v>
      </c>
      <c r="I73" s="157"/>
      <c r="J73" s="116">
        <v>95109</v>
      </c>
    </row>
    <row r="74" s="107" customFormat="1" ht="16.8" hidden="1" spans="1:10">
      <c r="A74" s="118">
        <v>44313</v>
      </c>
      <c r="B74" s="107" t="s">
        <v>1031</v>
      </c>
      <c r="C74" s="119" t="s">
        <v>42</v>
      </c>
      <c r="D74" s="116"/>
      <c r="E74" s="116"/>
      <c r="F74" s="144">
        <v>4846</v>
      </c>
      <c r="G74" s="107" t="s">
        <v>1030</v>
      </c>
      <c r="I74" s="157"/>
      <c r="J74" s="116">
        <v>31353.62</v>
      </c>
    </row>
    <row r="75" s="107" customFormat="1" ht="16.8" hidden="1" spans="1:10">
      <c r="A75" s="118">
        <v>44314</v>
      </c>
      <c r="B75" s="107" t="s">
        <v>1032</v>
      </c>
      <c r="C75" s="119" t="s">
        <v>48</v>
      </c>
      <c r="D75" s="116"/>
      <c r="E75" s="116"/>
      <c r="F75" s="121">
        <v>14700</v>
      </c>
      <c r="I75" s="125">
        <v>95256</v>
      </c>
      <c r="J75" s="116"/>
    </row>
    <row r="76" s="107" customFormat="1" ht="16.8" hidden="1" spans="1:10">
      <c r="A76" s="118">
        <v>44314</v>
      </c>
      <c r="B76" s="107" t="s">
        <v>1033</v>
      </c>
      <c r="C76" s="119" t="s">
        <v>1003</v>
      </c>
      <c r="D76" s="116"/>
      <c r="E76" s="116"/>
      <c r="F76" s="121">
        <v>4846</v>
      </c>
      <c r="I76" s="125">
        <v>31402.08</v>
      </c>
      <c r="J76" s="116"/>
    </row>
    <row r="77" s="107" customFormat="1" ht="16.8" hidden="1" spans="1:10">
      <c r="A77" s="118">
        <v>44358</v>
      </c>
      <c r="B77" s="107" t="s">
        <v>1031</v>
      </c>
      <c r="C77" s="119" t="s">
        <v>1034</v>
      </c>
      <c r="D77" s="127"/>
      <c r="E77" s="127"/>
      <c r="F77" s="123">
        <v>20292</v>
      </c>
      <c r="I77" s="158">
        <v>0</v>
      </c>
      <c r="J77" s="127">
        <v>129462.96</v>
      </c>
    </row>
    <row r="78" s="107" customFormat="1" ht="16.8" hidden="1" spans="1:10">
      <c r="A78" s="118">
        <v>44363</v>
      </c>
      <c r="B78" s="107" t="s">
        <v>1029</v>
      </c>
      <c r="C78" s="119" t="s">
        <v>1035</v>
      </c>
      <c r="D78" s="127"/>
      <c r="E78" s="127"/>
      <c r="F78" s="123">
        <v>11284</v>
      </c>
      <c r="G78" s="107" t="s">
        <v>1036</v>
      </c>
      <c r="I78" s="158"/>
      <c r="J78" s="127">
        <v>72217.6</v>
      </c>
    </row>
    <row r="79" s="107" customFormat="1" ht="16.8" hidden="1" spans="1:10">
      <c r="A79" s="118">
        <v>44363</v>
      </c>
      <c r="B79" s="107" t="s">
        <v>1037</v>
      </c>
      <c r="C79" s="119" t="s">
        <v>1035</v>
      </c>
      <c r="D79" s="127"/>
      <c r="E79" s="127"/>
      <c r="F79" s="123">
        <v>3367</v>
      </c>
      <c r="G79" s="107" t="s">
        <v>1036</v>
      </c>
      <c r="I79" s="158"/>
      <c r="J79" s="127">
        <v>21548.8</v>
      </c>
    </row>
    <row r="80" s="107" customFormat="1" ht="16.8" hidden="1" spans="1:10">
      <c r="A80" s="118">
        <v>44363</v>
      </c>
      <c r="B80" s="107" t="s">
        <v>1038</v>
      </c>
      <c r="C80" s="119" t="s">
        <v>1039</v>
      </c>
      <c r="D80" s="127"/>
      <c r="E80" s="127"/>
      <c r="F80" s="123">
        <v>23659.49</v>
      </c>
      <c r="G80" s="107" t="s">
        <v>1040</v>
      </c>
      <c r="H80" s="145" t="s">
        <v>1041</v>
      </c>
      <c r="I80" s="158">
        <v>151298.96</v>
      </c>
      <c r="J80" s="127"/>
    </row>
    <row r="81" s="107" customFormat="1" ht="16.8" hidden="1" spans="1:10">
      <c r="A81" s="118">
        <v>44364</v>
      </c>
      <c r="B81" s="107" t="s">
        <v>1042</v>
      </c>
      <c r="C81" s="119" t="s">
        <v>1043</v>
      </c>
      <c r="D81" s="127"/>
      <c r="E81" s="127"/>
      <c r="F81" s="123">
        <v>21249</v>
      </c>
      <c r="I81" s="159">
        <v>0</v>
      </c>
      <c r="J81" s="127">
        <v>135993.6</v>
      </c>
    </row>
    <row r="82" s="107" customFormat="1" ht="16.8" hidden="1" spans="1:10">
      <c r="A82" s="118">
        <v>44365</v>
      </c>
      <c r="B82" s="107" t="s">
        <v>1042</v>
      </c>
      <c r="C82" s="119" t="s">
        <v>1044</v>
      </c>
      <c r="D82" s="127"/>
      <c r="E82" s="127"/>
      <c r="F82" s="123">
        <v>18016</v>
      </c>
      <c r="I82" s="159">
        <v>0</v>
      </c>
      <c r="J82" s="127">
        <v>115842.88</v>
      </c>
    </row>
    <row r="83" s="107" customFormat="1" ht="16.8" hidden="1" spans="1:10">
      <c r="A83" s="118">
        <v>44365</v>
      </c>
      <c r="B83" s="107" t="s">
        <v>1045</v>
      </c>
      <c r="C83" s="119" t="s">
        <v>1046</v>
      </c>
      <c r="D83" s="127"/>
      <c r="E83" s="127"/>
      <c r="F83" s="123">
        <v>49265</v>
      </c>
      <c r="G83" s="107" t="s">
        <v>1047</v>
      </c>
      <c r="I83" s="158">
        <v>315296</v>
      </c>
      <c r="J83" s="127"/>
    </row>
    <row r="84" s="107" customFormat="1" ht="16.8" hidden="1" spans="1:10">
      <c r="A84" s="118">
        <v>44376</v>
      </c>
      <c r="B84" s="107" t="s">
        <v>1048</v>
      </c>
      <c r="C84" s="119" t="s">
        <v>1049</v>
      </c>
      <c r="D84" s="127"/>
      <c r="E84" s="127"/>
      <c r="F84" s="123">
        <v>24430</v>
      </c>
      <c r="G84" s="107" t="s">
        <v>1050</v>
      </c>
      <c r="I84" s="159">
        <v>0</v>
      </c>
      <c r="J84" s="127">
        <v>157475.78</v>
      </c>
    </row>
    <row r="85" s="108" customFormat="1" ht="16.8" hidden="1" spans="1:10">
      <c r="A85" s="128">
        <v>44379</v>
      </c>
      <c r="B85" s="108" t="s">
        <v>1045</v>
      </c>
      <c r="C85" s="129" t="s">
        <v>48</v>
      </c>
      <c r="D85" s="130"/>
      <c r="E85" s="130"/>
      <c r="F85" s="146">
        <v>22241</v>
      </c>
      <c r="G85" s="108" t="s">
        <v>1051</v>
      </c>
      <c r="I85" s="160">
        <v>143365.486</v>
      </c>
      <c r="J85" s="130"/>
    </row>
    <row r="86" s="109" customFormat="1" ht="16.8" spans="1:10">
      <c r="A86" s="131"/>
      <c r="C86" s="132"/>
      <c r="D86" s="133"/>
      <c r="E86" s="133"/>
      <c r="F86" s="147"/>
      <c r="I86" s="161"/>
      <c r="J86" s="133"/>
    </row>
    <row r="87" s="106" customFormat="1" ht="21" customHeight="1" spans="1:10">
      <c r="A87" s="112" t="s">
        <v>1052</v>
      </c>
      <c r="B87" s="112" t="s">
        <v>1053</v>
      </c>
      <c r="C87" s="112" t="s">
        <v>1054</v>
      </c>
      <c r="D87" s="112" t="s">
        <v>1055</v>
      </c>
      <c r="E87" s="112" t="s">
        <v>1056</v>
      </c>
      <c r="F87" s="112" t="s">
        <v>1057</v>
      </c>
      <c r="G87" s="112" t="s">
        <v>1058</v>
      </c>
      <c r="I87" s="112" t="s">
        <v>1059</v>
      </c>
      <c r="J87" s="112" t="s">
        <v>1060</v>
      </c>
    </row>
    <row r="88" s="107" customFormat="1" ht="20" customHeight="1" spans="1:10">
      <c r="A88" s="118">
        <v>44391</v>
      </c>
      <c r="B88" s="107" t="s">
        <v>1061</v>
      </c>
      <c r="C88" s="134" t="s">
        <v>980</v>
      </c>
      <c r="D88" s="135"/>
      <c r="E88" s="135"/>
      <c r="F88" s="123"/>
      <c r="I88" s="158">
        <v>3230</v>
      </c>
      <c r="J88" s="127"/>
    </row>
    <row r="89" ht="20" customHeight="1" spans="1:14">
      <c r="A89" s="118">
        <v>44391</v>
      </c>
      <c r="B89" s="107" t="s">
        <v>1062</v>
      </c>
      <c r="C89" s="134" t="s">
        <v>980</v>
      </c>
      <c r="D89" s="135"/>
      <c r="E89" s="135"/>
      <c r="F89" s="123"/>
      <c r="G89" s="107"/>
      <c r="H89" s="107"/>
      <c r="I89" s="158">
        <v>3230</v>
      </c>
      <c r="J89" s="127"/>
      <c r="K89" s="107"/>
      <c r="L89" s="107"/>
      <c r="M89" s="107"/>
      <c r="N89" s="107"/>
    </row>
    <row r="90" ht="20" customHeight="1" spans="1:10">
      <c r="A90" s="113">
        <v>44432</v>
      </c>
      <c r="B90" s="107" t="s">
        <v>1063</v>
      </c>
      <c r="C90" s="136" t="s">
        <v>1064</v>
      </c>
      <c r="D90" s="137">
        <v>0</v>
      </c>
      <c r="E90" s="138">
        <v>10000</v>
      </c>
      <c r="F90" s="121">
        <v>10000</v>
      </c>
      <c r="G90" s="148" t="s">
        <v>1065</v>
      </c>
      <c r="I90" s="157">
        <v>0</v>
      </c>
      <c r="J90" s="116">
        <v>64600</v>
      </c>
    </row>
    <row r="91" ht="20" customHeight="1" spans="1:10">
      <c r="A91" s="118">
        <v>44432</v>
      </c>
      <c r="B91" s="107" t="s">
        <v>1066</v>
      </c>
      <c r="C91" s="134" t="s">
        <v>1064</v>
      </c>
      <c r="D91" s="137">
        <v>0</v>
      </c>
      <c r="E91" s="138">
        <v>26857</v>
      </c>
      <c r="F91" s="123">
        <v>26857</v>
      </c>
      <c r="G91" s="149" t="s">
        <v>1065</v>
      </c>
      <c r="H91" s="107"/>
      <c r="I91" s="159">
        <v>0</v>
      </c>
      <c r="J91" s="127">
        <v>173496.22</v>
      </c>
    </row>
    <row r="92" ht="20" customHeight="1" spans="1:10">
      <c r="A92" s="113">
        <v>44433</v>
      </c>
      <c r="B92" s="107" t="s">
        <v>1067</v>
      </c>
      <c r="C92" s="136" t="s">
        <v>1068</v>
      </c>
      <c r="D92" s="138">
        <v>10000</v>
      </c>
      <c r="E92" s="138"/>
      <c r="F92" s="121">
        <v>10000</v>
      </c>
      <c r="G92" s="148"/>
      <c r="I92" s="125">
        <v>64685</v>
      </c>
      <c r="J92" s="116"/>
    </row>
    <row r="93" ht="20" customHeight="1" spans="1:10">
      <c r="A93" s="118">
        <v>44433</v>
      </c>
      <c r="B93" s="107" t="s">
        <v>1069</v>
      </c>
      <c r="C93" s="134" t="s">
        <v>1070</v>
      </c>
      <c r="D93" s="139">
        <v>26857</v>
      </c>
      <c r="E93" s="138"/>
      <c r="F93" s="123">
        <v>26857</v>
      </c>
      <c r="G93" s="149"/>
      <c r="H93" s="107"/>
      <c r="I93" s="158">
        <v>173581.22</v>
      </c>
      <c r="J93" s="127"/>
    </row>
    <row r="94" ht="20" customHeight="1" spans="1:10">
      <c r="A94" s="118">
        <v>44445</v>
      </c>
      <c r="B94" s="119" t="s">
        <v>1066</v>
      </c>
      <c r="C94" s="134" t="s">
        <v>1071</v>
      </c>
      <c r="D94" s="139"/>
      <c r="E94" s="138">
        <v>49999.75</v>
      </c>
      <c r="F94" s="123">
        <v>49999.75</v>
      </c>
      <c r="G94" s="107"/>
      <c r="H94" s="107"/>
      <c r="I94" s="159">
        <v>0</v>
      </c>
      <c r="J94" s="127">
        <v>322143.557</v>
      </c>
    </row>
    <row r="95" ht="20" customHeight="1" spans="1:10">
      <c r="A95" s="118">
        <v>44446</v>
      </c>
      <c r="B95" s="119" t="s">
        <v>1069</v>
      </c>
      <c r="C95" s="134" t="s">
        <v>1072</v>
      </c>
      <c r="D95" s="139">
        <v>50000</v>
      </c>
      <c r="E95" s="133"/>
      <c r="F95" s="123">
        <v>50000</v>
      </c>
      <c r="G95" s="107"/>
      <c r="H95" s="107"/>
      <c r="I95" s="158">
        <v>322150</v>
      </c>
      <c r="J95" s="127"/>
    </row>
    <row r="96" ht="20" customHeight="1" spans="1:13">
      <c r="A96" s="118">
        <v>44465</v>
      </c>
      <c r="B96" s="119" t="s">
        <v>1073</v>
      </c>
      <c r="C96" s="134" t="s">
        <v>1074</v>
      </c>
      <c r="D96" s="140"/>
      <c r="E96" s="140"/>
      <c r="F96" s="123"/>
      <c r="G96" s="107" t="s">
        <v>1075</v>
      </c>
      <c r="H96" s="107"/>
      <c r="I96" s="158">
        <v>3230</v>
      </c>
      <c r="J96" s="127"/>
      <c r="L96" s="162"/>
      <c r="M96" s="162"/>
    </row>
    <row r="97" ht="20" customHeight="1" spans="1:13">
      <c r="A97" s="118">
        <v>44465</v>
      </c>
      <c r="B97" s="119" t="s">
        <v>1076</v>
      </c>
      <c r="C97" s="141"/>
      <c r="D97" s="133">
        <v>1887</v>
      </c>
      <c r="E97" s="133"/>
      <c r="F97" s="123">
        <v>1887.76</v>
      </c>
      <c r="G97" s="107"/>
      <c r="H97" s="107"/>
      <c r="I97" s="159"/>
      <c r="J97" s="127"/>
      <c r="L97" s="162" t="s">
        <v>1077</v>
      </c>
      <c r="M97" s="167">
        <v>16252.5</v>
      </c>
    </row>
    <row r="98" ht="20" customHeight="1" spans="1:10">
      <c r="A98" s="118">
        <v>44478</v>
      </c>
      <c r="B98" s="119" t="s">
        <v>1078</v>
      </c>
      <c r="C98" s="134" t="s">
        <v>1079</v>
      </c>
      <c r="D98" s="140"/>
      <c r="E98" s="140"/>
      <c r="F98" s="123"/>
      <c r="G98" s="107"/>
      <c r="H98" s="107"/>
      <c r="I98" s="158">
        <v>1330</v>
      </c>
      <c r="J98" s="127"/>
    </row>
    <row r="99" ht="20" customHeight="1" spans="1:10">
      <c r="A99" s="131">
        <v>44863</v>
      </c>
      <c r="B99" s="132" t="s">
        <v>1080</v>
      </c>
      <c r="C99" s="142" t="s">
        <v>1081</v>
      </c>
      <c r="D99" s="138"/>
      <c r="E99" s="138">
        <v>18175</v>
      </c>
      <c r="F99" s="147">
        <v>18175</v>
      </c>
      <c r="G99" s="109" t="s">
        <v>1082</v>
      </c>
      <c r="H99" s="109"/>
      <c r="I99" s="163"/>
      <c r="J99" s="164"/>
    </row>
    <row r="100" ht="20" customHeight="1" spans="1:10">
      <c r="A100" s="113">
        <v>44498</v>
      </c>
      <c r="B100" s="115" t="s">
        <v>1083</v>
      </c>
      <c r="C100" s="136" t="s">
        <v>1084</v>
      </c>
      <c r="D100" s="138">
        <v>16288</v>
      </c>
      <c r="E100" s="138"/>
      <c r="F100" s="121">
        <v>16288</v>
      </c>
      <c r="G100" s="150"/>
      <c r="I100" s="125">
        <f>16288*6.46</f>
        <v>105220.48</v>
      </c>
      <c r="J100" s="116"/>
    </row>
    <row r="101" ht="20" customHeight="1" spans="1:10">
      <c r="A101" s="113">
        <v>44508</v>
      </c>
      <c r="B101" s="114" t="s">
        <v>1085</v>
      </c>
      <c r="C101" s="136" t="s">
        <v>1086</v>
      </c>
      <c r="D101" s="138"/>
      <c r="E101" s="138">
        <v>16608</v>
      </c>
      <c r="F101" s="121">
        <v>16608</v>
      </c>
      <c r="G101" s="151"/>
      <c r="I101" s="165"/>
      <c r="J101" s="116">
        <v>105959.04</v>
      </c>
    </row>
    <row r="102" ht="20" customHeight="1" spans="1:10">
      <c r="A102" s="113">
        <v>44509</v>
      </c>
      <c r="B102" s="114" t="s">
        <v>1085</v>
      </c>
      <c r="C102" s="136" t="s">
        <v>1087</v>
      </c>
      <c r="D102" s="138"/>
      <c r="E102" s="138">
        <v>14640</v>
      </c>
      <c r="F102" s="121">
        <v>14640</v>
      </c>
      <c r="G102" s="151" t="s">
        <v>72</v>
      </c>
      <c r="I102" s="165"/>
      <c r="J102" s="116">
        <v>93403.2</v>
      </c>
    </row>
    <row r="103" ht="20" customHeight="1" spans="1:10">
      <c r="A103" s="113">
        <v>44509</v>
      </c>
      <c r="B103" s="114" t="s">
        <v>1088</v>
      </c>
      <c r="C103" s="136" t="s">
        <v>1068</v>
      </c>
      <c r="D103" s="138">
        <v>29640</v>
      </c>
      <c r="E103" s="138"/>
      <c r="F103" s="121">
        <v>29640</v>
      </c>
      <c r="G103" s="151"/>
      <c r="I103" s="165">
        <v>189399.6</v>
      </c>
      <c r="J103" s="116"/>
    </row>
    <row r="104" ht="20" customHeight="1" spans="1:10">
      <c r="A104" s="113">
        <v>44537</v>
      </c>
      <c r="B104" s="114" t="s">
        <v>1089</v>
      </c>
      <c r="C104" s="136" t="s">
        <v>1090</v>
      </c>
      <c r="D104" s="138"/>
      <c r="E104" s="138">
        <v>14648</v>
      </c>
      <c r="F104" s="121">
        <v>14648</v>
      </c>
      <c r="G104" s="115" t="s">
        <v>173</v>
      </c>
      <c r="I104" s="125"/>
      <c r="J104" s="116">
        <v>93161.28</v>
      </c>
    </row>
    <row r="105" ht="20" customHeight="1" spans="1:10">
      <c r="A105" s="113">
        <v>44539</v>
      </c>
      <c r="B105" s="114" t="s">
        <v>1091</v>
      </c>
      <c r="C105" s="136" t="s">
        <v>1068</v>
      </c>
      <c r="D105" s="138">
        <v>14648</v>
      </c>
      <c r="E105" s="152"/>
      <c r="F105" s="121">
        <v>14648</v>
      </c>
      <c r="G105" s="115" t="s">
        <v>1092</v>
      </c>
      <c r="I105" s="125">
        <v>93161.28</v>
      </c>
      <c r="J105" s="116"/>
    </row>
    <row r="106" ht="20" customHeight="1" spans="1:10">
      <c r="A106" s="113">
        <v>44540</v>
      </c>
      <c r="B106" s="114" t="s">
        <v>1093</v>
      </c>
      <c r="C106" s="136" t="s">
        <v>199</v>
      </c>
      <c r="D106" s="143"/>
      <c r="E106" s="143"/>
      <c r="F106" s="121"/>
      <c r="G106" s="151">
        <v>54288</v>
      </c>
      <c r="I106" s="125">
        <v>30</v>
      </c>
      <c r="J106" s="116"/>
    </row>
    <row r="107" ht="20" customHeight="1" spans="1:10">
      <c r="A107" s="113">
        <v>44540</v>
      </c>
      <c r="B107" s="114" t="s">
        <v>1094</v>
      </c>
      <c r="C107" s="136" t="s">
        <v>1095</v>
      </c>
      <c r="D107" s="138"/>
      <c r="E107" s="138">
        <v>9970</v>
      </c>
      <c r="F107" s="121">
        <v>9970</v>
      </c>
      <c r="G107" s="153" t="s">
        <v>1096</v>
      </c>
      <c r="I107" s="125">
        <v>0</v>
      </c>
      <c r="J107" s="116">
        <f>9970*6.35</f>
        <v>63309.5</v>
      </c>
    </row>
    <row r="108" ht="20" customHeight="1" spans="1:10">
      <c r="A108" s="113">
        <v>44540</v>
      </c>
      <c r="B108" s="114" t="s">
        <v>1097</v>
      </c>
      <c r="C108" s="136" t="s">
        <v>1095</v>
      </c>
      <c r="D108" s="138"/>
      <c r="E108" s="138">
        <v>10000</v>
      </c>
      <c r="F108" s="121">
        <v>10000</v>
      </c>
      <c r="G108" s="153" t="s">
        <v>1096</v>
      </c>
      <c r="I108" s="125">
        <v>0</v>
      </c>
      <c r="J108" s="116">
        <f>10000*6.35</f>
        <v>63500</v>
      </c>
    </row>
    <row r="109" ht="20" customHeight="1" spans="1:10">
      <c r="A109" s="113">
        <v>44551</v>
      </c>
      <c r="B109" s="114" t="s">
        <v>1098</v>
      </c>
      <c r="C109" s="136" t="s">
        <v>1084</v>
      </c>
      <c r="D109" s="138">
        <v>10000</v>
      </c>
      <c r="E109" s="152"/>
      <c r="F109" s="121">
        <v>10000</v>
      </c>
      <c r="G109" s="151"/>
      <c r="I109" s="125">
        <v>63600</v>
      </c>
      <c r="J109" s="116"/>
    </row>
    <row r="110" ht="20" customHeight="1" spans="1:10">
      <c r="A110" s="113">
        <v>44917</v>
      </c>
      <c r="B110" s="114" t="s">
        <v>1099</v>
      </c>
      <c r="C110" s="136"/>
      <c r="D110" s="138">
        <v>165</v>
      </c>
      <c r="E110" s="152"/>
      <c r="F110" s="121">
        <v>165</v>
      </c>
      <c r="G110" s="151"/>
      <c r="I110" s="125"/>
      <c r="J110" s="116"/>
    </row>
    <row r="111" ht="20" customHeight="1" spans="1:10">
      <c r="A111" s="113">
        <v>44558</v>
      </c>
      <c r="B111" s="114" t="s">
        <v>1100</v>
      </c>
      <c r="C111" s="136" t="s">
        <v>1095</v>
      </c>
      <c r="D111" s="138"/>
      <c r="E111" s="138">
        <v>9970</v>
      </c>
      <c r="F111" s="121">
        <v>9970</v>
      </c>
      <c r="G111" s="153" t="s">
        <v>1101</v>
      </c>
      <c r="I111" s="125">
        <v>0</v>
      </c>
      <c r="J111" s="116">
        <f>9970*6.36</f>
        <v>63409.2</v>
      </c>
    </row>
    <row r="112" ht="20" customHeight="1" spans="1:10">
      <c r="A112" s="113">
        <v>44558</v>
      </c>
      <c r="B112" s="114" t="s">
        <v>1102</v>
      </c>
      <c r="C112" s="136" t="s">
        <v>1095</v>
      </c>
      <c r="D112" s="138"/>
      <c r="E112" s="138">
        <v>10000</v>
      </c>
      <c r="F112" s="121">
        <v>10000</v>
      </c>
      <c r="G112" s="153" t="s">
        <v>1101</v>
      </c>
      <c r="I112" s="125">
        <v>0</v>
      </c>
      <c r="J112" s="116">
        <f>10000*6.36</f>
        <v>63600</v>
      </c>
    </row>
    <row r="113" ht="20" customHeight="1" spans="1:10">
      <c r="A113" s="113">
        <v>44559</v>
      </c>
      <c r="B113" s="114" t="s">
        <v>1103</v>
      </c>
      <c r="C113" s="136" t="s">
        <v>1104</v>
      </c>
      <c r="D113" s="138">
        <v>10000</v>
      </c>
      <c r="E113" s="138"/>
      <c r="F113" s="121">
        <v>10000</v>
      </c>
      <c r="G113" s="151"/>
      <c r="I113" s="125">
        <v>63600</v>
      </c>
      <c r="J113" s="116"/>
    </row>
    <row r="114" ht="20" customHeight="1" spans="1:10">
      <c r="A114" s="113">
        <v>44567</v>
      </c>
      <c r="B114" s="114" t="s">
        <v>1105</v>
      </c>
      <c r="C114" s="136" t="s">
        <v>1106</v>
      </c>
      <c r="D114" s="138">
        <v>10000</v>
      </c>
      <c r="E114" s="138"/>
      <c r="F114" s="121">
        <v>10000</v>
      </c>
      <c r="G114" s="151"/>
      <c r="I114" s="125">
        <v>63600</v>
      </c>
      <c r="J114" s="116"/>
    </row>
    <row r="115" ht="20" customHeight="1" spans="1:10">
      <c r="A115" s="113">
        <v>44574</v>
      </c>
      <c r="B115" s="114" t="s">
        <v>1107</v>
      </c>
      <c r="C115" s="136" t="s">
        <v>1086</v>
      </c>
      <c r="D115" s="138"/>
      <c r="E115" s="138">
        <v>515</v>
      </c>
      <c r="F115" s="121">
        <v>515</v>
      </c>
      <c r="G115" s="151"/>
      <c r="I115" s="166"/>
      <c r="J115" s="116">
        <v>3268.705</v>
      </c>
    </row>
    <row r="116" ht="20" customHeight="1" spans="1:10">
      <c r="A116" s="118">
        <v>44581</v>
      </c>
      <c r="B116" s="119" t="s">
        <v>1108</v>
      </c>
      <c r="C116" s="134" t="s">
        <v>1109</v>
      </c>
      <c r="D116" s="138"/>
      <c r="E116" s="138">
        <v>19970</v>
      </c>
      <c r="F116" s="123">
        <v>19970</v>
      </c>
      <c r="G116" s="153"/>
      <c r="I116" s="158"/>
      <c r="J116" s="127">
        <v>126130.52</v>
      </c>
    </row>
    <row r="117" ht="20" customHeight="1" spans="1:10">
      <c r="A117" s="118">
        <v>44586</v>
      </c>
      <c r="B117" s="119" t="s">
        <v>1110</v>
      </c>
      <c r="C117" s="134" t="s">
        <v>1084</v>
      </c>
      <c r="D117" s="138">
        <v>20000</v>
      </c>
      <c r="E117" s="138"/>
      <c r="F117" s="123">
        <v>20000</v>
      </c>
      <c r="G117" s="154"/>
      <c r="I117" s="158">
        <v>126320</v>
      </c>
      <c r="J117" s="127"/>
    </row>
    <row r="118" ht="20" customHeight="1" spans="1:10">
      <c r="A118" s="118">
        <v>44587</v>
      </c>
      <c r="B118" s="114" t="s">
        <v>1111</v>
      </c>
      <c r="C118" s="134" t="s">
        <v>1112</v>
      </c>
      <c r="D118" s="138"/>
      <c r="E118" s="138">
        <v>10745</v>
      </c>
      <c r="F118" s="123">
        <f>50943-40198</f>
        <v>10745</v>
      </c>
      <c r="G118" s="154" t="s">
        <v>1113</v>
      </c>
      <c r="I118" s="158"/>
      <c r="J118" s="127">
        <f>10745*6.309</f>
        <v>67790.205</v>
      </c>
    </row>
    <row r="119" ht="20" customHeight="1" spans="1:10">
      <c r="A119" s="118">
        <v>44587</v>
      </c>
      <c r="B119" s="114" t="s">
        <v>1114</v>
      </c>
      <c r="C119" s="134" t="s">
        <v>1112</v>
      </c>
      <c r="D119" s="138"/>
      <c r="E119" s="138">
        <v>40198</v>
      </c>
      <c r="F119" s="123">
        <v>40198</v>
      </c>
      <c r="G119" s="154" t="s">
        <v>1113</v>
      </c>
      <c r="I119" s="158"/>
      <c r="J119" s="127">
        <f>40198*6.309</f>
        <v>253609.182</v>
      </c>
    </row>
    <row r="120" ht="20" customHeight="1" spans="1:10">
      <c r="A120" s="118">
        <v>44588</v>
      </c>
      <c r="B120" s="119" t="s">
        <v>1115</v>
      </c>
      <c r="C120" s="134" t="s">
        <v>1109</v>
      </c>
      <c r="D120" s="138"/>
      <c r="E120" s="138">
        <v>9970</v>
      </c>
      <c r="F120" s="123">
        <v>9970</v>
      </c>
      <c r="G120" s="153" t="s">
        <v>1096</v>
      </c>
      <c r="I120" s="158"/>
      <c r="J120" s="127">
        <f>9970*6.32</f>
        <v>63010.4</v>
      </c>
    </row>
    <row r="121" ht="20" customHeight="1" spans="1:10">
      <c r="A121" s="118">
        <v>44588</v>
      </c>
      <c r="B121" s="119" t="s">
        <v>1116</v>
      </c>
      <c r="C121" s="134" t="s">
        <v>1109</v>
      </c>
      <c r="D121" s="138"/>
      <c r="E121" s="138">
        <v>10000</v>
      </c>
      <c r="F121" s="123">
        <v>10000</v>
      </c>
      <c r="G121" s="153" t="s">
        <v>1096</v>
      </c>
      <c r="I121" s="158"/>
      <c r="J121" s="127">
        <f>10000*6.32</f>
        <v>63200</v>
      </c>
    </row>
    <row r="122" ht="20" customHeight="1" spans="1:10">
      <c r="A122" s="118">
        <v>44588</v>
      </c>
      <c r="B122" s="114" t="s">
        <v>1117</v>
      </c>
      <c r="C122" s="134" t="s">
        <v>1072</v>
      </c>
      <c r="D122" s="138">
        <v>40198</v>
      </c>
      <c r="E122" s="155"/>
      <c r="F122" s="123">
        <v>40198</v>
      </c>
      <c r="G122" s="154" t="s">
        <v>1118</v>
      </c>
      <c r="I122" s="158">
        <v>254051.36</v>
      </c>
      <c r="J122" s="127"/>
    </row>
    <row r="123" ht="20" customHeight="1" spans="1:10">
      <c r="A123" s="118">
        <v>44588</v>
      </c>
      <c r="B123" s="114" t="s">
        <v>1119</v>
      </c>
      <c r="C123" s="134" t="s">
        <v>1120</v>
      </c>
      <c r="D123" s="138">
        <v>10030.2</v>
      </c>
      <c r="E123" s="155"/>
      <c r="F123" s="123">
        <v>10030.2</v>
      </c>
      <c r="I123" s="158">
        <v>63390.864</v>
      </c>
      <c r="J123" s="127"/>
    </row>
    <row r="124" ht="20" customHeight="1" spans="1:10">
      <c r="A124" s="118">
        <v>44602</v>
      </c>
      <c r="B124" s="119" t="s">
        <v>1121</v>
      </c>
      <c r="C124" s="134" t="s">
        <v>199</v>
      </c>
      <c r="D124" s="135"/>
      <c r="E124" s="135"/>
      <c r="F124" s="123"/>
      <c r="I124" s="158">
        <v>30</v>
      </c>
      <c r="J124" s="127"/>
    </row>
    <row r="125" ht="20" customHeight="1" spans="1:10">
      <c r="A125" s="118">
        <v>44603</v>
      </c>
      <c r="B125" s="119" t="s">
        <v>1122</v>
      </c>
      <c r="C125" s="134" t="s">
        <v>1084</v>
      </c>
      <c r="D125" s="138">
        <v>6319</v>
      </c>
      <c r="E125" s="155"/>
      <c r="F125" s="123" t="s">
        <v>1123</v>
      </c>
      <c r="G125" s="156"/>
      <c r="H125" s="156"/>
      <c r="I125" s="158">
        <v>0</v>
      </c>
      <c r="J125" s="127"/>
    </row>
    <row r="126" ht="20" customHeight="1" spans="1:10">
      <c r="A126" s="118">
        <v>44603</v>
      </c>
      <c r="B126" s="119" t="s">
        <v>1124</v>
      </c>
      <c r="C126" s="134" t="s">
        <v>1084</v>
      </c>
      <c r="D126" s="138">
        <f>10000-6319</f>
        <v>3681</v>
      </c>
      <c r="E126" s="133"/>
      <c r="F126" s="123" t="s">
        <v>1123</v>
      </c>
      <c r="G126" s="156"/>
      <c r="H126" s="156"/>
      <c r="I126" s="158">
        <v>0</v>
      </c>
      <c r="J126" s="127"/>
    </row>
    <row r="127" ht="20" customHeight="1" spans="1:10">
      <c r="A127" s="118">
        <v>44603</v>
      </c>
      <c r="B127" s="119" t="s">
        <v>1125</v>
      </c>
      <c r="C127" s="134"/>
      <c r="D127" s="138">
        <v>1530</v>
      </c>
      <c r="E127" s="133"/>
      <c r="F127" s="123" t="s">
        <v>1126</v>
      </c>
      <c r="H127" s="156"/>
      <c r="I127" s="158"/>
      <c r="J127" s="127"/>
    </row>
    <row r="128" ht="20" customHeight="1" spans="1:10">
      <c r="A128" s="118">
        <v>44603</v>
      </c>
      <c r="B128" s="119" t="s">
        <v>1127</v>
      </c>
      <c r="C128" s="134"/>
      <c r="D128" s="138">
        <f>57500*0.02</f>
        <v>1150</v>
      </c>
      <c r="E128" s="133"/>
      <c r="F128" s="123" t="s">
        <v>1128</v>
      </c>
      <c r="H128" s="156"/>
      <c r="I128" s="158"/>
      <c r="J128" s="127"/>
    </row>
    <row r="129" spans="1:10">
      <c r="A129" s="168">
        <v>44624</v>
      </c>
      <c r="B129" s="169" t="s">
        <v>1129</v>
      </c>
      <c r="C129" s="169" t="s">
        <v>1130</v>
      </c>
      <c r="D129" s="138">
        <v>19872</v>
      </c>
      <c r="E129" s="133"/>
      <c r="F129" s="178">
        <v>19872</v>
      </c>
      <c r="G129" s="179"/>
      <c r="I129" s="163"/>
      <c r="J129" s="127"/>
    </row>
    <row r="130" spans="1:10">
      <c r="A130" s="131"/>
      <c r="B130" s="170"/>
      <c r="C130" s="132"/>
      <c r="F130" s="180"/>
      <c r="I130" s="163"/>
      <c r="J130" s="127"/>
    </row>
    <row r="131" spans="1:10">
      <c r="A131" s="131"/>
      <c r="B131" s="170"/>
      <c r="C131" s="132"/>
      <c r="F131" s="180"/>
      <c r="I131" s="163"/>
      <c r="J131" s="127"/>
    </row>
    <row r="132" spans="1:10">
      <c r="A132" s="131"/>
      <c r="B132" s="170"/>
      <c r="C132" s="132"/>
      <c r="F132" s="180"/>
      <c r="I132" s="163"/>
      <c r="J132" s="127"/>
    </row>
    <row r="133" s="110" customFormat="1" ht="34" customHeight="1" spans="1:10">
      <c r="A133" s="171" t="s">
        <v>1131</v>
      </c>
      <c r="B133" s="172"/>
      <c r="C133" s="172"/>
      <c r="D133" s="173">
        <f>SUM(D88:D132)</f>
        <v>282265.2</v>
      </c>
      <c r="E133" s="173">
        <f>SUM(E88:E132)</f>
        <v>282265.75</v>
      </c>
      <c r="F133" s="181">
        <f>E133-D133</f>
        <v>0.549999999988358</v>
      </c>
      <c r="G133" s="172"/>
      <c r="H133" s="172"/>
      <c r="I133" s="172"/>
      <c r="J133" s="184"/>
    </row>
    <row r="136" ht="23" customHeight="1" spans="1:6">
      <c r="A136" s="174" t="s">
        <v>1132</v>
      </c>
      <c r="B136" s="174" t="s">
        <v>1133</v>
      </c>
      <c r="C136" s="174" t="s">
        <v>1134</v>
      </c>
      <c r="D136" s="174" t="s">
        <v>1135</v>
      </c>
      <c r="E136" s="174" t="s">
        <v>1136</v>
      </c>
      <c r="F136" s="174" t="s">
        <v>1137</v>
      </c>
    </row>
    <row r="137" ht="23" customHeight="1" spans="1:6">
      <c r="A137" s="175" t="s">
        <v>1138</v>
      </c>
      <c r="B137" s="175" t="s">
        <v>1139</v>
      </c>
      <c r="C137" s="147">
        <v>57500</v>
      </c>
      <c r="D137" s="176">
        <f>57500-54288</f>
        <v>3212</v>
      </c>
      <c r="E137" s="182">
        <v>44525</v>
      </c>
      <c r="F137" s="183">
        <v>44581</v>
      </c>
    </row>
    <row r="138" ht="23" customHeight="1" spans="1:6">
      <c r="A138" s="175" t="s">
        <v>1140</v>
      </c>
      <c r="B138" s="175" t="s">
        <v>1141</v>
      </c>
      <c r="C138" s="147">
        <v>93488</v>
      </c>
      <c r="D138" s="175" t="s">
        <v>1142</v>
      </c>
      <c r="E138" s="182">
        <v>44457</v>
      </c>
      <c r="F138" s="183">
        <v>44493</v>
      </c>
    </row>
    <row r="139" ht="23" customHeight="1" spans="1:6">
      <c r="A139" s="175" t="s">
        <v>1143</v>
      </c>
      <c r="B139" s="175" t="s">
        <v>1141</v>
      </c>
      <c r="C139" s="147">
        <v>76517</v>
      </c>
      <c r="D139" s="175" t="s">
        <v>1142</v>
      </c>
      <c r="E139" s="182">
        <v>44587</v>
      </c>
      <c r="F139" s="183">
        <v>44637</v>
      </c>
    </row>
    <row r="142" ht="18" spans="1:1">
      <c r="A142" s="177" t="s">
        <v>1144</v>
      </c>
    </row>
  </sheetData>
  <autoFilter ref="A87:P133"/>
  <conditionalFormatting sqref="I72">
    <cfRule type="cellIs" dxfId="0" priority="108" operator="equal">
      <formula>0</formula>
    </cfRule>
  </conditionalFormatting>
  <conditionalFormatting sqref="I80">
    <cfRule type="cellIs" dxfId="0" priority="90" operator="equal">
      <formula>0</formula>
    </cfRule>
    <cfRule type="cellIs" dxfId="0" priority="91" operator="equal">
      <formula>0</formula>
    </cfRule>
    <cfRule type="cellIs" dxfId="0" priority="92" operator="equal">
      <formula>0</formula>
    </cfRule>
    <cfRule type="cellIs" dxfId="0" priority="93" operator="equal">
      <formula>0</formula>
    </cfRule>
    <cfRule type="cellIs" dxfId="0" priority="94" operator="equal">
      <formula>0</formula>
    </cfRule>
    <cfRule type="cellIs" dxfId="0" priority="95" operator="equal">
      <formula>0</formula>
    </cfRule>
    <cfRule type="cellIs" dxfId="0" priority="96" operator="equal">
      <formula>0</formula>
    </cfRule>
    <cfRule type="cellIs" dxfId="0" priority="97" operator="equal">
      <formula>0</formula>
    </cfRule>
  </conditionalFormatting>
  <conditionalFormatting sqref="I83">
    <cfRule type="cellIs" dxfId="0" priority="86" operator="equal">
      <formula>0</formula>
    </cfRule>
    <cfRule type="cellIs" dxfId="0" priority="87" operator="equal">
      <formula>0</formula>
    </cfRule>
    <cfRule type="cellIs" dxfId="0" priority="88" operator="equal">
      <formula>0</formula>
    </cfRule>
    <cfRule type="cellIs" dxfId="0" priority="89" operator="equal">
      <formula>0</formula>
    </cfRule>
  </conditionalFormatting>
  <conditionalFormatting sqref="I88">
    <cfRule type="cellIs" dxfId="0" priority="78" operator="equal">
      <formula>0</formula>
    </cfRule>
    <cfRule type="cellIs" dxfId="0" priority="79" operator="equal">
      <formula>0</formula>
    </cfRule>
    <cfRule type="cellIs" dxfId="0" priority="80" operator="equal">
      <formula>0</formula>
    </cfRule>
    <cfRule type="cellIs" dxfId="0" priority="81" operator="equal">
      <formula>0</formula>
    </cfRule>
  </conditionalFormatting>
  <conditionalFormatting sqref="I89">
    <cfRule type="cellIs" dxfId="0" priority="169" operator="equal">
      <formula>0</formula>
    </cfRule>
  </conditionalFormatting>
  <conditionalFormatting sqref="I90">
    <cfRule type="cellIs" dxfId="0" priority="176" operator="equal">
      <formula>0</formula>
    </cfRule>
  </conditionalFormatting>
  <conditionalFormatting sqref="I91">
    <cfRule type="cellIs" dxfId="0" priority="175" operator="equal">
      <formula>0</formula>
    </cfRule>
  </conditionalFormatting>
  <conditionalFormatting sqref="I92">
    <cfRule type="cellIs" dxfId="0" priority="170" operator="equal">
      <formula>0</formula>
    </cfRule>
    <cfRule type="cellIs" dxfId="0" priority="171" operator="equal">
      <formula>0</formula>
    </cfRule>
    <cfRule type="cellIs" dxfId="0" priority="172" operator="equal">
      <formula>0</formula>
    </cfRule>
    <cfRule type="cellIs" dxfId="0" priority="173" operator="equal">
      <formula>0</formula>
    </cfRule>
  </conditionalFormatting>
  <conditionalFormatting sqref="I93">
    <cfRule type="cellIs" dxfId="0" priority="157" operator="equal">
      <formula>0</formula>
    </cfRule>
    <cfRule type="cellIs" dxfId="0" priority="158" operator="equal">
      <formula>0</formula>
    </cfRule>
    <cfRule type="cellIs" dxfId="0" priority="159" operator="equal">
      <formula>0</formula>
    </cfRule>
    <cfRule type="cellIs" dxfId="0" priority="160" operator="equal">
      <formula>0</formula>
    </cfRule>
  </conditionalFormatting>
  <conditionalFormatting sqref="I96">
    <cfRule type="cellIs" dxfId="0" priority="149" operator="equal">
      <formula>0</formula>
    </cfRule>
    <cfRule type="cellIs" dxfId="0" priority="150" operator="equal">
      <formula>0</formula>
    </cfRule>
    <cfRule type="cellIs" dxfId="0" priority="151" operator="equal">
      <formula>0</formula>
    </cfRule>
    <cfRule type="cellIs" dxfId="0" priority="152" operator="equal">
      <formula>0</formula>
    </cfRule>
  </conditionalFormatting>
  <conditionalFormatting sqref="I97">
    <cfRule type="cellIs" dxfId="0" priority="142" operator="equal">
      <formula>0</formula>
    </cfRule>
    <cfRule type="cellIs" dxfId="0" priority="144" operator="equal">
      <formula>0</formula>
    </cfRule>
    <cfRule type="cellIs" dxfId="0" priority="146" operator="equal">
      <formula>0</formula>
    </cfRule>
    <cfRule type="cellIs" dxfId="0" priority="148" operator="equal">
      <formula>0</formula>
    </cfRule>
  </conditionalFormatting>
  <conditionalFormatting sqref="I100">
    <cfRule type="cellIs" dxfId="0" priority="137" operator="equal">
      <formula>0</formula>
    </cfRule>
    <cfRule type="cellIs" dxfId="0" priority="138" operator="equal">
      <formula>0</formula>
    </cfRule>
    <cfRule type="cellIs" dxfId="0" priority="139" operator="equal">
      <formula>0</formula>
    </cfRule>
    <cfRule type="cellIs" dxfId="0" priority="140" operator="equal">
      <formula>0</formula>
    </cfRule>
  </conditionalFormatting>
  <conditionalFormatting sqref="I101">
    <cfRule type="cellIs" dxfId="0" priority="129" operator="equal">
      <formula>0</formula>
    </cfRule>
    <cfRule type="cellIs" dxfId="0" priority="130" operator="equal">
      <formula>0</formula>
    </cfRule>
    <cfRule type="cellIs" dxfId="0" priority="131" operator="equal">
      <formula>0</formula>
    </cfRule>
    <cfRule type="cellIs" dxfId="0" priority="132" operator="equal">
      <formula>0</formula>
    </cfRule>
  </conditionalFormatting>
  <conditionalFormatting sqref="I102">
    <cfRule type="cellIs" dxfId="0" priority="125" operator="equal">
      <formula>0</formula>
    </cfRule>
    <cfRule type="cellIs" dxfId="0" priority="126" operator="equal">
      <formula>0</formula>
    </cfRule>
    <cfRule type="cellIs" dxfId="0" priority="127" operator="equal">
      <formula>0</formula>
    </cfRule>
    <cfRule type="cellIs" dxfId="0" priority="128" operator="equal">
      <formula>0</formula>
    </cfRule>
  </conditionalFormatting>
  <conditionalFormatting sqref="I103">
    <cfRule type="cellIs" dxfId="0" priority="133" operator="equal">
      <formula>0</formula>
    </cfRule>
    <cfRule type="cellIs" dxfId="0" priority="134" operator="equal">
      <formula>0</formula>
    </cfRule>
    <cfRule type="cellIs" dxfId="0" priority="135" operator="equal">
      <formula>0</formula>
    </cfRule>
    <cfRule type="cellIs" dxfId="0" priority="136" operator="equal">
      <formula>0</formula>
    </cfRule>
  </conditionalFormatting>
  <conditionalFormatting sqref="I104">
    <cfRule type="cellIs" dxfId="0" priority="121" operator="equal">
      <formula>0</formula>
    </cfRule>
    <cfRule type="cellIs" dxfId="0" priority="122" operator="equal">
      <formula>0</formula>
    </cfRule>
    <cfRule type="cellIs" dxfId="0" priority="123" operator="equal">
      <formula>0</formula>
    </cfRule>
    <cfRule type="cellIs" dxfId="0" priority="124" operator="equal">
      <formula>0</formula>
    </cfRule>
  </conditionalFormatting>
  <conditionalFormatting sqref="I114">
    <cfRule type="cellIs" dxfId="0" priority="74" operator="equal">
      <formula>0</formula>
    </cfRule>
    <cfRule type="cellIs" dxfId="0" priority="75" operator="equal">
      <formula>0</formula>
    </cfRule>
    <cfRule type="cellIs" dxfId="0" priority="76" operator="equal">
      <formula>0</formula>
    </cfRule>
    <cfRule type="cellIs" dxfId="0" priority="77" operator="equal">
      <formula>0</formula>
    </cfRule>
  </conditionalFormatting>
  <conditionalFormatting sqref="I115">
    <cfRule type="cellIs" dxfId="0" priority="70" operator="equal">
      <formula>0</formula>
    </cfRule>
    <cfRule type="cellIs" dxfId="0" priority="71" operator="equal">
      <formula>0</formula>
    </cfRule>
    <cfRule type="cellIs" dxfId="0" priority="72" operator="equal">
      <formula>0</formula>
    </cfRule>
    <cfRule type="cellIs" dxfId="0" priority="73" operator="equal">
      <formula>0</formula>
    </cfRule>
  </conditionalFormatting>
  <conditionalFormatting sqref="I116">
    <cfRule type="cellIs" dxfId="0" priority="66" operator="equal">
      <formula>0</formula>
    </cfRule>
    <cfRule type="cellIs" dxfId="0" priority="67" operator="equal">
      <formula>0</formula>
    </cfRule>
    <cfRule type="cellIs" dxfId="0" priority="68" operator="equal">
      <formula>0</formula>
    </cfRule>
    <cfRule type="cellIs" dxfId="0" priority="69" operator="equal">
      <formula>0</formula>
    </cfRule>
  </conditionalFormatting>
  <conditionalFormatting sqref="I122">
    <cfRule type="cellIs" dxfId="0" priority="57" operator="equal">
      <formula>0</formula>
    </cfRule>
    <cfRule type="cellIs" dxfId="0" priority="58" operator="equal">
      <formula>0</formula>
    </cfRule>
    <cfRule type="cellIs" dxfId="0" priority="59" operator="equal">
      <formula>0</formula>
    </cfRule>
    <cfRule type="cellIs" dxfId="0" priority="60" operator="equal">
      <formula>0</formula>
    </cfRule>
  </conditionalFormatting>
  <conditionalFormatting sqref="I123">
    <cfRule type="cellIs" dxfId="0" priority="53" operator="equal">
      <formula>0</formula>
    </cfRule>
    <cfRule type="cellIs" dxfId="0" priority="54" operator="equal">
      <formula>0</formula>
    </cfRule>
    <cfRule type="cellIs" dxfId="0" priority="55" operator="equal">
      <formula>0</formula>
    </cfRule>
    <cfRule type="cellIs" dxfId="0" priority="56" operator="equal">
      <formula>0</formula>
    </cfRule>
  </conditionalFormatting>
  <conditionalFormatting sqref="I124">
    <cfRule type="cellIs" dxfId="0" priority="49" operator="equal">
      <formula>0</formula>
    </cfRule>
    <cfRule type="cellIs" dxfId="0" priority="50" operator="equal">
      <formula>0</formula>
    </cfRule>
    <cfRule type="cellIs" dxfId="0" priority="51" operator="equal">
      <formula>0</formula>
    </cfRule>
    <cfRule type="cellIs" dxfId="0" priority="52" operator="equal">
      <formula>0</formula>
    </cfRule>
  </conditionalFormatting>
  <conditionalFormatting sqref="I126">
    <cfRule type="cellIs" dxfId="0" priority="48" operator="equal">
      <formula>0</formula>
    </cfRule>
  </conditionalFormatting>
  <conditionalFormatting sqref="D129">
    <cfRule type="cellIs" dxfId="2" priority="4" operator="equal">
      <formula>0</formula>
    </cfRule>
    <cfRule type="cellIs" dxfId="2" priority="3" operator="equal">
      <formula>0</formula>
    </cfRule>
    <cfRule type="cellIs" dxfId="2" priority="2" operator="equal">
      <formula>0</formula>
    </cfRule>
    <cfRule type="cellIs" dxfId="2" priority="1" operator="equal">
      <formula>0</formula>
    </cfRule>
  </conditionalFormatting>
  <conditionalFormatting sqref="F133">
    <cfRule type="cellIs" dxfId="2" priority="21" operator="equal">
      <formula>0</formula>
    </cfRule>
    <cfRule type="cellIs" dxfId="2" priority="22" operator="equal">
      <formula>0</formula>
    </cfRule>
    <cfRule type="cellIs" dxfId="2" priority="23" operator="equal">
      <formula>0</formula>
    </cfRule>
    <cfRule type="cellIs" dxfId="2" priority="24" operator="equal">
      <formula>0</formula>
    </cfRule>
  </conditionalFormatting>
  <conditionalFormatting sqref="D88:D128">
    <cfRule type="cellIs" dxfId="2" priority="46" operator="equal">
      <formula>0</formula>
    </cfRule>
  </conditionalFormatting>
  <conditionalFormatting sqref="D90:D91">
    <cfRule type="cellIs" dxfId="0" priority="47" operator="equal">
      <formula>0</formula>
    </cfRule>
  </conditionalFormatting>
  <conditionalFormatting sqref="D99:D105">
    <cfRule type="cellIs" dxfId="2" priority="45" operator="equal">
      <formula>0</formula>
    </cfRule>
  </conditionalFormatting>
  <conditionalFormatting sqref="D107:D123">
    <cfRule type="cellIs" dxfId="2" priority="44" operator="equal">
      <formula>0</formula>
    </cfRule>
    <cfRule type="cellIs" dxfId="2" priority="43" operator="equal">
      <formula>0</formula>
    </cfRule>
  </conditionalFormatting>
  <conditionalFormatting sqref="D125:D128">
    <cfRule type="cellIs" dxfId="2" priority="42" operator="equal">
      <formula>0</formula>
    </cfRule>
    <cfRule type="cellIs" dxfId="2" priority="41" operator="equal">
      <formula>0</formula>
    </cfRule>
    <cfRule type="cellIs" dxfId="2" priority="40" operator="equal">
      <formula>0</formula>
    </cfRule>
  </conditionalFormatting>
  <conditionalFormatting sqref="E90:E94">
    <cfRule type="cellIs" dxfId="2" priority="27" operator="equal">
      <formula>0</formula>
    </cfRule>
    <cfRule type="cellIs" dxfId="2" priority="26" operator="equal">
      <formula>0</formula>
    </cfRule>
    <cfRule type="cellIs" dxfId="2" priority="25" operator="equal">
      <formula>0</formula>
    </cfRule>
  </conditionalFormatting>
  <conditionalFormatting sqref="E99:E101">
    <cfRule type="cellIs" dxfId="2" priority="30" operator="equal">
      <formula>0</formula>
    </cfRule>
    <cfRule type="cellIs" dxfId="2" priority="29" operator="equal">
      <formula>0</formula>
    </cfRule>
    <cfRule type="cellIs" dxfId="2" priority="28" operator="equal">
      <formula>0</formula>
    </cfRule>
  </conditionalFormatting>
  <conditionalFormatting sqref="E102:E104">
    <cfRule type="cellIs" dxfId="2" priority="33" operator="equal">
      <formula>0</formula>
    </cfRule>
    <cfRule type="cellIs" dxfId="2" priority="32" operator="equal">
      <formula>0</formula>
    </cfRule>
    <cfRule type="cellIs" dxfId="2" priority="31" operator="equal">
      <formula>0</formula>
    </cfRule>
  </conditionalFormatting>
  <conditionalFormatting sqref="E107:E108">
    <cfRule type="cellIs" dxfId="2" priority="36" operator="equal">
      <formula>0</formula>
    </cfRule>
    <cfRule type="cellIs" dxfId="2" priority="35" operator="equal">
      <formula>0</formula>
    </cfRule>
    <cfRule type="cellIs" dxfId="2" priority="34" operator="equal">
      <formula>0</formula>
    </cfRule>
  </conditionalFormatting>
  <conditionalFormatting sqref="E111:E121">
    <cfRule type="cellIs" dxfId="2" priority="39" operator="equal">
      <formula>0</formula>
    </cfRule>
    <cfRule type="cellIs" dxfId="2" priority="38" operator="equal">
      <formula>0</formula>
    </cfRule>
    <cfRule type="cellIs" dxfId="2" priority="37" operator="equal">
      <formula>0</formula>
    </cfRule>
  </conditionalFormatting>
  <conditionalFormatting sqref="I2:I71">
    <cfRule type="cellIs" dxfId="0" priority="107" operator="equal">
      <formula>0</formula>
    </cfRule>
  </conditionalFormatting>
  <conditionalFormatting sqref="I75:I76">
    <cfRule type="cellIs" dxfId="0" priority="102" operator="equal">
      <formula>0</formula>
    </cfRule>
    <cfRule type="cellIs" dxfId="0" priority="103" operator="equal">
      <formula>0</formula>
    </cfRule>
    <cfRule type="cellIs" dxfId="0" priority="104" operator="equal">
      <formula>0</formula>
    </cfRule>
    <cfRule type="cellIs" dxfId="0" priority="105" operator="equal">
      <formula>0</formula>
    </cfRule>
  </conditionalFormatting>
  <conditionalFormatting sqref="I77:I79">
    <cfRule type="cellIs" dxfId="0" priority="98" operator="equal">
      <formula>0</formula>
    </cfRule>
    <cfRule type="cellIs" dxfId="0" priority="99" operator="equal">
      <formula>0</formula>
    </cfRule>
    <cfRule type="cellIs" dxfId="0" priority="100" operator="equal">
      <formula>0</formula>
    </cfRule>
    <cfRule type="cellIs" dxfId="0" priority="101" operator="equal">
      <formula>0</formula>
    </cfRule>
  </conditionalFormatting>
  <conditionalFormatting sqref="I85:I86">
    <cfRule type="cellIs" dxfId="0" priority="82" operator="equal">
      <formula>0</formula>
    </cfRule>
    <cfRule type="cellIs" dxfId="0" priority="83" operator="equal">
      <formula>0</formula>
    </cfRule>
    <cfRule type="cellIs" dxfId="0" priority="84" operator="equal">
      <formula>0</formula>
    </cfRule>
    <cfRule type="cellIs" dxfId="0" priority="85" operator="equal">
      <formula>0</formula>
    </cfRule>
  </conditionalFormatting>
  <conditionalFormatting sqref="I94:I95">
    <cfRule type="cellIs" dxfId="0" priority="153" operator="equal">
      <formula>0</formula>
    </cfRule>
    <cfRule type="cellIs" dxfId="0" priority="154" operator="equal">
      <formula>0</formula>
    </cfRule>
    <cfRule type="cellIs" dxfId="0" priority="155" operator="equal">
      <formula>0</formula>
    </cfRule>
    <cfRule type="cellIs" dxfId="0" priority="156" operator="equal">
      <formula>0</formula>
    </cfRule>
  </conditionalFormatting>
  <conditionalFormatting sqref="I98:I99">
    <cfRule type="cellIs" dxfId="0" priority="141" operator="equal">
      <formula>0</formula>
    </cfRule>
    <cfRule type="cellIs" dxfId="0" priority="143" operator="equal">
      <formula>0</formula>
    </cfRule>
    <cfRule type="cellIs" dxfId="0" priority="145" operator="equal">
      <formula>0</formula>
    </cfRule>
    <cfRule type="cellIs" dxfId="0" priority="147" operator="equal">
      <formula>0</formula>
    </cfRule>
  </conditionalFormatting>
  <conditionalFormatting sqref="I105:I111">
    <cfRule type="cellIs" dxfId="0" priority="114" operator="equal">
      <formula>0</formula>
    </cfRule>
    <cfRule type="cellIs" dxfId="0" priority="116" operator="equal">
      <formula>0</formula>
    </cfRule>
    <cfRule type="cellIs" dxfId="0" priority="118" operator="equal">
      <formula>0</formula>
    </cfRule>
    <cfRule type="cellIs" dxfId="0" priority="120" operator="equal">
      <formula>0</formula>
    </cfRule>
  </conditionalFormatting>
  <conditionalFormatting sqref="I109:I111">
    <cfRule type="cellIs" dxfId="0" priority="109" operator="equal">
      <formula>0</formula>
    </cfRule>
    <cfRule type="cellIs" dxfId="0" priority="110" operator="equal">
      <formula>0</formula>
    </cfRule>
    <cfRule type="cellIs" dxfId="0" priority="111" operator="equal">
      <formula>0</formula>
    </cfRule>
    <cfRule type="cellIs" dxfId="0" priority="112" operator="equal">
      <formula>0</formula>
    </cfRule>
  </conditionalFormatting>
  <conditionalFormatting sqref="I112:I113">
    <cfRule type="cellIs" dxfId="0" priority="113" operator="equal">
      <formula>0</formula>
    </cfRule>
    <cfRule type="cellIs" dxfId="0" priority="115" operator="equal">
      <formula>0</formula>
    </cfRule>
    <cfRule type="cellIs" dxfId="0" priority="117" operator="equal">
      <formula>0</formula>
    </cfRule>
    <cfRule type="cellIs" dxfId="0" priority="119" operator="equal">
      <formula>0</formula>
    </cfRule>
  </conditionalFormatting>
  <conditionalFormatting sqref="I119:I120">
    <cfRule type="cellIs" dxfId="0" priority="61" operator="equal">
      <formula>0</formula>
    </cfRule>
    <cfRule type="cellIs" dxfId="0" priority="62" operator="equal">
      <formula>0</formula>
    </cfRule>
    <cfRule type="cellIs" dxfId="0" priority="63" operator="equal">
      <formula>0</formula>
    </cfRule>
    <cfRule type="cellIs" dxfId="0" priority="64" operator="equal">
      <formula>0</formula>
    </cfRule>
  </conditionalFormatting>
  <conditionalFormatting sqref="I73:I74 I84 I81:I82">
    <cfRule type="cellIs" dxfId="0" priority="106" operator="equal">
      <formula>0</formula>
    </cfRule>
  </conditionalFormatting>
  <conditionalFormatting sqref="I125 I127:I132 I117:I118 I121">
    <cfRule type="cellIs" dxfId="0" priority="65" operator="equal">
      <formula>0</formula>
    </cfRule>
  </conditionalFormatting>
  <pageMargins left="0.75" right="0.75" top="1" bottom="1" header="0.511805555555556" footer="0.511805555555556"/>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V365"/>
  <sheetViews>
    <sheetView topLeftCell="D1" workbookViewId="0">
      <selection activeCell="C8" sqref="C8"/>
    </sheetView>
  </sheetViews>
  <sheetFormatPr defaultColWidth="9.14285714285714" defaultRowHeight="17.6"/>
  <cols>
    <col min="2" max="2" width="7.88392857142857" customWidth="1"/>
    <col min="3" max="3" width="5.20535714285714" customWidth="1"/>
    <col min="5" max="5" width="8.47321428571429" customWidth="1"/>
    <col min="6" max="6" width="7.58928571428571" customWidth="1"/>
  </cols>
  <sheetData>
    <row r="1" ht="20" spans="1:22">
      <c r="A1" s="1" t="s">
        <v>1145</v>
      </c>
      <c r="B1" s="2" t="s">
        <v>1146</v>
      </c>
      <c r="C1" s="3" t="s">
        <v>1147</v>
      </c>
      <c r="D1" s="4"/>
      <c r="E1" s="12" t="s">
        <v>1148</v>
      </c>
      <c r="F1" s="13" t="s">
        <v>1149</v>
      </c>
      <c r="G1" s="14" t="s">
        <v>1150</v>
      </c>
      <c r="H1" s="13" t="s">
        <v>1151</v>
      </c>
      <c r="I1" s="18" t="s">
        <v>1152</v>
      </c>
      <c r="J1" s="19" t="s">
        <v>1153</v>
      </c>
      <c r="K1" s="20" t="s">
        <v>1136</v>
      </c>
      <c r="L1" s="21" t="s">
        <v>1137</v>
      </c>
      <c r="M1" s="28" t="s">
        <v>1154</v>
      </c>
      <c r="N1" s="29" t="s">
        <v>1155</v>
      </c>
      <c r="O1" s="30" t="s">
        <v>1156</v>
      </c>
      <c r="P1" s="31" t="s">
        <v>1157</v>
      </c>
      <c r="Q1" s="39" t="s">
        <v>1158</v>
      </c>
      <c r="R1" s="40" t="s">
        <v>1159</v>
      </c>
      <c r="S1" s="41" t="s">
        <v>1160</v>
      </c>
      <c r="T1" s="42" t="s">
        <v>1161</v>
      </c>
      <c r="U1" s="42" t="s">
        <v>1162</v>
      </c>
      <c r="V1" s="45" t="s">
        <v>1163</v>
      </c>
    </row>
    <row r="2" ht="25" customHeight="1" spans="1:22">
      <c r="A2" s="5" t="s">
        <v>1164</v>
      </c>
      <c r="B2" s="6" t="s">
        <v>1165</v>
      </c>
      <c r="C2" s="7"/>
      <c r="D2" s="8" t="s">
        <v>1166</v>
      </c>
      <c r="E2" s="15" t="s">
        <v>1167</v>
      </c>
      <c r="F2" s="16">
        <v>0</v>
      </c>
      <c r="G2" s="17" t="s">
        <v>1168</v>
      </c>
      <c r="H2" s="8" t="s">
        <v>1169</v>
      </c>
      <c r="I2" s="8" t="s">
        <v>1170</v>
      </c>
      <c r="J2" s="22">
        <v>44201</v>
      </c>
      <c r="K2" s="23">
        <v>44247</v>
      </c>
      <c r="L2" s="24">
        <v>44277</v>
      </c>
      <c r="M2" s="32" t="s">
        <v>1171</v>
      </c>
      <c r="N2" s="33" t="s">
        <v>1172</v>
      </c>
      <c r="O2" s="34" t="s">
        <v>1173</v>
      </c>
      <c r="P2" s="35">
        <v>37191.49</v>
      </c>
      <c r="Q2" s="35">
        <v>11200</v>
      </c>
      <c r="R2" s="43"/>
      <c r="S2" s="44"/>
      <c r="T2" s="35">
        <v>25991.49</v>
      </c>
      <c r="U2" s="24"/>
      <c r="V2" s="46"/>
    </row>
    <row r="3" ht="25" customHeight="1" spans="1:22">
      <c r="A3" s="5" t="s">
        <v>1174</v>
      </c>
      <c r="B3" s="6" t="s">
        <v>1165</v>
      </c>
      <c r="C3" s="7"/>
      <c r="D3" s="8" t="s">
        <v>1166</v>
      </c>
      <c r="E3" s="15" t="s">
        <v>1175</v>
      </c>
      <c r="F3" s="16">
        <v>0</v>
      </c>
      <c r="G3" s="17" t="s">
        <v>1176</v>
      </c>
      <c r="H3" s="9" t="s">
        <v>1177</v>
      </c>
      <c r="I3" s="8"/>
      <c r="J3" s="22">
        <v>44201</v>
      </c>
      <c r="K3" s="23">
        <v>44216</v>
      </c>
      <c r="L3" s="24"/>
      <c r="M3" s="32" t="s">
        <v>1178</v>
      </c>
      <c r="N3" s="33"/>
      <c r="O3" s="34" t="s">
        <v>1177</v>
      </c>
      <c r="P3" s="36">
        <v>60740</v>
      </c>
      <c r="Q3" s="36">
        <v>20000</v>
      </c>
      <c r="R3" s="43"/>
      <c r="S3" s="44"/>
      <c r="T3" s="36">
        <v>40740</v>
      </c>
      <c r="U3" s="24"/>
      <c r="V3" s="46"/>
    </row>
    <row r="4" ht="25" customHeight="1" spans="1:22">
      <c r="A4" s="5" t="s">
        <v>1179</v>
      </c>
      <c r="B4" s="6" t="s">
        <v>1165</v>
      </c>
      <c r="C4" s="7"/>
      <c r="D4" s="8" t="s">
        <v>1166</v>
      </c>
      <c r="E4" s="15" t="s">
        <v>1180</v>
      </c>
      <c r="F4" s="16"/>
      <c r="G4" s="17" t="s">
        <v>1181</v>
      </c>
      <c r="H4" s="8" t="s">
        <v>1169</v>
      </c>
      <c r="I4" s="8" t="s">
        <v>1182</v>
      </c>
      <c r="J4" s="22">
        <v>44203</v>
      </c>
      <c r="K4" s="23">
        <v>44324</v>
      </c>
      <c r="L4" s="24">
        <v>44363</v>
      </c>
      <c r="M4" s="32" t="s">
        <v>1183</v>
      </c>
      <c r="N4" s="33" t="s">
        <v>1184</v>
      </c>
      <c r="O4" s="34" t="s">
        <v>1173</v>
      </c>
      <c r="P4" s="35">
        <v>25048.15</v>
      </c>
      <c r="Q4" s="35">
        <v>4000</v>
      </c>
      <c r="R4" s="43"/>
      <c r="S4" s="44"/>
      <c r="T4" s="35">
        <v>21048.15</v>
      </c>
      <c r="U4" s="24"/>
      <c r="V4" s="46"/>
    </row>
    <row r="5" ht="25" customHeight="1" spans="1:22">
      <c r="A5" s="5" t="s">
        <v>1185</v>
      </c>
      <c r="B5" s="6" t="s">
        <v>1165</v>
      </c>
      <c r="C5" s="7"/>
      <c r="D5" s="8" t="s">
        <v>1166</v>
      </c>
      <c r="E5" s="15" t="s">
        <v>1186</v>
      </c>
      <c r="F5" s="16" t="s">
        <v>1187</v>
      </c>
      <c r="G5" s="17" t="s">
        <v>1188</v>
      </c>
      <c r="H5" s="8" t="s">
        <v>1169</v>
      </c>
      <c r="I5" s="8" t="s">
        <v>1189</v>
      </c>
      <c r="J5" s="22">
        <v>44208</v>
      </c>
      <c r="K5" s="23">
        <v>44343</v>
      </c>
      <c r="L5" s="24">
        <v>44394</v>
      </c>
      <c r="M5" s="32" t="s">
        <v>1190</v>
      </c>
      <c r="N5" s="22" t="s">
        <v>1191</v>
      </c>
      <c r="O5" s="34" t="s">
        <v>1173</v>
      </c>
      <c r="P5" s="35">
        <v>56661.25</v>
      </c>
      <c r="Q5" s="35">
        <v>10000</v>
      </c>
      <c r="R5" s="43"/>
      <c r="S5" s="44"/>
      <c r="T5" s="35">
        <v>18000</v>
      </c>
      <c r="U5" s="35">
        <v>28661.2055641422</v>
      </c>
      <c r="V5" s="46"/>
    </row>
    <row r="6" ht="25" customHeight="1" spans="1:22">
      <c r="A6" s="5" t="s">
        <v>1192</v>
      </c>
      <c r="B6" s="6" t="s">
        <v>1165</v>
      </c>
      <c r="C6" s="7"/>
      <c r="D6" s="8" t="s">
        <v>1166</v>
      </c>
      <c r="E6" s="15" t="s">
        <v>1193</v>
      </c>
      <c r="F6" s="16">
        <v>0</v>
      </c>
      <c r="G6" s="17" t="s">
        <v>1194</v>
      </c>
      <c r="H6" s="8" t="s">
        <v>1169</v>
      </c>
      <c r="I6" s="8" t="s">
        <v>1195</v>
      </c>
      <c r="J6" s="22">
        <v>44218</v>
      </c>
      <c r="K6" s="23">
        <v>44290</v>
      </c>
      <c r="L6" s="24">
        <v>44311</v>
      </c>
      <c r="M6" s="32" t="s">
        <v>1196</v>
      </c>
      <c r="N6" s="33" t="s">
        <v>1197</v>
      </c>
      <c r="O6" s="34" t="s">
        <v>1173</v>
      </c>
      <c r="P6" s="35">
        <v>27186.72</v>
      </c>
      <c r="Q6" s="35">
        <v>5025.17</v>
      </c>
      <c r="R6" s="43"/>
      <c r="S6" s="44"/>
      <c r="T6" s="35">
        <v>22161.55</v>
      </c>
      <c r="U6" s="24"/>
      <c r="V6" s="46"/>
    </row>
    <row r="7" ht="25" customHeight="1" spans="1:22">
      <c r="A7" s="5" t="s">
        <v>1198</v>
      </c>
      <c r="B7" s="6" t="s">
        <v>1165</v>
      </c>
      <c r="C7" s="7"/>
      <c r="D7" s="8" t="s">
        <v>1166</v>
      </c>
      <c r="E7" s="15" t="s">
        <v>1199</v>
      </c>
      <c r="F7" s="16">
        <v>0</v>
      </c>
      <c r="G7" s="17" t="s">
        <v>1200</v>
      </c>
      <c r="H7" s="8" t="s">
        <v>1201</v>
      </c>
      <c r="I7" s="8" t="s">
        <v>1202</v>
      </c>
      <c r="J7" s="22">
        <v>44226</v>
      </c>
      <c r="K7" s="23">
        <v>44315</v>
      </c>
      <c r="L7" s="24">
        <v>44327</v>
      </c>
      <c r="M7" s="32" t="s">
        <v>1203</v>
      </c>
      <c r="N7" s="33" t="s">
        <v>1204</v>
      </c>
      <c r="O7" s="34" t="s">
        <v>1173</v>
      </c>
      <c r="P7" s="35">
        <v>18261.02</v>
      </c>
      <c r="Q7" s="35">
        <v>5476</v>
      </c>
      <c r="R7" s="43"/>
      <c r="S7" s="44"/>
      <c r="T7" s="35">
        <v>9814.15</v>
      </c>
      <c r="U7" s="35">
        <v>2963.18</v>
      </c>
      <c r="V7" s="46"/>
    </row>
    <row r="8" ht="25" customHeight="1" spans="1:22">
      <c r="A8" s="5" t="s">
        <v>1205</v>
      </c>
      <c r="B8" s="6" t="s">
        <v>1165</v>
      </c>
      <c r="C8" s="7"/>
      <c r="D8" s="9" t="s">
        <v>1166</v>
      </c>
      <c r="E8" s="15" t="s">
        <v>1206</v>
      </c>
      <c r="F8" s="16" t="s">
        <v>1207</v>
      </c>
      <c r="G8" s="17" t="s">
        <v>1208</v>
      </c>
      <c r="H8" s="8" t="s">
        <v>1209</v>
      </c>
      <c r="I8" s="8" t="s">
        <v>1210</v>
      </c>
      <c r="J8" s="22">
        <v>44231</v>
      </c>
      <c r="K8" s="23">
        <v>44336</v>
      </c>
      <c r="L8" s="24">
        <v>44370</v>
      </c>
      <c r="M8" s="32" t="s">
        <v>1211</v>
      </c>
      <c r="N8" s="33" t="s">
        <v>1212</v>
      </c>
      <c r="O8" s="34" t="s">
        <v>1213</v>
      </c>
      <c r="P8" s="35">
        <v>104894.17</v>
      </c>
      <c r="Q8" s="35"/>
      <c r="R8" s="43"/>
      <c r="S8" s="44"/>
      <c r="T8" s="35">
        <v>104894.17</v>
      </c>
      <c r="U8" s="24"/>
      <c r="V8" s="46"/>
    </row>
    <row r="9" ht="25" customHeight="1" spans="1:22">
      <c r="A9" s="5" t="s">
        <v>1214</v>
      </c>
      <c r="B9" s="6" t="s">
        <v>1165</v>
      </c>
      <c r="C9" s="7"/>
      <c r="D9" s="9" t="s">
        <v>1166</v>
      </c>
      <c r="E9" s="15" t="s">
        <v>1206</v>
      </c>
      <c r="F9" s="16" t="s">
        <v>1207</v>
      </c>
      <c r="G9" s="17" t="s">
        <v>1215</v>
      </c>
      <c r="H9" s="8" t="s">
        <v>1209</v>
      </c>
      <c r="I9" s="8" t="s">
        <v>1210</v>
      </c>
      <c r="J9" s="22">
        <v>44231</v>
      </c>
      <c r="K9" s="23">
        <v>44487</v>
      </c>
      <c r="L9" s="24">
        <v>44521</v>
      </c>
      <c r="M9" s="32" t="s">
        <v>1216</v>
      </c>
      <c r="N9" s="22"/>
      <c r="O9" s="34" t="s">
        <v>1213</v>
      </c>
      <c r="P9" s="37"/>
      <c r="Q9" s="35"/>
      <c r="R9" s="43"/>
      <c r="S9" s="44"/>
      <c r="T9" s="36"/>
      <c r="U9" s="24"/>
      <c r="V9" s="46"/>
    </row>
    <row r="10" ht="25" customHeight="1" spans="1:22">
      <c r="A10" s="5" t="s">
        <v>1217</v>
      </c>
      <c r="B10" s="6" t="s">
        <v>1165</v>
      </c>
      <c r="C10" s="7"/>
      <c r="D10" s="9" t="s">
        <v>1166</v>
      </c>
      <c r="E10" s="15" t="s">
        <v>1206</v>
      </c>
      <c r="F10" s="16" t="s">
        <v>1207</v>
      </c>
      <c r="G10" s="17" t="s">
        <v>1215</v>
      </c>
      <c r="H10" s="8" t="s">
        <v>1209</v>
      </c>
      <c r="I10" s="8" t="s">
        <v>1210</v>
      </c>
      <c r="J10" s="22">
        <v>44231</v>
      </c>
      <c r="K10" s="23">
        <v>44358</v>
      </c>
      <c r="L10" s="24">
        <v>44403</v>
      </c>
      <c r="M10" s="32" t="s">
        <v>1218</v>
      </c>
      <c r="N10" s="33" t="s">
        <v>1219</v>
      </c>
      <c r="O10" s="34" t="s">
        <v>1213</v>
      </c>
      <c r="P10" s="35">
        <v>54178.1</v>
      </c>
      <c r="Q10" s="35">
        <v>19148</v>
      </c>
      <c r="R10" s="43"/>
      <c r="S10" s="44"/>
      <c r="T10" s="35">
        <v>35030.1</v>
      </c>
      <c r="U10" s="24"/>
      <c r="V10" s="46"/>
    </row>
    <row r="11" ht="25" customHeight="1" spans="1:22">
      <c r="A11" s="5" t="s">
        <v>1220</v>
      </c>
      <c r="B11" s="6" t="s">
        <v>1165</v>
      </c>
      <c r="C11" s="7"/>
      <c r="D11" s="9" t="s">
        <v>1166</v>
      </c>
      <c r="E11" s="15" t="s">
        <v>1206</v>
      </c>
      <c r="F11" s="16" t="s">
        <v>1207</v>
      </c>
      <c r="G11" s="17" t="s">
        <v>1215</v>
      </c>
      <c r="H11" s="8" t="s">
        <v>1209</v>
      </c>
      <c r="I11" s="8" t="s">
        <v>1221</v>
      </c>
      <c r="J11" s="22">
        <v>44231</v>
      </c>
      <c r="K11" s="23">
        <v>44347</v>
      </c>
      <c r="L11" s="24">
        <v>44387</v>
      </c>
      <c r="M11" s="32" t="s">
        <v>1222</v>
      </c>
      <c r="N11" s="33" t="s">
        <v>1223</v>
      </c>
      <c r="O11" s="34" t="s">
        <v>1213</v>
      </c>
      <c r="P11" s="35">
        <v>53757.46</v>
      </c>
      <c r="Q11" s="35"/>
      <c r="R11" s="43"/>
      <c r="S11" s="44"/>
      <c r="T11" s="35">
        <v>53757.46</v>
      </c>
      <c r="U11" s="24"/>
      <c r="V11" s="46"/>
    </row>
    <row r="12" ht="25" customHeight="1" spans="1:22">
      <c r="A12" s="5" t="s">
        <v>1224</v>
      </c>
      <c r="B12" s="6" t="s">
        <v>1165</v>
      </c>
      <c r="C12" s="7"/>
      <c r="D12" s="8" t="s">
        <v>1166</v>
      </c>
      <c r="E12" s="15" t="s">
        <v>1225</v>
      </c>
      <c r="F12" s="16">
        <v>0</v>
      </c>
      <c r="G12" s="17" t="s">
        <v>1226</v>
      </c>
      <c r="H12" s="8" t="s">
        <v>1169</v>
      </c>
      <c r="I12" s="8" t="s">
        <v>1227</v>
      </c>
      <c r="J12" s="22">
        <v>44232</v>
      </c>
      <c r="K12" s="23">
        <v>44299</v>
      </c>
      <c r="L12" s="24">
        <v>44367</v>
      </c>
      <c r="M12" s="32" t="s">
        <v>1228</v>
      </c>
      <c r="N12" s="33" t="s">
        <v>1229</v>
      </c>
      <c r="O12" s="34" t="s">
        <v>1173</v>
      </c>
      <c r="P12" s="35">
        <v>23780</v>
      </c>
      <c r="Q12" s="35">
        <v>4756</v>
      </c>
      <c r="R12" s="43"/>
      <c r="S12" s="44"/>
      <c r="T12" s="35">
        <v>19024</v>
      </c>
      <c r="U12" s="24"/>
      <c r="V12" s="46"/>
    </row>
    <row r="13" ht="25" customHeight="1" spans="1:22">
      <c r="A13" s="5" t="s">
        <v>1230</v>
      </c>
      <c r="B13" s="6" t="s">
        <v>1165</v>
      </c>
      <c r="C13" s="7"/>
      <c r="D13" s="8" t="s">
        <v>1166</v>
      </c>
      <c r="E13" s="15" t="s">
        <v>1175</v>
      </c>
      <c r="F13" s="16">
        <v>0</v>
      </c>
      <c r="G13" s="17" t="s">
        <v>1226</v>
      </c>
      <c r="H13" s="8" t="s">
        <v>1169</v>
      </c>
      <c r="I13" s="8" t="s">
        <v>1231</v>
      </c>
      <c r="J13" s="22">
        <v>44236</v>
      </c>
      <c r="K13" s="23">
        <v>44325</v>
      </c>
      <c r="L13" s="24"/>
      <c r="M13" s="32" t="s">
        <v>1232</v>
      </c>
      <c r="N13" s="33" t="s">
        <v>1233</v>
      </c>
      <c r="O13" s="34" t="s">
        <v>1177</v>
      </c>
      <c r="P13" s="35">
        <v>24385.81</v>
      </c>
      <c r="Q13" s="35"/>
      <c r="R13" s="43"/>
      <c r="S13" s="44"/>
      <c r="T13" s="35">
        <v>24385.81</v>
      </c>
      <c r="U13" s="24"/>
      <c r="V13" s="46"/>
    </row>
    <row r="14" ht="25" customHeight="1" spans="1:22">
      <c r="A14" s="5" t="s">
        <v>1234</v>
      </c>
      <c r="B14" s="6" t="s">
        <v>1165</v>
      </c>
      <c r="C14" s="7"/>
      <c r="D14" s="8" t="s">
        <v>1166</v>
      </c>
      <c r="E14" s="15" t="s">
        <v>1235</v>
      </c>
      <c r="F14" s="16">
        <v>0</v>
      </c>
      <c r="G14" s="17" t="s">
        <v>1226</v>
      </c>
      <c r="H14" s="8" t="s">
        <v>1169</v>
      </c>
      <c r="I14" s="8" t="s">
        <v>1236</v>
      </c>
      <c r="J14" s="22">
        <v>44257</v>
      </c>
      <c r="K14" s="25">
        <v>44299</v>
      </c>
      <c r="L14" s="24">
        <v>44335</v>
      </c>
      <c r="M14" s="32" t="s">
        <v>1237</v>
      </c>
      <c r="N14" s="33" t="s">
        <v>1238</v>
      </c>
      <c r="O14" s="34" t="s">
        <v>1173</v>
      </c>
      <c r="P14" s="35">
        <v>28173.95</v>
      </c>
      <c r="Q14" s="35">
        <v>8000</v>
      </c>
      <c r="R14" s="43"/>
      <c r="S14" s="44"/>
      <c r="T14" s="35">
        <v>20173.95</v>
      </c>
      <c r="U14" s="24"/>
      <c r="V14" s="46"/>
    </row>
    <row r="15" ht="25" customHeight="1" spans="1:22">
      <c r="A15" s="5" t="s">
        <v>1239</v>
      </c>
      <c r="B15" s="6" t="s">
        <v>1165</v>
      </c>
      <c r="C15" s="7"/>
      <c r="D15" s="8" t="s">
        <v>1166</v>
      </c>
      <c r="E15" s="15" t="s">
        <v>1240</v>
      </c>
      <c r="F15" s="16">
        <v>0</v>
      </c>
      <c r="G15" s="17" t="s">
        <v>1241</v>
      </c>
      <c r="H15" s="8" t="s">
        <v>1169</v>
      </c>
      <c r="I15" s="8" t="s">
        <v>1242</v>
      </c>
      <c r="J15" s="22">
        <v>44257</v>
      </c>
      <c r="K15" s="23">
        <v>44295</v>
      </c>
      <c r="L15" s="24">
        <v>44312</v>
      </c>
      <c r="M15" s="32" t="s">
        <v>1243</v>
      </c>
      <c r="N15" s="33" t="s">
        <v>1244</v>
      </c>
      <c r="O15" s="34" t="s">
        <v>1173</v>
      </c>
      <c r="P15" s="35">
        <v>48899.94</v>
      </c>
      <c r="Q15" s="35"/>
      <c r="R15" s="43"/>
      <c r="S15" s="44"/>
      <c r="T15" s="35">
        <v>48899.94</v>
      </c>
      <c r="U15" s="24"/>
      <c r="V15" s="46"/>
    </row>
    <row r="16" ht="25" customHeight="1" spans="1:22">
      <c r="A16" s="5" t="s">
        <v>1245</v>
      </c>
      <c r="B16" s="6" t="s">
        <v>1165</v>
      </c>
      <c r="C16" s="7"/>
      <c r="D16" s="8" t="s">
        <v>1166</v>
      </c>
      <c r="E16" s="15" t="s">
        <v>1240</v>
      </c>
      <c r="F16" s="16">
        <v>0</v>
      </c>
      <c r="G16" s="17" t="s">
        <v>1246</v>
      </c>
      <c r="H16" s="8" t="s">
        <v>1169</v>
      </c>
      <c r="I16" s="8" t="s">
        <v>1242</v>
      </c>
      <c r="J16" s="22">
        <v>44257</v>
      </c>
      <c r="K16" s="25">
        <v>44310</v>
      </c>
      <c r="L16" s="24">
        <v>44326</v>
      </c>
      <c r="M16" s="32" t="s">
        <v>1247</v>
      </c>
      <c r="N16" s="33" t="s">
        <v>1248</v>
      </c>
      <c r="O16" s="34" t="s">
        <v>1173</v>
      </c>
      <c r="P16" s="35">
        <v>82954.3</v>
      </c>
      <c r="Q16" s="35">
        <v>15000</v>
      </c>
      <c r="R16" s="43"/>
      <c r="S16" s="44"/>
      <c r="T16" s="35">
        <v>67955</v>
      </c>
      <c r="U16" s="24"/>
      <c r="V16" s="46"/>
    </row>
    <row r="17" ht="25" customHeight="1" spans="1:22">
      <c r="A17" s="5" t="s">
        <v>1249</v>
      </c>
      <c r="B17" s="6" t="s">
        <v>1165</v>
      </c>
      <c r="C17" s="7"/>
      <c r="D17" s="8" t="s">
        <v>1166</v>
      </c>
      <c r="E17" s="15" t="s">
        <v>1167</v>
      </c>
      <c r="F17" s="16">
        <v>0</v>
      </c>
      <c r="G17" s="17" t="s">
        <v>1168</v>
      </c>
      <c r="H17" s="8" t="s">
        <v>1169</v>
      </c>
      <c r="I17" s="8" t="s">
        <v>1170</v>
      </c>
      <c r="J17" s="22">
        <v>44258</v>
      </c>
      <c r="K17" s="25">
        <v>44288</v>
      </c>
      <c r="L17" s="24">
        <v>44308</v>
      </c>
      <c r="M17" s="32" t="s">
        <v>1250</v>
      </c>
      <c r="N17" s="33" t="s">
        <v>1251</v>
      </c>
      <c r="O17" s="34" t="s">
        <v>1173</v>
      </c>
      <c r="P17" s="35">
        <v>34548.34</v>
      </c>
      <c r="Q17" s="35">
        <v>10208.98</v>
      </c>
      <c r="R17" s="43"/>
      <c r="S17" s="44"/>
      <c r="T17" s="35">
        <v>24339.36</v>
      </c>
      <c r="U17" s="24"/>
      <c r="V17" s="46"/>
    </row>
    <row r="18" ht="25" customHeight="1" spans="1:22">
      <c r="A18" s="5" t="s">
        <v>1252</v>
      </c>
      <c r="B18" s="6" t="s">
        <v>1165</v>
      </c>
      <c r="C18" s="7"/>
      <c r="D18" s="8" t="s">
        <v>1166</v>
      </c>
      <c r="E18" s="15" t="s">
        <v>1253</v>
      </c>
      <c r="F18" s="16">
        <v>0</v>
      </c>
      <c r="G18" s="17" t="s">
        <v>1254</v>
      </c>
      <c r="H18" s="8" t="s">
        <v>1201</v>
      </c>
      <c r="I18" s="8" t="s">
        <v>1255</v>
      </c>
      <c r="J18" s="22">
        <v>44260</v>
      </c>
      <c r="K18" s="23">
        <v>44324</v>
      </c>
      <c r="L18" s="26">
        <v>44419</v>
      </c>
      <c r="M18" s="32" t="s">
        <v>1256</v>
      </c>
      <c r="N18" s="33" t="s">
        <v>1257</v>
      </c>
      <c r="O18" s="34" t="s">
        <v>1213</v>
      </c>
      <c r="P18" s="35">
        <v>98963.74</v>
      </c>
      <c r="Q18" s="35"/>
      <c r="R18" s="43"/>
      <c r="S18" s="44"/>
      <c r="T18" s="35">
        <v>98963.74</v>
      </c>
      <c r="U18" s="24"/>
      <c r="V18" s="46"/>
    </row>
    <row r="19" ht="25" customHeight="1" spans="1:22">
      <c r="A19" s="5" t="s">
        <v>1258</v>
      </c>
      <c r="B19" s="6" t="s">
        <v>1165</v>
      </c>
      <c r="C19" s="7"/>
      <c r="D19" s="8" t="s">
        <v>1166</v>
      </c>
      <c r="E19" s="15" t="s">
        <v>1259</v>
      </c>
      <c r="F19" s="16">
        <v>0</v>
      </c>
      <c r="G19" s="17" t="s">
        <v>1226</v>
      </c>
      <c r="H19" s="8" t="s">
        <v>1169</v>
      </c>
      <c r="I19" s="8" t="s">
        <v>1260</v>
      </c>
      <c r="J19" s="22">
        <v>44260</v>
      </c>
      <c r="K19" s="23">
        <v>44318</v>
      </c>
      <c r="L19" s="24">
        <v>44375</v>
      </c>
      <c r="M19" s="32" t="s">
        <v>1261</v>
      </c>
      <c r="N19" s="33" t="s">
        <v>1262</v>
      </c>
      <c r="O19" s="34" t="s">
        <v>1173</v>
      </c>
      <c r="P19" s="35">
        <v>22183.65</v>
      </c>
      <c r="Q19" s="35">
        <v>6650</v>
      </c>
      <c r="R19" s="43"/>
      <c r="S19" s="44"/>
      <c r="T19" s="35">
        <v>15533.65</v>
      </c>
      <c r="U19" s="24"/>
      <c r="V19" s="46"/>
    </row>
    <row r="20" ht="25" customHeight="1" spans="1:22">
      <c r="A20" s="5" t="s">
        <v>1263</v>
      </c>
      <c r="B20" s="6" t="s">
        <v>1165</v>
      </c>
      <c r="C20" s="7"/>
      <c r="D20" s="8" t="s">
        <v>1166</v>
      </c>
      <c r="E20" s="15" t="s">
        <v>1264</v>
      </c>
      <c r="F20" s="16">
        <v>0</v>
      </c>
      <c r="G20" s="17" t="s">
        <v>1226</v>
      </c>
      <c r="H20" s="8" t="s">
        <v>1169</v>
      </c>
      <c r="I20" s="8" t="s">
        <v>1265</v>
      </c>
      <c r="J20" s="22">
        <v>44261</v>
      </c>
      <c r="K20" s="25">
        <v>44289</v>
      </c>
      <c r="L20" s="24">
        <v>44322</v>
      </c>
      <c r="M20" s="32" t="s">
        <v>1266</v>
      </c>
      <c r="N20" s="33" t="s">
        <v>1267</v>
      </c>
      <c r="O20" s="34" t="s">
        <v>1173</v>
      </c>
      <c r="P20" s="35">
        <v>27263.5</v>
      </c>
      <c r="Q20" s="35"/>
      <c r="R20" s="43"/>
      <c r="S20" s="44"/>
      <c r="T20" s="35">
        <v>14992.91</v>
      </c>
      <c r="U20" s="35">
        <v>12270.59</v>
      </c>
      <c r="V20" s="46"/>
    </row>
    <row r="21" ht="25" customHeight="1" spans="1:22">
      <c r="A21" s="5" t="s">
        <v>1268</v>
      </c>
      <c r="B21" s="6" t="s">
        <v>1165</v>
      </c>
      <c r="C21" s="7"/>
      <c r="D21" s="9" t="s">
        <v>1269</v>
      </c>
      <c r="E21" s="15" t="s">
        <v>1270</v>
      </c>
      <c r="F21" s="16">
        <v>0</v>
      </c>
      <c r="G21" s="17" t="s">
        <v>1271</v>
      </c>
      <c r="H21" s="8" t="s">
        <v>1201</v>
      </c>
      <c r="I21" s="8" t="s">
        <v>1255</v>
      </c>
      <c r="J21" s="22">
        <v>44265</v>
      </c>
      <c r="K21" s="27"/>
      <c r="L21" s="24"/>
      <c r="M21" s="32" t="s">
        <v>1272</v>
      </c>
      <c r="N21" s="22"/>
      <c r="O21" s="34" t="s">
        <v>1213</v>
      </c>
      <c r="P21" s="37">
        <v>129123.29</v>
      </c>
      <c r="Q21" s="35"/>
      <c r="R21" s="43"/>
      <c r="S21" s="44"/>
      <c r="T21" s="35"/>
      <c r="U21" s="24"/>
      <c r="V21" s="46"/>
    </row>
    <row r="22" ht="25" customHeight="1" spans="1:22">
      <c r="A22" s="10" t="s">
        <v>1273</v>
      </c>
      <c r="B22" s="6" t="s">
        <v>1165</v>
      </c>
      <c r="C22" s="7"/>
      <c r="D22" s="9" t="s">
        <v>1166</v>
      </c>
      <c r="E22" s="15" t="s">
        <v>1193</v>
      </c>
      <c r="F22" s="16">
        <v>0</v>
      </c>
      <c r="G22" s="17" t="s">
        <v>1274</v>
      </c>
      <c r="H22" s="8" t="s">
        <v>1169</v>
      </c>
      <c r="I22" s="8" t="s">
        <v>1275</v>
      </c>
      <c r="J22" s="22">
        <v>44274</v>
      </c>
      <c r="K22" s="23">
        <v>44436</v>
      </c>
      <c r="L22" s="24">
        <v>44474</v>
      </c>
      <c r="M22" s="32" t="s">
        <v>1276</v>
      </c>
      <c r="N22" s="33" t="s">
        <v>1277</v>
      </c>
      <c r="O22" s="34" t="s">
        <v>1173</v>
      </c>
      <c r="P22" s="35">
        <v>32318.43</v>
      </c>
      <c r="Q22" s="35">
        <v>5638.56</v>
      </c>
      <c r="R22" s="43"/>
      <c r="S22" s="44"/>
      <c r="T22" s="35">
        <v>26679.87</v>
      </c>
      <c r="U22" s="24"/>
      <c r="V22" s="46"/>
    </row>
    <row r="23" ht="25" customHeight="1" spans="1:22">
      <c r="A23" s="5" t="s">
        <v>1278</v>
      </c>
      <c r="B23" s="6" t="s">
        <v>1165</v>
      </c>
      <c r="C23" s="7"/>
      <c r="D23" s="8" t="s">
        <v>1166</v>
      </c>
      <c r="E23" s="15" t="s">
        <v>1279</v>
      </c>
      <c r="F23" s="16" t="s">
        <v>1280</v>
      </c>
      <c r="G23" s="17" t="s">
        <v>1281</v>
      </c>
      <c r="H23" s="8" t="s">
        <v>1169</v>
      </c>
      <c r="I23" s="8" t="s">
        <v>1282</v>
      </c>
      <c r="J23" s="22">
        <v>44274</v>
      </c>
      <c r="K23" s="23">
        <v>44302</v>
      </c>
      <c r="L23" s="24">
        <v>44338</v>
      </c>
      <c r="M23" s="32" t="s">
        <v>1283</v>
      </c>
      <c r="N23" s="33" t="s">
        <v>1284</v>
      </c>
      <c r="O23" s="34" t="s">
        <v>1173</v>
      </c>
      <c r="P23" s="35">
        <v>26397.73</v>
      </c>
      <c r="Q23" s="35">
        <v>7832.82</v>
      </c>
      <c r="R23" s="43"/>
      <c r="S23" s="44"/>
      <c r="T23" s="35">
        <v>18564.91</v>
      </c>
      <c r="U23" s="24"/>
      <c r="V23" s="46"/>
    </row>
    <row r="24" ht="25" customHeight="1" spans="1:22">
      <c r="A24" s="5" t="s">
        <v>1285</v>
      </c>
      <c r="B24" s="6" t="s">
        <v>1165</v>
      </c>
      <c r="C24" s="7"/>
      <c r="D24" s="9" t="s">
        <v>1166</v>
      </c>
      <c r="E24" s="15" t="s">
        <v>1286</v>
      </c>
      <c r="F24" s="16">
        <v>0</v>
      </c>
      <c r="G24" s="17" t="s">
        <v>1287</v>
      </c>
      <c r="H24" s="8" t="s">
        <v>1169</v>
      </c>
      <c r="I24" s="8" t="s">
        <v>1288</v>
      </c>
      <c r="J24" s="22">
        <v>44280</v>
      </c>
      <c r="K24" s="23">
        <v>44425</v>
      </c>
      <c r="L24" s="24">
        <v>44468</v>
      </c>
      <c r="M24" s="32" t="s">
        <v>1289</v>
      </c>
      <c r="N24" s="33" t="s">
        <v>1290</v>
      </c>
      <c r="O24" s="34" t="s">
        <v>1213</v>
      </c>
      <c r="P24" s="35">
        <v>78693.24</v>
      </c>
      <c r="Q24" s="35"/>
      <c r="R24" s="43"/>
      <c r="S24" s="44"/>
      <c r="T24" s="35">
        <v>78693.24</v>
      </c>
      <c r="U24" s="24"/>
      <c r="V24" s="46"/>
    </row>
    <row r="25" ht="25" customHeight="1" spans="1:22">
      <c r="A25" s="5" t="s">
        <v>1291</v>
      </c>
      <c r="B25" s="6" t="s">
        <v>1165</v>
      </c>
      <c r="C25" s="7"/>
      <c r="D25" s="9" t="s">
        <v>1166</v>
      </c>
      <c r="E25" s="15" t="s">
        <v>1286</v>
      </c>
      <c r="F25" s="16">
        <v>0</v>
      </c>
      <c r="G25" s="17" t="s">
        <v>1292</v>
      </c>
      <c r="H25" s="8" t="s">
        <v>1169</v>
      </c>
      <c r="I25" s="8" t="s">
        <v>1210</v>
      </c>
      <c r="J25" s="22">
        <v>44280</v>
      </c>
      <c r="K25" s="23">
        <v>44383</v>
      </c>
      <c r="L25" s="24">
        <v>44421</v>
      </c>
      <c r="M25" s="32" t="s">
        <v>1293</v>
      </c>
      <c r="N25" s="33" t="s">
        <v>1294</v>
      </c>
      <c r="O25" s="34" t="s">
        <v>1213</v>
      </c>
      <c r="P25" s="35">
        <v>52462.16</v>
      </c>
      <c r="Q25" s="35"/>
      <c r="R25" s="43"/>
      <c r="S25" s="44"/>
      <c r="T25" s="35">
        <v>52462.16</v>
      </c>
      <c r="U25" s="24"/>
      <c r="V25" s="46"/>
    </row>
    <row r="26" ht="25" customHeight="1" spans="1:22">
      <c r="A26" s="5" t="s">
        <v>1295</v>
      </c>
      <c r="B26" s="6" t="s">
        <v>1165</v>
      </c>
      <c r="C26" s="7"/>
      <c r="D26" s="9" t="s">
        <v>1166</v>
      </c>
      <c r="E26" s="15" t="s">
        <v>1286</v>
      </c>
      <c r="F26" s="16">
        <v>0</v>
      </c>
      <c r="G26" s="17" t="s">
        <v>1281</v>
      </c>
      <c r="H26" s="8" t="s">
        <v>1169</v>
      </c>
      <c r="I26" s="8" t="s">
        <v>1221</v>
      </c>
      <c r="J26" s="22">
        <v>44280</v>
      </c>
      <c r="K26" s="23">
        <v>44344</v>
      </c>
      <c r="L26" s="24">
        <v>44379</v>
      </c>
      <c r="M26" s="32" t="s">
        <v>1296</v>
      </c>
      <c r="N26" s="33" t="s">
        <v>1297</v>
      </c>
      <c r="O26" s="34" t="s">
        <v>1213</v>
      </c>
      <c r="P26" s="35">
        <v>26526.2</v>
      </c>
      <c r="Q26" s="35"/>
      <c r="R26" s="43"/>
      <c r="S26" s="44"/>
      <c r="T26" s="35">
        <v>26526.2</v>
      </c>
      <c r="U26" s="24"/>
      <c r="V26" s="46"/>
    </row>
    <row r="27" ht="25" customHeight="1" spans="1:22">
      <c r="A27" s="5" t="s">
        <v>1298</v>
      </c>
      <c r="B27" s="6" t="s">
        <v>1165</v>
      </c>
      <c r="C27" s="7"/>
      <c r="D27" s="9" t="s">
        <v>1166</v>
      </c>
      <c r="E27" s="15" t="s">
        <v>1299</v>
      </c>
      <c r="F27" s="16">
        <v>0</v>
      </c>
      <c r="G27" s="17" t="s">
        <v>1300</v>
      </c>
      <c r="H27" s="8" t="s">
        <v>1169</v>
      </c>
      <c r="I27" s="8" t="s">
        <v>1301</v>
      </c>
      <c r="J27" s="22">
        <v>44281</v>
      </c>
      <c r="K27" s="23">
        <v>44346</v>
      </c>
      <c r="L27" s="24">
        <v>44377</v>
      </c>
      <c r="M27" s="32" t="s">
        <v>1302</v>
      </c>
      <c r="N27" s="33" t="s">
        <v>1303</v>
      </c>
      <c r="O27" s="34" t="s">
        <v>1173</v>
      </c>
      <c r="P27" s="35">
        <v>24624.49</v>
      </c>
      <c r="Q27" s="35">
        <v>7482</v>
      </c>
      <c r="R27" s="43"/>
      <c r="S27" s="44"/>
      <c r="T27" s="35">
        <v>17142.49</v>
      </c>
      <c r="U27" s="24"/>
      <c r="V27" s="46"/>
    </row>
    <row r="28" ht="25" customHeight="1" spans="1:22">
      <c r="A28" s="5" t="s">
        <v>1304</v>
      </c>
      <c r="B28" s="6" t="s">
        <v>1165</v>
      </c>
      <c r="C28" s="7"/>
      <c r="D28" s="8" t="s">
        <v>1166</v>
      </c>
      <c r="E28" s="15" t="s">
        <v>1175</v>
      </c>
      <c r="F28" s="16">
        <v>0</v>
      </c>
      <c r="G28" s="17" t="s">
        <v>1305</v>
      </c>
      <c r="H28" s="8" t="s">
        <v>1306</v>
      </c>
      <c r="I28" s="8"/>
      <c r="J28" s="22">
        <v>44281</v>
      </c>
      <c r="K28" s="23">
        <v>44299</v>
      </c>
      <c r="L28" s="24"/>
      <c r="M28" s="32" t="s">
        <v>1307</v>
      </c>
      <c r="N28" s="22"/>
      <c r="O28" s="34" t="s">
        <v>1177</v>
      </c>
      <c r="P28" s="36">
        <v>12800</v>
      </c>
      <c r="Q28" s="35"/>
      <c r="R28" s="43"/>
      <c r="S28" s="44"/>
      <c r="T28" s="36">
        <v>12800</v>
      </c>
      <c r="U28" s="24"/>
      <c r="V28" s="46"/>
    </row>
    <row r="29" ht="25" customHeight="1" spans="1:22">
      <c r="A29" s="10" t="s">
        <v>1308</v>
      </c>
      <c r="B29" s="6" t="s">
        <v>1165</v>
      </c>
      <c r="C29" s="7"/>
      <c r="D29" s="9" t="s">
        <v>1166</v>
      </c>
      <c r="E29" s="15" t="s">
        <v>1175</v>
      </c>
      <c r="F29" s="16">
        <v>0</v>
      </c>
      <c r="G29" s="17" t="s">
        <v>1300</v>
      </c>
      <c r="H29" s="8" t="s">
        <v>1169</v>
      </c>
      <c r="I29" s="8" t="s">
        <v>1309</v>
      </c>
      <c r="J29" s="22">
        <v>44284</v>
      </c>
      <c r="K29" s="23">
        <v>44385</v>
      </c>
      <c r="L29" s="24"/>
      <c r="M29" s="32" t="s">
        <v>1310</v>
      </c>
      <c r="N29" s="33" t="s">
        <v>1311</v>
      </c>
      <c r="O29" s="34" t="s">
        <v>1177</v>
      </c>
      <c r="P29" s="35">
        <v>18524.33</v>
      </c>
      <c r="Q29" s="35">
        <v>5000</v>
      </c>
      <c r="R29" s="43"/>
      <c r="S29" s="44"/>
      <c r="T29" s="35">
        <v>13524.33</v>
      </c>
      <c r="U29" s="24"/>
      <c r="V29" s="46"/>
    </row>
    <row r="30" ht="25" customHeight="1" spans="1:22">
      <c r="A30" s="5" t="s">
        <v>1312</v>
      </c>
      <c r="B30" s="6" t="s">
        <v>1165</v>
      </c>
      <c r="C30" s="7"/>
      <c r="D30" s="9" t="s">
        <v>1166</v>
      </c>
      <c r="E30" s="15" t="s">
        <v>1206</v>
      </c>
      <c r="F30" s="16"/>
      <c r="G30" s="17" t="s">
        <v>1313</v>
      </c>
      <c r="H30" s="8" t="s">
        <v>1209</v>
      </c>
      <c r="I30" s="8" t="s">
        <v>1210</v>
      </c>
      <c r="J30" s="22">
        <v>44286</v>
      </c>
      <c r="K30" s="23">
        <v>44487</v>
      </c>
      <c r="L30" s="24">
        <v>44521</v>
      </c>
      <c r="M30" s="32" t="s">
        <v>1314</v>
      </c>
      <c r="N30" s="33" t="s">
        <v>1315</v>
      </c>
      <c r="O30" s="34" t="s">
        <v>1213</v>
      </c>
      <c r="P30" s="35">
        <v>127028.3</v>
      </c>
      <c r="Q30" s="35">
        <v>38296</v>
      </c>
      <c r="R30" s="43"/>
      <c r="S30" s="44"/>
      <c r="T30" s="35">
        <v>88732.3</v>
      </c>
      <c r="U30" s="24"/>
      <c r="V30" s="46"/>
    </row>
    <row r="31" ht="25" customHeight="1" spans="1:22">
      <c r="A31" s="5" t="s">
        <v>1316</v>
      </c>
      <c r="B31" s="6" t="s">
        <v>1165</v>
      </c>
      <c r="C31" s="7"/>
      <c r="D31" s="9" t="s">
        <v>1166</v>
      </c>
      <c r="E31" s="15" t="s">
        <v>1206</v>
      </c>
      <c r="F31" s="16"/>
      <c r="G31" s="17" t="s">
        <v>1317</v>
      </c>
      <c r="H31" s="8" t="s">
        <v>1209</v>
      </c>
      <c r="I31" s="8" t="s">
        <v>1210</v>
      </c>
      <c r="J31" s="22">
        <v>44286</v>
      </c>
      <c r="K31" s="23">
        <v>44358</v>
      </c>
      <c r="L31" s="24">
        <v>44403</v>
      </c>
      <c r="M31" s="32" t="s">
        <v>1318</v>
      </c>
      <c r="N31" s="33" t="s">
        <v>1219</v>
      </c>
      <c r="O31" s="34" t="s">
        <v>1213</v>
      </c>
      <c r="P31" s="35">
        <v>30764.68</v>
      </c>
      <c r="Q31" s="35">
        <v>9574</v>
      </c>
      <c r="R31" s="43"/>
      <c r="S31" s="44"/>
      <c r="T31" s="35">
        <v>21190.68</v>
      </c>
      <c r="U31" s="24"/>
      <c r="V31" s="46"/>
    </row>
    <row r="32" ht="25" customHeight="1" spans="1:22">
      <c r="A32" s="5" t="s">
        <v>1319</v>
      </c>
      <c r="B32" s="6" t="s">
        <v>1165</v>
      </c>
      <c r="C32" s="7"/>
      <c r="D32" s="9" t="s">
        <v>1166</v>
      </c>
      <c r="E32" s="15" t="s">
        <v>1206</v>
      </c>
      <c r="F32" s="16"/>
      <c r="G32" s="17" t="s">
        <v>1320</v>
      </c>
      <c r="H32" s="8" t="s">
        <v>1209</v>
      </c>
      <c r="I32" s="8" t="s">
        <v>1210</v>
      </c>
      <c r="J32" s="22">
        <v>44286</v>
      </c>
      <c r="K32" s="23">
        <v>44368</v>
      </c>
      <c r="L32" s="24">
        <v>44404</v>
      </c>
      <c r="M32" s="32" t="s">
        <v>1321</v>
      </c>
      <c r="N32" s="33" t="s">
        <v>1322</v>
      </c>
      <c r="O32" s="34" t="s">
        <v>1213</v>
      </c>
      <c r="P32" s="35">
        <v>93180.08</v>
      </c>
      <c r="Q32" s="35">
        <v>28722</v>
      </c>
      <c r="R32" s="43"/>
      <c r="S32" s="44"/>
      <c r="T32" s="35">
        <v>64458.08</v>
      </c>
      <c r="U32" s="24"/>
      <c r="V32" s="46"/>
    </row>
    <row r="33" ht="25" customHeight="1" spans="1:22">
      <c r="A33" s="11" t="s">
        <v>1323</v>
      </c>
      <c r="B33" s="6" t="s">
        <v>1165</v>
      </c>
      <c r="C33" s="7"/>
      <c r="D33" s="9" t="s">
        <v>1166</v>
      </c>
      <c r="E33" s="15" t="s">
        <v>1206</v>
      </c>
      <c r="F33" s="16"/>
      <c r="G33" s="17" t="s">
        <v>1324</v>
      </c>
      <c r="H33" s="8" t="s">
        <v>1209</v>
      </c>
      <c r="I33" s="8" t="s">
        <v>1210</v>
      </c>
      <c r="J33" s="22">
        <v>44286</v>
      </c>
      <c r="K33" s="23">
        <v>44441</v>
      </c>
      <c r="L33" s="24">
        <v>44497</v>
      </c>
      <c r="M33" s="32" t="s">
        <v>1325</v>
      </c>
      <c r="N33" s="33" t="s">
        <v>1326</v>
      </c>
      <c r="O33" s="34" t="s">
        <v>1213</v>
      </c>
      <c r="P33" s="35">
        <v>126426.12</v>
      </c>
      <c r="Q33" s="35">
        <v>38296</v>
      </c>
      <c r="R33" s="43"/>
      <c r="S33" s="44"/>
      <c r="T33" s="35">
        <v>88130.12</v>
      </c>
      <c r="U33" s="24"/>
      <c r="V33" s="46"/>
    </row>
    <row r="34" ht="25" customHeight="1" spans="1:22">
      <c r="A34" s="5" t="s">
        <v>1327</v>
      </c>
      <c r="B34" s="6" t="s">
        <v>1165</v>
      </c>
      <c r="C34" s="7"/>
      <c r="D34" s="9" t="s">
        <v>1166</v>
      </c>
      <c r="E34" s="15" t="s">
        <v>1167</v>
      </c>
      <c r="F34" s="16">
        <v>0</v>
      </c>
      <c r="G34" s="17" t="s">
        <v>1168</v>
      </c>
      <c r="H34" s="8" t="s">
        <v>1169</v>
      </c>
      <c r="I34" s="8" t="s">
        <v>1170</v>
      </c>
      <c r="J34" s="22">
        <v>44295</v>
      </c>
      <c r="K34" s="23">
        <v>44365</v>
      </c>
      <c r="L34" s="26">
        <v>44386</v>
      </c>
      <c r="M34" s="32" t="s">
        <v>1328</v>
      </c>
      <c r="N34" s="33" t="s">
        <v>1329</v>
      </c>
      <c r="O34" s="34" t="s">
        <v>1173</v>
      </c>
      <c r="P34" s="35">
        <v>36184.76</v>
      </c>
      <c r="Q34" s="35">
        <v>10800</v>
      </c>
      <c r="R34" s="43"/>
      <c r="S34" s="44"/>
      <c r="T34" s="35">
        <v>25384.76</v>
      </c>
      <c r="U34" s="24"/>
      <c r="V34" s="46"/>
    </row>
    <row r="35" ht="25" customHeight="1" spans="1:22">
      <c r="A35" s="5" t="s">
        <v>1330</v>
      </c>
      <c r="B35" s="6" t="s">
        <v>1165</v>
      </c>
      <c r="C35" s="7"/>
      <c r="D35" s="9" t="s">
        <v>1166</v>
      </c>
      <c r="E35" s="15" t="s">
        <v>1240</v>
      </c>
      <c r="F35" s="16">
        <v>0</v>
      </c>
      <c r="G35" s="17" t="s">
        <v>1246</v>
      </c>
      <c r="H35" s="8" t="s">
        <v>1169</v>
      </c>
      <c r="I35" s="8" t="s">
        <v>1242</v>
      </c>
      <c r="J35" s="22">
        <v>44295</v>
      </c>
      <c r="K35" s="23">
        <v>44334</v>
      </c>
      <c r="L35" s="24">
        <v>44354</v>
      </c>
      <c r="M35" s="32" t="s">
        <v>1331</v>
      </c>
      <c r="N35" s="33" t="s">
        <v>1332</v>
      </c>
      <c r="O35" s="34" t="s">
        <v>1173</v>
      </c>
      <c r="P35" s="35">
        <v>89200.44</v>
      </c>
      <c r="Q35" s="35">
        <v>10000</v>
      </c>
      <c r="R35" s="43"/>
      <c r="S35" s="44"/>
      <c r="T35" s="35">
        <v>79201</v>
      </c>
      <c r="U35" s="24"/>
      <c r="V35" s="46"/>
    </row>
    <row r="36" ht="25" customHeight="1" spans="1:22">
      <c r="A36" s="5" t="s">
        <v>1333</v>
      </c>
      <c r="B36" s="6" t="s">
        <v>1165</v>
      </c>
      <c r="C36" s="7"/>
      <c r="D36" s="9" t="s">
        <v>1166</v>
      </c>
      <c r="E36" s="15" t="s">
        <v>1279</v>
      </c>
      <c r="F36" s="16" t="s">
        <v>1280</v>
      </c>
      <c r="G36" s="17" t="s">
        <v>1281</v>
      </c>
      <c r="H36" s="8" t="s">
        <v>1169</v>
      </c>
      <c r="I36" s="8" t="s">
        <v>1282</v>
      </c>
      <c r="J36" s="22">
        <v>44305</v>
      </c>
      <c r="K36" s="23">
        <v>44369</v>
      </c>
      <c r="L36" s="24">
        <v>44420</v>
      </c>
      <c r="M36" s="32" t="s">
        <v>1334</v>
      </c>
      <c r="N36" s="33" t="s">
        <v>1335</v>
      </c>
      <c r="O36" s="34" t="s">
        <v>1173</v>
      </c>
      <c r="P36" s="35">
        <v>24813.78</v>
      </c>
      <c r="Q36" s="35">
        <v>7495</v>
      </c>
      <c r="R36" s="43"/>
      <c r="S36" s="44"/>
      <c r="T36" s="35">
        <v>17318.78</v>
      </c>
      <c r="U36" s="24"/>
      <c r="V36" s="46"/>
    </row>
    <row r="37" ht="25" customHeight="1" spans="1:22">
      <c r="A37" s="5" t="s">
        <v>1336</v>
      </c>
      <c r="B37" s="6" t="s">
        <v>1165</v>
      </c>
      <c r="C37" s="7"/>
      <c r="D37" s="9" t="s">
        <v>1166</v>
      </c>
      <c r="E37" s="15" t="s">
        <v>1264</v>
      </c>
      <c r="F37" s="16">
        <v>0</v>
      </c>
      <c r="G37" s="17" t="s">
        <v>1300</v>
      </c>
      <c r="H37" s="8" t="s">
        <v>1169</v>
      </c>
      <c r="I37" s="8" t="s">
        <v>1265</v>
      </c>
      <c r="J37" s="22">
        <v>44307</v>
      </c>
      <c r="K37" s="23">
        <v>44340</v>
      </c>
      <c r="L37" s="24">
        <v>44375</v>
      </c>
      <c r="M37" s="32" t="s">
        <v>1337</v>
      </c>
      <c r="N37" s="33" t="s">
        <v>1338</v>
      </c>
      <c r="O37" s="34" t="s">
        <v>1173</v>
      </c>
      <c r="P37" s="35">
        <v>29510.8</v>
      </c>
      <c r="Q37" s="35">
        <v>4229.41</v>
      </c>
      <c r="R37" s="43"/>
      <c r="S37" s="44"/>
      <c r="T37" s="35">
        <v>16004</v>
      </c>
      <c r="U37" s="35">
        <v>9277.39</v>
      </c>
      <c r="V37" s="47" t="s">
        <v>1339</v>
      </c>
    </row>
    <row r="38" ht="25" customHeight="1" spans="1:22">
      <c r="A38" s="10" t="s">
        <v>1340</v>
      </c>
      <c r="B38" s="6" t="s">
        <v>1165</v>
      </c>
      <c r="C38" s="7"/>
      <c r="D38" s="9" t="s">
        <v>1166</v>
      </c>
      <c r="E38" s="15" t="s">
        <v>1259</v>
      </c>
      <c r="F38" s="16">
        <v>0</v>
      </c>
      <c r="G38" s="17" t="s">
        <v>1226</v>
      </c>
      <c r="H38" s="8" t="s">
        <v>1169</v>
      </c>
      <c r="I38" s="8" t="s">
        <v>1260</v>
      </c>
      <c r="J38" s="22">
        <v>44308</v>
      </c>
      <c r="K38" s="23">
        <v>44357</v>
      </c>
      <c r="L38" s="26">
        <v>44395</v>
      </c>
      <c r="M38" s="32" t="s">
        <v>1341</v>
      </c>
      <c r="N38" s="33" t="s">
        <v>1342</v>
      </c>
      <c r="O38" s="34" t="s">
        <v>1173</v>
      </c>
      <c r="P38" s="35">
        <v>25079.25</v>
      </c>
      <c r="Q38" s="35">
        <v>7594</v>
      </c>
      <c r="R38" s="43"/>
      <c r="S38" s="44"/>
      <c r="T38" s="35">
        <v>17485.25</v>
      </c>
      <c r="U38" s="24"/>
      <c r="V38" s="46"/>
    </row>
    <row r="39" ht="25" customHeight="1" spans="1:22">
      <c r="A39" s="5" t="s">
        <v>1343</v>
      </c>
      <c r="B39" s="6" t="s">
        <v>1165</v>
      </c>
      <c r="C39" s="7"/>
      <c r="D39" s="9" t="s">
        <v>1166</v>
      </c>
      <c r="E39" s="15" t="s">
        <v>1344</v>
      </c>
      <c r="F39" s="16">
        <v>0</v>
      </c>
      <c r="G39" s="17" t="s">
        <v>1345</v>
      </c>
      <c r="H39" s="8" t="s">
        <v>1169</v>
      </c>
      <c r="I39" s="8" t="s">
        <v>1346</v>
      </c>
      <c r="J39" s="22">
        <v>44308</v>
      </c>
      <c r="K39" s="23">
        <v>44347</v>
      </c>
      <c r="L39" s="24">
        <v>44401</v>
      </c>
      <c r="M39" s="32" t="s">
        <v>1347</v>
      </c>
      <c r="N39" s="33" t="s">
        <v>1348</v>
      </c>
      <c r="O39" s="34" t="s">
        <v>1349</v>
      </c>
      <c r="P39" s="35">
        <v>9810</v>
      </c>
      <c r="Q39" s="35"/>
      <c r="R39" s="43">
        <v>9810</v>
      </c>
      <c r="S39" s="44"/>
      <c r="T39" s="36"/>
      <c r="U39" s="24"/>
      <c r="V39" s="46"/>
    </row>
    <row r="40" ht="25" customHeight="1" spans="1:22">
      <c r="A40" s="5" t="s">
        <v>1350</v>
      </c>
      <c r="B40" s="6" t="s">
        <v>1165</v>
      </c>
      <c r="C40" s="7"/>
      <c r="D40" s="9" t="s">
        <v>1166</v>
      </c>
      <c r="E40" s="15" t="s">
        <v>1351</v>
      </c>
      <c r="F40" s="16"/>
      <c r="G40" s="17" t="s">
        <v>1226</v>
      </c>
      <c r="H40" s="8" t="s">
        <v>1169</v>
      </c>
      <c r="I40" s="8" t="s">
        <v>1352</v>
      </c>
      <c r="J40" s="22">
        <v>44312</v>
      </c>
      <c r="K40" s="23">
        <v>44355</v>
      </c>
      <c r="L40" s="24">
        <v>44474</v>
      </c>
      <c r="M40" s="32" t="s">
        <v>1353</v>
      </c>
      <c r="N40" s="33" t="s">
        <v>1354</v>
      </c>
      <c r="O40" s="34" t="s">
        <v>1173</v>
      </c>
      <c r="P40" s="35">
        <v>28783.125</v>
      </c>
      <c r="Q40" s="35">
        <v>8000</v>
      </c>
      <c r="R40" s="43"/>
      <c r="S40" s="44"/>
      <c r="T40" s="35">
        <v>20783.13</v>
      </c>
      <c r="U40" s="24"/>
      <c r="V40" s="46"/>
    </row>
    <row r="41" ht="25" customHeight="1" spans="1:22">
      <c r="A41" s="5" t="s">
        <v>1355</v>
      </c>
      <c r="B41" s="6" t="s">
        <v>1165</v>
      </c>
      <c r="C41" s="7"/>
      <c r="D41" s="9" t="s">
        <v>1166</v>
      </c>
      <c r="E41" s="15" t="s">
        <v>1356</v>
      </c>
      <c r="F41" s="16">
        <v>0</v>
      </c>
      <c r="G41" s="15" t="s">
        <v>1357</v>
      </c>
      <c r="H41" s="8" t="s">
        <v>1306</v>
      </c>
      <c r="I41" s="8"/>
      <c r="J41" s="22">
        <v>44323</v>
      </c>
      <c r="K41" s="23">
        <v>44354</v>
      </c>
      <c r="L41" s="24"/>
      <c r="M41" s="32" t="s">
        <v>1358</v>
      </c>
      <c r="N41" s="22"/>
      <c r="O41" s="34" t="s">
        <v>1177</v>
      </c>
      <c r="P41" s="36">
        <v>25000</v>
      </c>
      <c r="Q41" s="36">
        <v>7500</v>
      </c>
      <c r="R41" s="43"/>
      <c r="S41" s="44"/>
      <c r="T41" s="36">
        <v>17500</v>
      </c>
      <c r="U41" s="24"/>
      <c r="V41" s="46"/>
    </row>
    <row r="42" ht="25" customHeight="1" spans="1:22">
      <c r="A42" s="5" t="s">
        <v>1359</v>
      </c>
      <c r="B42" s="6" t="s">
        <v>1165</v>
      </c>
      <c r="C42" s="7"/>
      <c r="D42" s="9" t="s">
        <v>1166</v>
      </c>
      <c r="E42" s="15" t="s">
        <v>1279</v>
      </c>
      <c r="F42" s="16" t="s">
        <v>1280</v>
      </c>
      <c r="G42" s="15" t="s">
        <v>1360</v>
      </c>
      <c r="H42" s="8" t="s">
        <v>1169</v>
      </c>
      <c r="I42" s="8" t="s">
        <v>1282</v>
      </c>
      <c r="J42" s="22">
        <v>44329</v>
      </c>
      <c r="K42" s="23">
        <v>44380</v>
      </c>
      <c r="L42" s="24">
        <v>44420</v>
      </c>
      <c r="M42" s="32" t="s">
        <v>1361</v>
      </c>
      <c r="N42" s="33" t="s">
        <v>1335</v>
      </c>
      <c r="O42" s="34" t="s">
        <v>1173</v>
      </c>
      <c r="P42" s="35">
        <v>33684.15</v>
      </c>
      <c r="Q42" s="35">
        <v>10105.25</v>
      </c>
      <c r="R42" s="43"/>
      <c r="S42" s="44"/>
      <c r="T42" s="35">
        <v>23578.9</v>
      </c>
      <c r="U42" s="24"/>
      <c r="V42" s="46"/>
    </row>
    <row r="43" ht="25" customHeight="1" spans="1:22">
      <c r="A43" s="5" t="s">
        <v>1362</v>
      </c>
      <c r="B43" s="6" t="s">
        <v>1165</v>
      </c>
      <c r="C43" s="7"/>
      <c r="D43" s="9" t="s">
        <v>1166</v>
      </c>
      <c r="E43" s="15" t="s">
        <v>1175</v>
      </c>
      <c r="F43" s="16">
        <v>0</v>
      </c>
      <c r="G43" s="15" t="s">
        <v>1363</v>
      </c>
      <c r="H43" s="8" t="s">
        <v>1306</v>
      </c>
      <c r="I43" s="8"/>
      <c r="J43" s="22">
        <v>44335</v>
      </c>
      <c r="K43" s="23">
        <v>44347</v>
      </c>
      <c r="L43" s="24"/>
      <c r="M43" s="32" t="s">
        <v>1304</v>
      </c>
      <c r="N43" s="22"/>
      <c r="O43" s="34" t="s">
        <v>1177</v>
      </c>
      <c r="P43" s="36">
        <v>19050</v>
      </c>
      <c r="Q43" s="36">
        <v>5000</v>
      </c>
      <c r="R43" s="43"/>
      <c r="S43" s="44"/>
      <c r="T43" s="36">
        <v>14050</v>
      </c>
      <c r="U43" s="24"/>
      <c r="V43" s="46"/>
    </row>
    <row r="44" ht="25" customHeight="1" spans="1:22">
      <c r="A44" s="5" t="s">
        <v>1364</v>
      </c>
      <c r="B44" s="6" t="s">
        <v>1165</v>
      </c>
      <c r="C44" s="7"/>
      <c r="D44" s="9" t="s">
        <v>1166</v>
      </c>
      <c r="E44" s="15" t="s">
        <v>1365</v>
      </c>
      <c r="F44" s="16">
        <v>0</v>
      </c>
      <c r="G44" s="15" t="s">
        <v>1366</v>
      </c>
      <c r="H44" s="8" t="s">
        <v>1169</v>
      </c>
      <c r="I44" s="8" t="s">
        <v>1367</v>
      </c>
      <c r="J44" s="22">
        <v>44337</v>
      </c>
      <c r="K44" s="23">
        <v>44374</v>
      </c>
      <c r="L44" s="24">
        <v>44390</v>
      </c>
      <c r="M44" s="32" t="s">
        <v>1368</v>
      </c>
      <c r="N44" s="33" t="s">
        <v>1369</v>
      </c>
      <c r="O44" s="34" t="s">
        <v>1173</v>
      </c>
      <c r="P44" s="35">
        <v>31700.5</v>
      </c>
      <c r="Q44" s="35">
        <v>9368.25</v>
      </c>
      <c r="R44" s="43"/>
      <c r="S44" s="44"/>
      <c r="T44" s="35">
        <v>22332.25</v>
      </c>
      <c r="U44" s="24"/>
      <c r="V44" s="46"/>
    </row>
    <row r="45" ht="25" customHeight="1" spans="1:22">
      <c r="A45" s="5" t="s">
        <v>1370</v>
      </c>
      <c r="B45" s="6" t="s">
        <v>1165</v>
      </c>
      <c r="C45" s="7"/>
      <c r="D45" s="9" t="s">
        <v>1166</v>
      </c>
      <c r="E45" s="15" t="s">
        <v>1167</v>
      </c>
      <c r="F45" s="16">
        <v>0</v>
      </c>
      <c r="G45" s="15" t="s">
        <v>1371</v>
      </c>
      <c r="H45" s="8" t="s">
        <v>1169</v>
      </c>
      <c r="I45" s="8" t="s">
        <v>1170</v>
      </c>
      <c r="J45" s="22">
        <v>44337</v>
      </c>
      <c r="K45" s="22">
        <v>44383</v>
      </c>
      <c r="L45" s="24">
        <v>44424</v>
      </c>
      <c r="M45" s="32" t="s">
        <v>1372</v>
      </c>
      <c r="N45" s="33" t="s">
        <v>1373</v>
      </c>
      <c r="O45" s="34" t="s">
        <v>1173</v>
      </c>
      <c r="P45" s="35">
        <v>42255</v>
      </c>
      <c r="Q45" s="35">
        <v>12500</v>
      </c>
      <c r="R45" s="43"/>
      <c r="S45" s="44"/>
      <c r="T45" s="35">
        <v>29755</v>
      </c>
      <c r="U45" s="24"/>
      <c r="V45" s="46"/>
    </row>
    <row r="46" ht="25" customHeight="1" spans="1:22">
      <c r="A46" s="5" t="s">
        <v>1374</v>
      </c>
      <c r="B46" s="6" t="s">
        <v>1165</v>
      </c>
      <c r="C46" s="7"/>
      <c r="D46" s="9" t="s">
        <v>1166</v>
      </c>
      <c r="E46" s="15" t="s">
        <v>1279</v>
      </c>
      <c r="F46" s="16" t="s">
        <v>1280</v>
      </c>
      <c r="G46" s="15" t="s">
        <v>1360</v>
      </c>
      <c r="H46" s="8" t="s">
        <v>1169</v>
      </c>
      <c r="I46" s="8" t="s">
        <v>1282</v>
      </c>
      <c r="J46" s="22">
        <v>44337</v>
      </c>
      <c r="K46" s="23">
        <v>44380</v>
      </c>
      <c r="L46" s="24">
        <v>44420</v>
      </c>
      <c r="M46" s="32" t="s">
        <v>1375</v>
      </c>
      <c r="N46" s="33" t="s">
        <v>1335</v>
      </c>
      <c r="O46" s="34" t="s">
        <v>1173</v>
      </c>
      <c r="P46" s="35">
        <v>29787.62</v>
      </c>
      <c r="Q46" s="35">
        <v>8865.8</v>
      </c>
      <c r="R46" s="43"/>
      <c r="S46" s="44"/>
      <c r="T46" s="35">
        <v>20921.82</v>
      </c>
      <c r="U46" s="24"/>
      <c r="V46" s="46"/>
    </row>
    <row r="47" ht="25" customHeight="1" spans="1:22">
      <c r="A47" s="5" t="s">
        <v>1376</v>
      </c>
      <c r="B47" s="6" t="s">
        <v>1165</v>
      </c>
      <c r="C47" s="7"/>
      <c r="D47" s="9" t="s">
        <v>1166</v>
      </c>
      <c r="E47" s="15" t="s">
        <v>1175</v>
      </c>
      <c r="F47" s="16"/>
      <c r="G47" s="15" t="s">
        <v>1360</v>
      </c>
      <c r="H47" s="8" t="s">
        <v>1169</v>
      </c>
      <c r="I47" s="8" t="s">
        <v>1377</v>
      </c>
      <c r="J47" s="22">
        <v>44342</v>
      </c>
      <c r="K47" s="23">
        <v>44388</v>
      </c>
      <c r="L47" s="24"/>
      <c r="M47" s="32" t="s">
        <v>1378</v>
      </c>
      <c r="N47" s="33" t="s">
        <v>1379</v>
      </c>
      <c r="O47" s="34" t="s">
        <v>1173</v>
      </c>
      <c r="P47" s="35">
        <v>18991.55</v>
      </c>
      <c r="Q47" s="35">
        <v>5000</v>
      </c>
      <c r="R47" s="43"/>
      <c r="S47" s="44"/>
      <c r="T47" s="35">
        <v>13991.55</v>
      </c>
      <c r="U47" s="24"/>
      <c r="V47" s="46"/>
    </row>
    <row r="48" ht="25" customHeight="1" spans="1:22">
      <c r="A48" s="5" t="s">
        <v>1380</v>
      </c>
      <c r="B48" s="6" t="s">
        <v>1165</v>
      </c>
      <c r="C48" s="7"/>
      <c r="D48" s="9" t="s">
        <v>1166</v>
      </c>
      <c r="E48" s="15" t="s">
        <v>1264</v>
      </c>
      <c r="F48" s="16">
        <v>0</v>
      </c>
      <c r="G48" s="17" t="s">
        <v>1300</v>
      </c>
      <c r="H48" s="8" t="s">
        <v>1169</v>
      </c>
      <c r="I48" s="8" t="s">
        <v>1265</v>
      </c>
      <c r="J48" s="22">
        <v>44344</v>
      </c>
      <c r="K48" s="23">
        <v>44379</v>
      </c>
      <c r="L48" s="24">
        <v>44409</v>
      </c>
      <c r="M48" s="32" t="s">
        <v>1381</v>
      </c>
      <c r="N48" s="33" t="s">
        <v>1382</v>
      </c>
      <c r="O48" s="34" t="s">
        <v>1173</v>
      </c>
      <c r="P48" s="35">
        <v>29728.25</v>
      </c>
      <c r="Q48" s="35">
        <v>1251</v>
      </c>
      <c r="R48" s="43"/>
      <c r="S48" s="44"/>
      <c r="T48" s="35">
        <v>18477.5</v>
      </c>
      <c r="U48" s="35">
        <v>10000</v>
      </c>
      <c r="V48" s="46"/>
    </row>
    <row r="49" ht="25" customHeight="1" spans="1:22">
      <c r="A49" s="5" t="s">
        <v>1383</v>
      </c>
      <c r="B49" s="6" t="s">
        <v>1165</v>
      </c>
      <c r="C49" s="7"/>
      <c r="D49" s="9" t="s">
        <v>1166</v>
      </c>
      <c r="E49" s="15" t="s">
        <v>1240</v>
      </c>
      <c r="F49" s="16">
        <v>0</v>
      </c>
      <c r="G49" s="17" t="s">
        <v>1241</v>
      </c>
      <c r="H49" s="8" t="s">
        <v>1169</v>
      </c>
      <c r="I49" s="8" t="s">
        <v>1242</v>
      </c>
      <c r="J49" s="22">
        <v>44344</v>
      </c>
      <c r="K49" s="23">
        <v>44384</v>
      </c>
      <c r="L49" s="24">
        <v>44404</v>
      </c>
      <c r="M49" s="32" t="s">
        <v>1384</v>
      </c>
      <c r="N49" s="33" t="s">
        <v>1385</v>
      </c>
      <c r="O49" s="34" t="s">
        <v>1173</v>
      </c>
      <c r="P49" s="35">
        <v>60867.84</v>
      </c>
      <c r="Q49" s="35"/>
      <c r="R49" s="43"/>
      <c r="S49" s="44"/>
      <c r="T49" s="35">
        <v>60867.84</v>
      </c>
      <c r="U49" s="24"/>
      <c r="V49" s="46"/>
    </row>
    <row r="50" ht="25" customHeight="1" spans="1:22">
      <c r="A50" s="5" t="s">
        <v>1386</v>
      </c>
      <c r="B50" s="6" t="s">
        <v>1165</v>
      </c>
      <c r="C50" s="7"/>
      <c r="D50" s="9" t="s">
        <v>1166</v>
      </c>
      <c r="E50" s="15" t="s">
        <v>1240</v>
      </c>
      <c r="F50" s="16">
        <v>0</v>
      </c>
      <c r="G50" s="17" t="s">
        <v>1241</v>
      </c>
      <c r="H50" s="8" t="s">
        <v>1169</v>
      </c>
      <c r="I50" s="8" t="s">
        <v>1242</v>
      </c>
      <c r="J50" s="22">
        <v>44344</v>
      </c>
      <c r="K50" s="23">
        <v>44391</v>
      </c>
      <c r="L50" s="24">
        <v>44404</v>
      </c>
      <c r="M50" s="32" t="s">
        <v>1387</v>
      </c>
      <c r="N50" s="33" t="s">
        <v>1388</v>
      </c>
      <c r="O50" s="34" t="s">
        <v>1173</v>
      </c>
      <c r="P50" s="35">
        <v>57517.1</v>
      </c>
      <c r="Q50" s="35">
        <v>10000</v>
      </c>
      <c r="R50" s="43"/>
      <c r="S50" s="44"/>
      <c r="T50" s="35">
        <v>47518</v>
      </c>
      <c r="U50" s="24"/>
      <c r="V50" s="46"/>
    </row>
    <row r="51" ht="25" customHeight="1" spans="1:22">
      <c r="A51" s="5" t="s">
        <v>1389</v>
      </c>
      <c r="B51" s="6" t="s">
        <v>1165</v>
      </c>
      <c r="C51" s="7"/>
      <c r="D51" s="9" t="s">
        <v>1166</v>
      </c>
      <c r="E51" s="15" t="s">
        <v>1351</v>
      </c>
      <c r="F51" s="16">
        <v>0</v>
      </c>
      <c r="G51" s="17" t="s">
        <v>1300</v>
      </c>
      <c r="H51" s="8" t="s">
        <v>1169</v>
      </c>
      <c r="I51" s="8" t="s">
        <v>1390</v>
      </c>
      <c r="J51" s="22">
        <v>44349</v>
      </c>
      <c r="K51" s="23">
        <v>44420</v>
      </c>
      <c r="L51" s="24">
        <v>44452</v>
      </c>
      <c r="M51" s="32" t="s">
        <v>1391</v>
      </c>
      <c r="N51" s="33" t="s">
        <v>1392</v>
      </c>
      <c r="O51" s="34" t="s">
        <v>1173</v>
      </c>
      <c r="P51" s="35">
        <v>31106.6</v>
      </c>
      <c r="Q51" s="35">
        <v>8000</v>
      </c>
      <c r="R51" s="43"/>
      <c r="S51" s="44"/>
      <c r="T51" s="35">
        <v>23106.6</v>
      </c>
      <c r="U51" s="24"/>
      <c r="V51" s="46"/>
    </row>
    <row r="52" ht="25" customHeight="1" spans="1:22">
      <c r="A52" s="5" t="s">
        <v>1393</v>
      </c>
      <c r="B52" s="6" t="s">
        <v>1165</v>
      </c>
      <c r="C52" s="7"/>
      <c r="D52" s="9" t="s">
        <v>1166</v>
      </c>
      <c r="E52" s="15" t="s">
        <v>1351</v>
      </c>
      <c r="F52" s="16">
        <v>0</v>
      </c>
      <c r="G52" s="17" t="s">
        <v>1300</v>
      </c>
      <c r="H52" s="8" t="s">
        <v>1169</v>
      </c>
      <c r="I52" s="8" t="s">
        <v>1394</v>
      </c>
      <c r="J52" s="22">
        <v>44349</v>
      </c>
      <c r="K52" s="23">
        <v>44383</v>
      </c>
      <c r="L52" s="24">
        <v>44424</v>
      </c>
      <c r="M52" s="38" t="s">
        <v>1395</v>
      </c>
      <c r="N52" s="33" t="s">
        <v>1396</v>
      </c>
      <c r="O52" s="34" t="s">
        <v>1173</v>
      </c>
      <c r="P52" s="35">
        <v>31162.6</v>
      </c>
      <c r="Q52" s="35">
        <v>8000</v>
      </c>
      <c r="R52" s="43"/>
      <c r="S52" s="44"/>
      <c r="T52" s="35">
        <v>23162.6</v>
      </c>
      <c r="U52" s="24"/>
      <c r="V52" s="46"/>
    </row>
    <row r="53" ht="25" customHeight="1" spans="1:22">
      <c r="A53" s="5" t="s">
        <v>1397</v>
      </c>
      <c r="B53" s="6" t="s">
        <v>1165</v>
      </c>
      <c r="C53" s="7"/>
      <c r="D53" s="9" t="s">
        <v>1166</v>
      </c>
      <c r="E53" s="15" t="s">
        <v>1206</v>
      </c>
      <c r="F53" s="16" t="s">
        <v>1207</v>
      </c>
      <c r="G53" s="17" t="s">
        <v>1398</v>
      </c>
      <c r="H53" s="8" t="s">
        <v>1209</v>
      </c>
      <c r="I53" s="8" t="s">
        <v>1399</v>
      </c>
      <c r="J53" s="22">
        <v>44353</v>
      </c>
      <c r="K53" s="23">
        <v>44398</v>
      </c>
      <c r="L53" s="24">
        <v>44454</v>
      </c>
      <c r="M53" s="32" t="s">
        <v>1400</v>
      </c>
      <c r="N53" s="33" t="s">
        <v>1401</v>
      </c>
      <c r="O53" s="34" t="s">
        <v>1213</v>
      </c>
      <c r="P53" s="35">
        <v>97531.8</v>
      </c>
      <c r="Q53" s="35"/>
      <c r="R53" s="43"/>
      <c r="S53" s="44"/>
      <c r="T53" s="35">
        <v>97531.8</v>
      </c>
      <c r="U53" s="24"/>
      <c r="V53" s="46"/>
    </row>
    <row r="54" ht="25" customHeight="1" spans="1:22">
      <c r="A54" s="5" t="s">
        <v>1402</v>
      </c>
      <c r="B54" s="6" t="s">
        <v>1165</v>
      </c>
      <c r="C54" s="7"/>
      <c r="D54" s="9" t="s">
        <v>1166</v>
      </c>
      <c r="E54" s="15" t="s">
        <v>1206</v>
      </c>
      <c r="F54" s="16" t="s">
        <v>1207</v>
      </c>
      <c r="G54" s="17" t="s">
        <v>1398</v>
      </c>
      <c r="H54" s="8" t="s">
        <v>1209</v>
      </c>
      <c r="I54" s="8" t="s">
        <v>1399</v>
      </c>
      <c r="J54" s="22">
        <v>44353</v>
      </c>
      <c r="K54" s="22">
        <v>44416</v>
      </c>
      <c r="L54" s="24">
        <v>44460</v>
      </c>
      <c r="M54" s="32" t="s">
        <v>1403</v>
      </c>
      <c r="N54" s="33" t="s">
        <v>1404</v>
      </c>
      <c r="O54" s="34" t="s">
        <v>1213</v>
      </c>
      <c r="P54" s="35">
        <v>98341.8</v>
      </c>
      <c r="Q54" s="35"/>
      <c r="R54" s="43"/>
      <c r="S54" s="44"/>
      <c r="T54" s="35">
        <v>98341.8</v>
      </c>
      <c r="U54" s="24"/>
      <c r="V54" s="46"/>
    </row>
    <row r="55" ht="25" customHeight="1" spans="1:22">
      <c r="A55" s="5" t="s">
        <v>1405</v>
      </c>
      <c r="B55" s="6" t="s">
        <v>1165</v>
      </c>
      <c r="C55" s="7"/>
      <c r="D55" s="9" t="s">
        <v>1166</v>
      </c>
      <c r="E55" s="15" t="s">
        <v>1167</v>
      </c>
      <c r="F55" s="16">
        <v>0</v>
      </c>
      <c r="G55" s="17" t="s">
        <v>1406</v>
      </c>
      <c r="H55" s="8" t="s">
        <v>1169</v>
      </c>
      <c r="I55" s="8" t="s">
        <v>1170</v>
      </c>
      <c r="J55" s="22">
        <v>44355</v>
      </c>
      <c r="K55" s="23">
        <v>44402</v>
      </c>
      <c r="L55" s="24">
        <v>44458</v>
      </c>
      <c r="M55" s="32" t="s">
        <v>1407</v>
      </c>
      <c r="N55" s="33" t="s">
        <v>1373</v>
      </c>
      <c r="O55" s="34" t="s">
        <v>1173</v>
      </c>
      <c r="P55" s="35">
        <v>34897.39</v>
      </c>
      <c r="Q55" s="35">
        <v>10300</v>
      </c>
      <c r="R55" s="43"/>
      <c r="S55" s="44"/>
      <c r="T55" s="35">
        <v>24597.39</v>
      </c>
      <c r="U55" s="24"/>
      <c r="V55" s="46"/>
    </row>
    <row r="56" ht="25" customHeight="1" spans="1:22">
      <c r="A56" s="5" t="s">
        <v>1408</v>
      </c>
      <c r="B56" s="6" t="s">
        <v>1165</v>
      </c>
      <c r="C56" s="7"/>
      <c r="D56" s="9" t="s">
        <v>1166</v>
      </c>
      <c r="E56" s="15" t="s">
        <v>1225</v>
      </c>
      <c r="F56" s="16">
        <v>0</v>
      </c>
      <c r="G56" s="17" t="s">
        <v>1300</v>
      </c>
      <c r="H56" s="8" t="s">
        <v>1169</v>
      </c>
      <c r="I56" s="8" t="s">
        <v>1409</v>
      </c>
      <c r="J56" s="22">
        <v>44360</v>
      </c>
      <c r="K56" s="23">
        <v>44452</v>
      </c>
      <c r="L56" s="24">
        <v>44487</v>
      </c>
      <c r="M56" s="32" t="s">
        <v>1410</v>
      </c>
      <c r="N56" s="33" t="s">
        <v>1411</v>
      </c>
      <c r="O56" s="34" t="s">
        <v>1173</v>
      </c>
      <c r="P56" s="35">
        <v>28232</v>
      </c>
      <c r="Q56" s="35">
        <v>5646</v>
      </c>
      <c r="R56" s="43"/>
      <c r="S56" s="44"/>
      <c r="T56" s="35">
        <v>22585.6</v>
      </c>
      <c r="U56" s="24"/>
      <c r="V56" s="46"/>
    </row>
    <row r="57" ht="25" customHeight="1" spans="1:22">
      <c r="A57" s="5" t="s">
        <v>1412</v>
      </c>
      <c r="B57" s="6" t="s">
        <v>1165</v>
      </c>
      <c r="C57" s="7"/>
      <c r="D57" s="9" t="s">
        <v>1166</v>
      </c>
      <c r="E57" s="15" t="s">
        <v>1259</v>
      </c>
      <c r="F57" s="16">
        <v>0</v>
      </c>
      <c r="G57" s="17" t="s">
        <v>1300</v>
      </c>
      <c r="H57" s="8" t="s">
        <v>1169</v>
      </c>
      <c r="I57" s="8" t="s">
        <v>1260</v>
      </c>
      <c r="J57" s="22">
        <v>44363</v>
      </c>
      <c r="K57" s="23">
        <v>44427</v>
      </c>
      <c r="L57" s="24">
        <v>44451</v>
      </c>
      <c r="M57" s="32" t="s">
        <v>1413</v>
      </c>
      <c r="N57" s="33" t="s">
        <v>1342</v>
      </c>
      <c r="O57" s="34" t="s">
        <v>1173</v>
      </c>
      <c r="P57" s="35">
        <v>22382</v>
      </c>
      <c r="Q57" s="35"/>
      <c r="R57" s="43"/>
      <c r="S57" s="44"/>
      <c r="T57" s="35">
        <v>22382</v>
      </c>
      <c r="U57" s="24"/>
      <c r="V57" s="46"/>
    </row>
    <row r="58" ht="25" customHeight="1" spans="1:22">
      <c r="A58" s="5" t="s">
        <v>1414</v>
      </c>
      <c r="B58" s="6" t="s">
        <v>1165</v>
      </c>
      <c r="C58" s="7"/>
      <c r="D58" s="9" t="s">
        <v>1166</v>
      </c>
      <c r="E58" s="15" t="s">
        <v>1240</v>
      </c>
      <c r="F58" s="16">
        <v>0</v>
      </c>
      <c r="G58" s="17" t="s">
        <v>1241</v>
      </c>
      <c r="H58" s="8" t="s">
        <v>1169</v>
      </c>
      <c r="I58" s="8" t="s">
        <v>1242</v>
      </c>
      <c r="J58" s="22">
        <v>44364</v>
      </c>
      <c r="K58" s="23">
        <v>44415</v>
      </c>
      <c r="L58" s="24">
        <v>44433</v>
      </c>
      <c r="M58" s="32" t="s">
        <v>1415</v>
      </c>
      <c r="N58" s="22" t="s">
        <v>1416</v>
      </c>
      <c r="O58" s="34" t="s">
        <v>1173</v>
      </c>
      <c r="P58" s="35">
        <v>58408.07</v>
      </c>
      <c r="Q58" s="35"/>
      <c r="R58" s="43"/>
      <c r="S58" s="44"/>
      <c r="T58" s="35">
        <v>58408.07</v>
      </c>
      <c r="U58" s="24"/>
      <c r="V58" s="46"/>
    </row>
    <row r="59" ht="25" customHeight="1" spans="1:22">
      <c r="A59" s="5" t="s">
        <v>1417</v>
      </c>
      <c r="B59" s="6" t="s">
        <v>1165</v>
      </c>
      <c r="C59" s="7"/>
      <c r="D59" s="9" t="s">
        <v>1166</v>
      </c>
      <c r="E59" s="15" t="s">
        <v>1240</v>
      </c>
      <c r="F59" s="16">
        <v>0</v>
      </c>
      <c r="G59" s="17" t="s">
        <v>1241</v>
      </c>
      <c r="H59" s="8" t="s">
        <v>1169</v>
      </c>
      <c r="I59" s="8" t="s">
        <v>1242</v>
      </c>
      <c r="J59" s="22">
        <v>44364</v>
      </c>
      <c r="K59" s="23">
        <v>44428</v>
      </c>
      <c r="L59" s="24">
        <v>44445</v>
      </c>
      <c r="M59" s="32" t="s">
        <v>1418</v>
      </c>
      <c r="N59" s="33" t="s">
        <v>1419</v>
      </c>
      <c r="O59" s="34" t="s">
        <v>1173</v>
      </c>
      <c r="P59" s="35">
        <v>61378.9</v>
      </c>
      <c r="Q59" s="35">
        <v>10000</v>
      </c>
      <c r="R59" s="43"/>
      <c r="S59" s="44"/>
      <c r="T59" s="35">
        <v>51379</v>
      </c>
      <c r="U59" s="24"/>
      <c r="V59" s="46"/>
    </row>
    <row r="60" ht="25" customHeight="1" spans="1:22">
      <c r="A60" s="5" t="s">
        <v>1420</v>
      </c>
      <c r="B60" s="6" t="s">
        <v>1165</v>
      </c>
      <c r="C60" s="7"/>
      <c r="D60" s="9" t="s">
        <v>1166</v>
      </c>
      <c r="E60" s="15" t="s">
        <v>1264</v>
      </c>
      <c r="F60" s="16">
        <v>0</v>
      </c>
      <c r="G60" s="17" t="s">
        <v>1300</v>
      </c>
      <c r="H60" s="8" t="s">
        <v>1169</v>
      </c>
      <c r="I60" s="8" t="s">
        <v>1265</v>
      </c>
      <c r="J60" s="22">
        <v>44366</v>
      </c>
      <c r="K60" s="22">
        <v>44406</v>
      </c>
      <c r="L60" s="26">
        <v>44441</v>
      </c>
      <c r="M60" s="32" t="s">
        <v>1421</v>
      </c>
      <c r="N60" s="33" t="s">
        <v>1422</v>
      </c>
      <c r="O60" s="34" t="s">
        <v>1173</v>
      </c>
      <c r="P60" s="35">
        <v>29492.6</v>
      </c>
      <c r="Q60" s="35"/>
      <c r="R60" s="43"/>
      <c r="S60" s="44"/>
      <c r="T60" s="35">
        <v>16064.63</v>
      </c>
      <c r="U60" s="35">
        <v>13428</v>
      </c>
      <c r="V60" s="46"/>
    </row>
    <row r="61" ht="25" customHeight="1" spans="1:22">
      <c r="A61" s="11" t="s">
        <v>1423</v>
      </c>
      <c r="B61" s="6" t="s">
        <v>1165</v>
      </c>
      <c r="C61" s="7"/>
      <c r="D61" s="9" t="s">
        <v>1166</v>
      </c>
      <c r="E61" s="15" t="s">
        <v>1424</v>
      </c>
      <c r="F61" s="16">
        <v>0</v>
      </c>
      <c r="G61" s="17" t="s">
        <v>1425</v>
      </c>
      <c r="H61" s="8" t="s">
        <v>1306</v>
      </c>
      <c r="I61" s="8"/>
      <c r="J61" s="22">
        <v>44375</v>
      </c>
      <c r="K61" s="23">
        <v>44399</v>
      </c>
      <c r="L61" s="24"/>
      <c r="M61" s="32" t="s">
        <v>1426</v>
      </c>
      <c r="N61" s="33" t="s">
        <v>1427</v>
      </c>
      <c r="O61" s="34" t="s">
        <v>1177</v>
      </c>
      <c r="P61" s="36">
        <v>116600</v>
      </c>
      <c r="Q61" s="36">
        <v>20000</v>
      </c>
      <c r="R61" s="43"/>
      <c r="S61" s="44"/>
      <c r="T61" s="36">
        <v>96600</v>
      </c>
      <c r="U61" s="24"/>
      <c r="V61" s="46"/>
    </row>
    <row r="62" ht="25" customHeight="1" spans="1:22">
      <c r="A62" s="5" t="s">
        <v>1428</v>
      </c>
      <c r="B62" s="6" t="s">
        <v>1165</v>
      </c>
      <c r="C62" s="7"/>
      <c r="D62" s="9" t="s">
        <v>1166</v>
      </c>
      <c r="E62" s="15" t="s">
        <v>1264</v>
      </c>
      <c r="F62" s="16">
        <v>0</v>
      </c>
      <c r="G62" s="17" t="s">
        <v>1300</v>
      </c>
      <c r="H62" s="8" t="s">
        <v>1169</v>
      </c>
      <c r="I62" s="8" t="s">
        <v>1265</v>
      </c>
      <c r="J62" s="22">
        <v>44378</v>
      </c>
      <c r="K62" s="23">
        <v>44426</v>
      </c>
      <c r="L62" s="24">
        <v>44470</v>
      </c>
      <c r="M62" s="32" t="s">
        <v>1429</v>
      </c>
      <c r="N62" s="33" t="s">
        <v>1430</v>
      </c>
      <c r="O62" s="34" t="s">
        <v>1173</v>
      </c>
      <c r="P62" s="35">
        <v>29967.2</v>
      </c>
      <c r="Q62" s="36"/>
      <c r="R62" s="43"/>
      <c r="S62" s="44"/>
      <c r="T62" s="35">
        <v>16639.25</v>
      </c>
      <c r="U62" s="35">
        <v>13327.95</v>
      </c>
      <c r="V62" s="46" t="s">
        <v>1431</v>
      </c>
    </row>
    <row r="63" ht="25" customHeight="1" spans="1:22">
      <c r="A63" s="5" t="s">
        <v>1432</v>
      </c>
      <c r="B63" s="6" t="s">
        <v>1165</v>
      </c>
      <c r="C63" s="7"/>
      <c r="D63" s="9" t="s">
        <v>1166</v>
      </c>
      <c r="E63" s="15" t="s">
        <v>1167</v>
      </c>
      <c r="F63" s="16">
        <v>0</v>
      </c>
      <c r="G63" s="17" t="s">
        <v>1168</v>
      </c>
      <c r="H63" s="8" t="s">
        <v>1169</v>
      </c>
      <c r="I63" s="8" t="s">
        <v>1170</v>
      </c>
      <c r="J63" s="22">
        <v>44382</v>
      </c>
      <c r="K63" s="23">
        <v>44424</v>
      </c>
      <c r="L63" s="24">
        <v>44496</v>
      </c>
      <c r="M63" s="32" t="s">
        <v>1433</v>
      </c>
      <c r="N63" s="33" t="s">
        <v>1434</v>
      </c>
      <c r="O63" s="34" t="s">
        <v>1173</v>
      </c>
      <c r="P63" s="35">
        <v>34785.44</v>
      </c>
      <c r="Q63" s="35">
        <v>10900</v>
      </c>
      <c r="R63" s="43"/>
      <c r="S63" s="44"/>
      <c r="T63" s="35">
        <v>23885.44</v>
      </c>
      <c r="U63" s="24"/>
      <c r="V63" s="46"/>
    </row>
    <row r="64" ht="25" customHeight="1" spans="1:22">
      <c r="A64" s="5" t="s">
        <v>1435</v>
      </c>
      <c r="B64" s="6" t="s">
        <v>1165</v>
      </c>
      <c r="C64" s="7"/>
      <c r="D64" s="9" t="s">
        <v>1166</v>
      </c>
      <c r="E64" s="15" t="s">
        <v>1175</v>
      </c>
      <c r="F64" s="16">
        <v>0</v>
      </c>
      <c r="G64" s="17" t="s">
        <v>1436</v>
      </c>
      <c r="H64" s="8" t="s">
        <v>1306</v>
      </c>
      <c r="I64" s="8"/>
      <c r="J64" s="22">
        <v>44384</v>
      </c>
      <c r="K64" s="23">
        <v>44405</v>
      </c>
      <c r="L64" s="24"/>
      <c r="M64" s="32" t="s">
        <v>1437</v>
      </c>
      <c r="N64" s="22"/>
      <c r="O64" s="34" t="s">
        <v>1177</v>
      </c>
      <c r="P64" s="36">
        <v>17400</v>
      </c>
      <c r="Q64" s="35"/>
      <c r="R64" s="43"/>
      <c r="S64" s="44"/>
      <c r="T64" s="36">
        <v>17400</v>
      </c>
      <c r="U64" s="24"/>
      <c r="V64" s="46"/>
    </row>
    <row r="65" ht="25" customHeight="1" spans="1:22">
      <c r="A65" s="5" t="s">
        <v>1438</v>
      </c>
      <c r="B65" s="6" t="s">
        <v>1165</v>
      </c>
      <c r="C65" s="7"/>
      <c r="D65" s="9" t="s">
        <v>1166</v>
      </c>
      <c r="E65" s="15" t="s">
        <v>1240</v>
      </c>
      <c r="F65" s="16">
        <v>0</v>
      </c>
      <c r="G65" s="17" t="s">
        <v>1241</v>
      </c>
      <c r="H65" s="8" t="s">
        <v>1169</v>
      </c>
      <c r="I65" s="8" t="s">
        <v>1242</v>
      </c>
      <c r="J65" s="22">
        <v>44391</v>
      </c>
      <c r="K65" s="23">
        <v>44450</v>
      </c>
      <c r="L65" s="24">
        <v>44466</v>
      </c>
      <c r="M65" s="32" t="s">
        <v>1439</v>
      </c>
      <c r="N65" s="33" t="s">
        <v>1440</v>
      </c>
      <c r="O65" s="34" t="s">
        <v>1173</v>
      </c>
      <c r="P65" s="35">
        <v>61063.21</v>
      </c>
      <c r="Q65" s="35"/>
      <c r="R65" s="43"/>
      <c r="S65" s="44"/>
      <c r="T65" s="35">
        <v>61063.21</v>
      </c>
      <c r="U65" s="24"/>
      <c r="V65" s="46"/>
    </row>
    <row r="66" ht="25" customHeight="1" spans="1:22">
      <c r="A66" s="5" t="s">
        <v>1441</v>
      </c>
      <c r="B66" s="6" t="s">
        <v>1165</v>
      </c>
      <c r="C66" s="7"/>
      <c r="D66" s="9" t="s">
        <v>1166</v>
      </c>
      <c r="E66" s="15" t="s">
        <v>1240</v>
      </c>
      <c r="F66" s="16">
        <v>0</v>
      </c>
      <c r="G66" s="17" t="s">
        <v>1241</v>
      </c>
      <c r="H66" s="8" t="s">
        <v>1169</v>
      </c>
      <c r="I66" s="8" t="s">
        <v>1242</v>
      </c>
      <c r="J66" s="22">
        <v>44391</v>
      </c>
      <c r="K66" s="23">
        <v>44466</v>
      </c>
      <c r="L66" s="24">
        <v>44481</v>
      </c>
      <c r="M66" s="32" t="s">
        <v>1442</v>
      </c>
      <c r="N66" s="33" t="s">
        <v>1443</v>
      </c>
      <c r="O66" s="34" t="s">
        <v>1173</v>
      </c>
      <c r="P66" s="51">
        <v>61563.21</v>
      </c>
      <c r="Q66" s="35">
        <v>10000</v>
      </c>
      <c r="R66" s="43"/>
      <c r="S66" s="44"/>
      <c r="T66" s="51">
        <v>51563.21</v>
      </c>
      <c r="U66" s="24"/>
      <c r="V66" s="46"/>
    </row>
    <row r="67" ht="25" customHeight="1" spans="1:22">
      <c r="A67" s="5" t="s">
        <v>1444</v>
      </c>
      <c r="B67" s="6" t="s">
        <v>1165</v>
      </c>
      <c r="C67" s="7"/>
      <c r="D67" s="9" t="s">
        <v>1166</v>
      </c>
      <c r="E67" s="15" t="s">
        <v>1199</v>
      </c>
      <c r="F67" s="16">
        <v>0</v>
      </c>
      <c r="G67" s="17" t="s">
        <v>1445</v>
      </c>
      <c r="H67" s="8" t="s">
        <v>1446</v>
      </c>
      <c r="I67" s="8" t="s">
        <v>1447</v>
      </c>
      <c r="J67" s="22">
        <v>44392</v>
      </c>
      <c r="K67" s="23">
        <v>44436</v>
      </c>
      <c r="L67" s="24">
        <v>44444</v>
      </c>
      <c r="M67" s="32" t="s">
        <v>1448</v>
      </c>
      <c r="N67" s="33" t="s">
        <v>1449</v>
      </c>
      <c r="O67" s="34" t="s">
        <v>1173</v>
      </c>
      <c r="P67" s="35">
        <v>28140.4</v>
      </c>
      <c r="Q67" s="35">
        <v>9440</v>
      </c>
      <c r="R67" s="43"/>
      <c r="S67" s="44"/>
      <c r="T67" s="35">
        <v>18700</v>
      </c>
      <c r="U67" s="24"/>
      <c r="V67" s="46"/>
    </row>
    <row r="68" ht="25" customHeight="1" spans="1:22">
      <c r="A68" s="5" t="s">
        <v>1450</v>
      </c>
      <c r="B68" s="6" t="s">
        <v>1165</v>
      </c>
      <c r="C68" s="7"/>
      <c r="D68" s="9" t="s">
        <v>1166</v>
      </c>
      <c r="E68" s="15" t="s">
        <v>1253</v>
      </c>
      <c r="F68" s="16">
        <v>0</v>
      </c>
      <c r="G68" s="17" t="s">
        <v>1451</v>
      </c>
      <c r="H68" s="8" t="s">
        <v>1446</v>
      </c>
      <c r="I68" s="8" t="s">
        <v>1255</v>
      </c>
      <c r="J68" s="22">
        <v>44399</v>
      </c>
      <c r="K68" s="23">
        <v>44445</v>
      </c>
      <c r="L68" s="24">
        <v>44536</v>
      </c>
      <c r="M68" s="32" t="s">
        <v>1452</v>
      </c>
      <c r="N68" s="33" t="s">
        <v>1453</v>
      </c>
      <c r="O68" s="34" t="s">
        <v>1173</v>
      </c>
      <c r="P68" s="35">
        <v>73179.26</v>
      </c>
      <c r="Q68" s="35"/>
      <c r="R68" s="43"/>
      <c r="S68" s="44"/>
      <c r="T68" s="35">
        <v>73179.26</v>
      </c>
      <c r="U68" s="35"/>
      <c r="V68" s="46"/>
    </row>
    <row r="69" ht="25" customHeight="1" spans="1:22">
      <c r="A69" s="5" t="s">
        <v>1454</v>
      </c>
      <c r="B69" s="6" t="s">
        <v>1165</v>
      </c>
      <c r="C69" s="7"/>
      <c r="D69" s="9" t="s">
        <v>1166</v>
      </c>
      <c r="E69" s="15" t="s">
        <v>1455</v>
      </c>
      <c r="F69" s="16">
        <v>0</v>
      </c>
      <c r="G69" s="15" t="s">
        <v>1456</v>
      </c>
      <c r="H69" s="8" t="s">
        <v>1209</v>
      </c>
      <c r="I69" s="50" t="s">
        <v>1457</v>
      </c>
      <c r="J69" s="22">
        <v>44403</v>
      </c>
      <c r="K69" s="23">
        <v>44414</v>
      </c>
      <c r="L69" s="24"/>
      <c r="M69" s="32" t="s">
        <v>1458</v>
      </c>
      <c r="N69" s="22"/>
      <c r="O69" s="34" t="s">
        <v>1177</v>
      </c>
      <c r="P69" s="35">
        <v>3063.46</v>
      </c>
      <c r="Q69" s="35"/>
      <c r="R69" s="43"/>
      <c r="S69" s="44"/>
      <c r="T69" s="35">
        <v>3045</v>
      </c>
      <c r="U69" s="35">
        <v>18.42</v>
      </c>
      <c r="V69" s="46"/>
    </row>
    <row r="70" ht="25" customHeight="1" spans="1:22">
      <c r="A70" s="48" t="s">
        <v>1459</v>
      </c>
      <c r="B70" s="6" t="s">
        <v>1165</v>
      </c>
      <c r="C70" s="7"/>
      <c r="D70" s="9" t="s">
        <v>1166</v>
      </c>
      <c r="E70" s="15" t="s">
        <v>1460</v>
      </c>
      <c r="F70" s="16">
        <v>0</v>
      </c>
      <c r="G70" s="15" t="s">
        <v>1461</v>
      </c>
      <c r="H70" s="8" t="s">
        <v>1306</v>
      </c>
      <c r="I70" s="50"/>
      <c r="J70" s="22">
        <v>44405</v>
      </c>
      <c r="K70" s="23">
        <v>44448</v>
      </c>
      <c r="L70" s="24"/>
      <c r="M70" s="32"/>
      <c r="N70" s="33" t="s">
        <v>1462</v>
      </c>
      <c r="O70" s="34" t="s">
        <v>1177</v>
      </c>
      <c r="P70" s="36">
        <v>17353.5</v>
      </c>
      <c r="Q70" s="36">
        <v>3600</v>
      </c>
      <c r="R70" s="43"/>
      <c r="S70" s="44"/>
      <c r="T70" s="36">
        <v>13189</v>
      </c>
      <c r="U70" s="36">
        <v>564</v>
      </c>
      <c r="V70" s="46"/>
    </row>
    <row r="71" ht="25" customHeight="1" spans="1:22">
      <c r="A71" s="5" t="s">
        <v>1463</v>
      </c>
      <c r="B71" s="6" t="s">
        <v>1165</v>
      </c>
      <c r="C71" s="7"/>
      <c r="D71" s="9" t="s">
        <v>1166</v>
      </c>
      <c r="E71" s="15" t="s">
        <v>1264</v>
      </c>
      <c r="F71" s="16">
        <v>0</v>
      </c>
      <c r="G71" s="15" t="s">
        <v>1464</v>
      </c>
      <c r="H71" s="8" t="s">
        <v>1169</v>
      </c>
      <c r="I71" s="8" t="s">
        <v>1465</v>
      </c>
      <c r="J71" s="22">
        <v>44411</v>
      </c>
      <c r="K71" s="23">
        <v>44454</v>
      </c>
      <c r="L71" s="24">
        <v>44482</v>
      </c>
      <c r="M71" s="32" t="s">
        <v>1466</v>
      </c>
      <c r="N71" s="33" t="s">
        <v>1467</v>
      </c>
      <c r="O71" s="34" t="s">
        <v>1173</v>
      </c>
      <c r="P71" s="35">
        <v>31995.94</v>
      </c>
      <c r="Q71" s="36"/>
      <c r="R71" s="43"/>
      <c r="S71" s="44"/>
      <c r="T71" s="35">
        <v>22000</v>
      </c>
      <c r="U71" s="35">
        <v>9995.94</v>
      </c>
      <c r="V71" s="46"/>
    </row>
    <row r="72" ht="25" customHeight="1" spans="1:22">
      <c r="A72" s="5" t="s">
        <v>1468</v>
      </c>
      <c r="B72" s="6" t="s">
        <v>1165</v>
      </c>
      <c r="C72" s="7"/>
      <c r="D72" s="9" t="s">
        <v>1166</v>
      </c>
      <c r="E72" s="15" t="s">
        <v>1264</v>
      </c>
      <c r="F72" s="16">
        <v>0</v>
      </c>
      <c r="G72" s="15" t="s">
        <v>1464</v>
      </c>
      <c r="H72" s="8" t="s">
        <v>1169</v>
      </c>
      <c r="I72" s="8" t="s">
        <v>1465</v>
      </c>
      <c r="J72" s="22">
        <v>44411</v>
      </c>
      <c r="K72" s="23">
        <v>44460</v>
      </c>
      <c r="L72" s="24">
        <v>44487</v>
      </c>
      <c r="M72" s="32" t="s">
        <v>1469</v>
      </c>
      <c r="N72" s="33" t="s">
        <v>1470</v>
      </c>
      <c r="O72" s="34" t="s">
        <v>1173</v>
      </c>
      <c r="P72" s="35">
        <v>32795.28</v>
      </c>
      <c r="Q72" s="36"/>
      <c r="R72" s="43"/>
      <c r="S72" s="44"/>
      <c r="T72" s="35">
        <v>18137.13</v>
      </c>
      <c r="U72" s="35">
        <v>14658.15</v>
      </c>
      <c r="V72" s="46" t="s">
        <v>1471</v>
      </c>
    </row>
    <row r="73" ht="25" customHeight="1" spans="1:22">
      <c r="A73" s="5" t="s">
        <v>1472</v>
      </c>
      <c r="B73" s="6" t="s">
        <v>1165</v>
      </c>
      <c r="C73" s="7"/>
      <c r="D73" s="9" t="s">
        <v>1166</v>
      </c>
      <c r="E73" s="15" t="s">
        <v>1180</v>
      </c>
      <c r="F73" s="16">
        <v>0</v>
      </c>
      <c r="G73" s="15" t="s">
        <v>1473</v>
      </c>
      <c r="H73" s="8" t="s">
        <v>1169</v>
      </c>
      <c r="I73" s="8" t="s">
        <v>1474</v>
      </c>
      <c r="J73" s="22">
        <v>44413</v>
      </c>
      <c r="K73" s="23">
        <v>44470</v>
      </c>
      <c r="L73" s="24">
        <v>44510</v>
      </c>
      <c r="M73" s="32" t="s">
        <v>1475</v>
      </c>
      <c r="N73" s="33" t="s">
        <v>1476</v>
      </c>
      <c r="O73" s="34" t="s">
        <v>1173</v>
      </c>
      <c r="P73" s="35">
        <v>37318.45</v>
      </c>
      <c r="Q73" s="35">
        <v>3000</v>
      </c>
      <c r="R73" s="43"/>
      <c r="S73" s="44"/>
      <c r="T73" s="35">
        <v>34318.45</v>
      </c>
      <c r="U73" s="24"/>
      <c r="V73" s="46"/>
    </row>
    <row r="74" ht="25" customHeight="1" spans="1:22">
      <c r="A74" s="5" t="s">
        <v>1477</v>
      </c>
      <c r="B74" s="6" t="s">
        <v>1165</v>
      </c>
      <c r="C74" s="7"/>
      <c r="D74" s="9" t="s">
        <v>1166</v>
      </c>
      <c r="E74" s="15" t="s">
        <v>1193</v>
      </c>
      <c r="F74" s="16">
        <v>0</v>
      </c>
      <c r="G74" s="17" t="s">
        <v>1300</v>
      </c>
      <c r="H74" s="8" t="s">
        <v>1169</v>
      </c>
      <c r="I74" s="8" t="s">
        <v>1275</v>
      </c>
      <c r="J74" s="22">
        <v>44414</v>
      </c>
      <c r="K74" s="23">
        <v>44454</v>
      </c>
      <c r="L74" s="24">
        <v>44491</v>
      </c>
      <c r="M74" s="32" t="s">
        <v>1478</v>
      </c>
      <c r="N74" s="33" t="s">
        <v>1479</v>
      </c>
      <c r="O74" s="34" t="s">
        <v>1173</v>
      </c>
      <c r="P74" s="35">
        <v>32721.27</v>
      </c>
      <c r="Q74" s="35">
        <v>5822</v>
      </c>
      <c r="R74" s="43"/>
      <c r="S74" s="44"/>
      <c r="T74" s="35">
        <v>26899.27</v>
      </c>
      <c r="U74" s="24"/>
      <c r="V74" s="46"/>
    </row>
    <row r="75" ht="25" customHeight="1" spans="1:22">
      <c r="A75" s="5" t="s">
        <v>1480</v>
      </c>
      <c r="B75" s="6" t="s">
        <v>1165</v>
      </c>
      <c r="C75" s="7"/>
      <c r="D75" s="9" t="s">
        <v>1166</v>
      </c>
      <c r="E75" s="15" t="s">
        <v>1167</v>
      </c>
      <c r="F75" s="16">
        <v>0</v>
      </c>
      <c r="G75" s="17" t="s">
        <v>1168</v>
      </c>
      <c r="H75" s="8" t="s">
        <v>1169</v>
      </c>
      <c r="I75" s="8" t="s">
        <v>1170</v>
      </c>
      <c r="J75" s="22">
        <v>44420</v>
      </c>
      <c r="K75" s="23">
        <v>44455</v>
      </c>
      <c r="L75" s="24">
        <v>44486</v>
      </c>
      <c r="M75" s="32" t="s">
        <v>1481</v>
      </c>
      <c r="N75" s="33" t="s">
        <v>1482</v>
      </c>
      <c r="O75" s="34" t="s">
        <v>1173</v>
      </c>
      <c r="P75" s="35">
        <v>37399.07</v>
      </c>
      <c r="Q75" s="35">
        <v>11700</v>
      </c>
      <c r="R75" s="43"/>
      <c r="S75" s="44"/>
      <c r="T75" s="35">
        <v>25699.07</v>
      </c>
      <c r="U75" s="24"/>
      <c r="V75" s="46"/>
    </row>
    <row r="76" ht="25" customHeight="1" spans="1:22">
      <c r="A76" s="5" t="s">
        <v>1483</v>
      </c>
      <c r="B76" s="6" t="s">
        <v>1165</v>
      </c>
      <c r="C76" s="7"/>
      <c r="D76" s="9" t="s">
        <v>1166</v>
      </c>
      <c r="E76" s="15" t="s">
        <v>1259</v>
      </c>
      <c r="F76" s="16">
        <v>0</v>
      </c>
      <c r="G76" s="17" t="s">
        <v>1300</v>
      </c>
      <c r="H76" s="8" t="s">
        <v>1169</v>
      </c>
      <c r="I76" s="8" t="s">
        <v>1484</v>
      </c>
      <c r="J76" s="22">
        <v>44425</v>
      </c>
      <c r="K76" s="23">
        <v>44511</v>
      </c>
      <c r="L76" s="24">
        <v>44538</v>
      </c>
      <c r="M76" s="32" t="s">
        <v>1485</v>
      </c>
      <c r="N76" s="33" t="s">
        <v>1486</v>
      </c>
      <c r="O76" s="34" t="s">
        <v>1173</v>
      </c>
      <c r="P76" s="35">
        <v>24562</v>
      </c>
      <c r="Q76" s="35"/>
      <c r="R76" s="43"/>
      <c r="S76" s="44"/>
      <c r="T76" s="35">
        <v>24562</v>
      </c>
      <c r="U76" s="24"/>
      <c r="V76" s="46"/>
    </row>
    <row r="77" ht="25" customHeight="1" spans="1:22">
      <c r="A77" s="5" t="s">
        <v>1487</v>
      </c>
      <c r="B77" s="6" t="s">
        <v>1165</v>
      </c>
      <c r="C77" s="7"/>
      <c r="D77" s="9" t="s">
        <v>1166</v>
      </c>
      <c r="E77" s="15" t="s">
        <v>1175</v>
      </c>
      <c r="F77" s="16">
        <v>0</v>
      </c>
      <c r="G77" s="17" t="s">
        <v>1488</v>
      </c>
      <c r="H77" s="8" t="s">
        <v>1306</v>
      </c>
      <c r="I77" s="8"/>
      <c r="J77" s="22">
        <v>44433</v>
      </c>
      <c r="K77" s="23">
        <v>44448</v>
      </c>
      <c r="L77" s="24"/>
      <c r="M77" s="32" t="s">
        <v>1489</v>
      </c>
      <c r="N77" s="22"/>
      <c r="O77" s="34" t="s">
        <v>1177</v>
      </c>
      <c r="P77" s="36">
        <v>17850</v>
      </c>
      <c r="Q77" s="35"/>
      <c r="R77" s="43"/>
      <c r="S77" s="44"/>
      <c r="T77" s="36">
        <v>17850</v>
      </c>
      <c r="U77" s="24"/>
      <c r="V77" s="46"/>
    </row>
    <row r="78" ht="25" customHeight="1" spans="1:22">
      <c r="A78" s="5" t="s">
        <v>1490</v>
      </c>
      <c r="B78" s="6" t="s">
        <v>1165</v>
      </c>
      <c r="C78" s="7"/>
      <c r="D78" s="9" t="s">
        <v>1166</v>
      </c>
      <c r="E78" s="15" t="s">
        <v>1167</v>
      </c>
      <c r="F78" s="16">
        <v>0</v>
      </c>
      <c r="G78" s="17" t="s">
        <v>1168</v>
      </c>
      <c r="H78" s="8" t="s">
        <v>1169</v>
      </c>
      <c r="I78" s="8" t="s">
        <v>1170</v>
      </c>
      <c r="J78" s="22">
        <v>44433</v>
      </c>
      <c r="K78" s="23">
        <v>44485</v>
      </c>
      <c r="L78" s="24">
        <v>44546</v>
      </c>
      <c r="M78" s="32" t="s">
        <v>1491</v>
      </c>
      <c r="N78" s="33" t="s">
        <v>1492</v>
      </c>
      <c r="O78" s="34" t="s">
        <v>1173</v>
      </c>
      <c r="P78" s="35">
        <v>34602.13</v>
      </c>
      <c r="Q78" s="35">
        <v>10400</v>
      </c>
      <c r="R78" s="43"/>
      <c r="S78" s="44"/>
      <c r="T78" s="35">
        <v>24202.13</v>
      </c>
      <c r="U78" s="24"/>
      <c r="V78" s="46"/>
    </row>
    <row r="79" ht="25" customHeight="1" spans="1:22">
      <c r="A79" s="5" t="s">
        <v>1493</v>
      </c>
      <c r="B79" s="6" t="s">
        <v>1165</v>
      </c>
      <c r="C79" s="7"/>
      <c r="D79" s="9" t="s">
        <v>1166</v>
      </c>
      <c r="E79" s="15" t="s">
        <v>1240</v>
      </c>
      <c r="F79" s="16">
        <v>0</v>
      </c>
      <c r="G79" s="17" t="s">
        <v>1241</v>
      </c>
      <c r="H79" s="8" t="s">
        <v>1169</v>
      </c>
      <c r="I79" s="8" t="s">
        <v>1242</v>
      </c>
      <c r="J79" s="22">
        <v>44434</v>
      </c>
      <c r="K79" s="23">
        <v>44492</v>
      </c>
      <c r="L79" s="24">
        <v>44509</v>
      </c>
      <c r="M79" s="32" t="s">
        <v>1494</v>
      </c>
      <c r="N79" s="33" t="s">
        <v>1495</v>
      </c>
      <c r="O79" s="34" t="s">
        <v>1173</v>
      </c>
      <c r="P79" s="35">
        <v>61451.64</v>
      </c>
      <c r="Q79" s="35"/>
      <c r="R79" s="43"/>
      <c r="S79" s="44"/>
      <c r="T79" s="35">
        <v>61451.64</v>
      </c>
      <c r="U79" s="24"/>
      <c r="V79" s="46"/>
    </row>
    <row r="80" ht="25" customHeight="1" spans="1:22">
      <c r="A80" s="5" t="s">
        <v>1496</v>
      </c>
      <c r="B80" s="6" t="s">
        <v>1165</v>
      </c>
      <c r="C80" s="7"/>
      <c r="D80" s="9" t="s">
        <v>1166</v>
      </c>
      <c r="E80" s="15" t="s">
        <v>1240</v>
      </c>
      <c r="F80" s="16">
        <v>0</v>
      </c>
      <c r="G80" s="17" t="s">
        <v>1241</v>
      </c>
      <c r="H80" s="8" t="s">
        <v>1169</v>
      </c>
      <c r="I80" s="8" t="s">
        <v>1242</v>
      </c>
      <c r="J80" s="22">
        <v>44434</v>
      </c>
      <c r="K80" s="23">
        <v>44500</v>
      </c>
      <c r="L80" s="24">
        <v>44516</v>
      </c>
      <c r="M80" s="32" t="s">
        <v>1497</v>
      </c>
      <c r="N80" s="33" t="s">
        <v>1498</v>
      </c>
      <c r="O80" s="34" t="s">
        <v>1173</v>
      </c>
      <c r="P80" s="35">
        <v>60927</v>
      </c>
      <c r="Q80" s="35">
        <v>10000</v>
      </c>
      <c r="R80" s="43"/>
      <c r="S80" s="44"/>
      <c r="T80" s="35">
        <v>50927</v>
      </c>
      <c r="U80" s="24"/>
      <c r="V80" s="46"/>
    </row>
    <row r="81" ht="25" customHeight="1" spans="1:22">
      <c r="A81" s="11" t="s">
        <v>1499</v>
      </c>
      <c r="B81" s="6" t="s">
        <v>1165</v>
      </c>
      <c r="C81" s="7"/>
      <c r="D81" s="9" t="s">
        <v>1166</v>
      </c>
      <c r="E81" s="15" t="s">
        <v>1299</v>
      </c>
      <c r="F81" s="16">
        <v>0</v>
      </c>
      <c r="G81" s="17" t="s">
        <v>1300</v>
      </c>
      <c r="H81" s="8" t="s">
        <v>1169</v>
      </c>
      <c r="I81" s="8" t="s">
        <v>1301</v>
      </c>
      <c r="J81" s="22">
        <v>44435</v>
      </c>
      <c r="K81" s="23">
        <v>44470</v>
      </c>
      <c r="L81" s="24">
        <v>44510</v>
      </c>
      <c r="M81" s="32" t="s">
        <v>1500</v>
      </c>
      <c r="N81" s="33" t="s">
        <v>1501</v>
      </c>
      <c r="O81" s="34" t="s">
        <v>1173</v>
      </c>
      <c r="P81" s="35">
        <v>24038.93</v>
      </c>
      <c r="Q81" s="35">
        <v>7212</v>
      </c>
      <c r="R81" s="43"/>
      <c r="S81" s="44"/>
      <c r="T81" s="35">
        <v>16826.93</v>
      </c>
      <c r="U81" s="24"/>
      <c r="V81" s="46"/>
    </row>
    <row r="82" ht="25" customHeight="1" spans="1:22">
      <c r="A82" s="5" t="s">
        <v>1502</v>
      </c>
      <c r="B82" s="6" t="s">
        <v>1165</v>
      </c>
      <c r="C82" s="7"/>
      <c r="D82" s="9" t="s">
        <v>1166</v>
      </c>
      <c r="E82" s="15" t="s">
        <v>1175</v>
      </c>
      <c r="F82" s="16">
        <v>0</v>
      </c>
      <c r="G82" s="17" t="s">
        <v>1300</v>
      </c>
      <c r="H82" s="8" t="s">
        <v>1169</v>
      </c>
      <c r="I82" s="8" t="s">
        <v>1503</v>
      </c>
      <c r="J82" s="22">
        <v>44446</v>
      </c>
      <c r="K82" s="23">
        <v>44486</v>
      </c>
      <c r="L82" s="24"/>
      <c r="M82" s="32" t="s">
        <v>1504</v>
      </c>
      <c r="N82" s="33" t="s">
        <v>1505</v>
      </c>
      <c r="O82" s="34" t="s">
        <v>1177</v>
      </c>
      <c r="P82" s="35">
        <v>30681.26</v>
      </c>
      <c r="Q82" s="35"/>
      <c r="R82" s="43"/>
      <c r="S82" s="44"/>
      <c r="T82" s="52">
        <v>13395</v>
      </c>
      <c r="U82" s="24"/>
      <c r="V82" s="54" t="s">
        <v>1506</v>
      </c>
    </row>
    <row r="83" ht="25" customHeight="1" spans="1:22">
      <c r="A83" s="10" t="s">
        <v>1507</v>
      </c>
      <c r="B83" s="6" t="s">
        <v>1165</v>
      </c>
      <c r="C83" s="7"/>
      <c r="D83" s="9" t="s">
        <v>1166</v>
      </c>
      <c r="E83" s="15" t="s">
        <v>1455</v>
      </c>
      <c r="F83" s="16">
        <v>0</v>
      </c>
      <c r="G83" s="15" t="s">
        <v>1456</v>
      </c>
      <c r="H83" s="8" t="s">
        <v>1209</v>
      </c>
      <c r="I83" s="50" t="s">
        <v>1457</v>
      </c>
      <c r="J83" s="22">
        <v>44447</v>
      </c>
      <c r="K83" s="23">
        <v>44462</v>
      </c>
      <c r="L83" s="24"/>
      <c r="M83" s="32" t="s">
        <v>1508</v>
      </c>
      <c r="N83" s="22"/>
      <c r="O83" s="34" t="s">
        <v>1177</v>
      </c>
      <c r="P83" s="35">
        <v>4498.2</v>
      </c>
      <c r="Q83" s="35"/>
      <c r="R83" s="43"/>
      <c r="S83" s="44"/>
      <c r="T83" s="35">
        <v>4498.2</v>
      </c>
      <c r="U83" s="24"/>
      <c r="V83" s="46"/>
    </row>
    <row r="84" ht="25" customHeight="1" spans="1:22">
      <c r="A84" s="5" t="s">
        <v>1509</v>
      </c>
      <c r="B84" s="6" t="s">
        <v>1165</v>
      </c>
      <c r="C84" s="7"/>
      <c r="D84" s="9" t="s">
        <v>1166</v>
      </c>
      <c r="E84" s="15" t="s">
        <v>1264</v>
      </c>
      <c r="F84" s="16">
        <v>0</v>
      </c>
      <c r="G84" s="15" t="s">
        <v>1464</v>
      </c>
      <c r="H84" s="8" t="s">
        <v>1169</v>
      </c>
      <c r="I84" s="8" t="s">
        <v>1510</v>
      </c>
      <c r="J84" s="22">
        <v>44447</v>
      </c>
      <c r="K84" s="23">
        <v>44503</v>
      </c>
      <c r="L84" s="24">
        <v>44542</v>
      </c>
      <c r="M84" s="32" t="s">
        <v>1511</v>
      </c>
      <c r="N84" s="33" t="s">
        <v>1512</v>
      </c>
      <c r="O84" s="34" t="s">
        <v>1173</v>
      </c>
      <c r="P84" s="35">
        <v>33264.55</v>
      </c>
      <c r="Q84" s="35"/>
      <c r="R84" s="43"/>
      <c r="S84" s="44"/>
      <c r="T84" s="35">
        <v>22980</v>
      </c>
      <c r="U84" s="35">
        <v>10284.55</v>
      </c>
      <c r="V84" s="46" t="s">
        <v>1513</v>
      </c>
    </row>
    <row r="85" ht="25" customHeight="1" spans="1:22">
      <c r="A85" s="5" t="s">
        <v>1514</v>
      </c>
      <c r="B85" s="6" t="s">
        <v>1165</v>
      </c>
      <c r="C85" s="7"/>
      <c r="D85" s="9" t="s">
        <v>1166</v>
      </c>
      <c r="E85" s="15" t="s">
        <v>1264</v>
      </c>
      <c r="F85" s="16">
        <v>0</v>
      </c>
      <c r="G85" s="15" t="s">
        <v>1464</v>
      </c>
      <c r="H85" s="8" t="s">
        <v>1169</v>
      </c>
      <c r="I85" s="8" t="s">
        <v>1510</v>
      </c>
      <c r="J85" s="22">
        <v>44447</v>
      </c>
      <c r="K85" s="23">
        <v>44512</v>
      </c>
      <c r="L85" s="24">
        <v>44543</v>
      </c>
      <c r="M85" s="32" t="s">
        <v>1515</v>
      </c>
      <c r="N85" s="33" t="s">
        <v>1516</v>
      </c>
      <c r="O85" s="34" t="s">
        <v>1173</v>
      </c>
      <c r="P85" s="35">
        <v>30699.02</v>
      </c>
      <c r="Q85" s="35"/>
      <c r="R85" s="43"/>
      <c r="S85" s="44"/>
      <c r="T85" s="35">
        <v>21776.57</v>
      </c>
      <c r="U85" s="35">
        <v>8922.45</v>
      </c>
      <c r="V85" s="47" t="s">
        <v>1517</v>
      </c>
    </row>
    <row r="86" ht="25" customHeight="1" spans="1:22">
      <c r="A86" s="5" t="s">
        <v>1518</v>
      </c>
      <c r="B86" s="6" t="s">
        <v>1165</v>
      </c>
      <c r="C86" s="7"/>
      <c r="D86" s="9" t="s">
        <v>1166</v>
      </c>
      <c r="E86" s="15" t="s">
        <v>1519</v>
      </c>
      <c r="F86" s="16">
        <v>0</v>
      </c>
      <c r="G86" s="15" t="s">
        <v>1520</v>
      </c>
      <c r="H86" s="8"/>
      <c r="I86" s="8" t="s">
        <v>1521</v>
      </c>
      <c r="J86" s="22">
        <v>44448</v>
      </c>
      <c r="K86" s="23">
        <v>44507</v>
      </c>
      <c r="L86" s="24"/>
      <c r="M86" s="32" t="s">
        <v>1522</v>
      </c>
      <c r="N86" s="33" t="s">
        <v>1523</v>
      </c>
      <c r="O86" s="34" t="s">
        <v>1173</v>
      </c>
      <c r="P86" s="35">
        <v>4405.68</v>
      </c>
      <c r="Q86" s="35"/>
      <c r="R86" s="43"/>
      <c r="S86" s="44"/>
      <c r="T86" s="35">
        <v>4405.68</v>
      </c>
      <c r="U86" s="24"/>
      <c r="V86" s="47" t="s">
        <v>1524</v>
      </c>
    </row>
    <row r="87" ht="25" customHeight="1" spans="1:22">
      <c r="A87" s="5" t="s">
        <v>1525</v>
      </c>
      <c r="B87" s="6" t="s">
        <v>1165</v>
      </c>
      <c r="C87" s="7"/>
      <c r="D87" s="9" t="s">
        <v>1166</v>
      </c>
      <c r="E87" s="15" t="s">
        <v>1167</v>
      </c>
      <c r="F87" s="16">
        <v>0</v>
      </c>
      <c r="G87" s="17" t="s">
        <v>1168</v>
      </c>
      <c r="H87" s="8" t="s">
        <v>1169</v>
      </c>
      <c r="I87" s="8" t="s">
        <v>1170</v>
      </c>
      <c r="J87" s="22">
        <v>44454</v>
      </c>
      <c r="K87" s="23">
        <v>44548</v>
      </c>
      <c r="L87" s="24"/>
      <c r="M87" s="32" t="s">
        <v>1526</v>
      </c>
      <c r="N87" s="33" t="s">
        <v>1527</v>
      </c>
      <c r="O87" s="34" t="s">
        <v>1173</v>
      </c>
      <c r="P87" s="35">
        <v>34964.34</v>
      </c>
      <c r="Q87" s="35">
        <v>10300</v>
      </c>
      <c r="R87" s="43"/>
      <c r="S87" s="44"/>
      <c r="T87" s="35">
        <v>24664.34</v>
      </c>
      <c r="U87" s="24"/>
      <c r="V87" s="46"/>
    </row>
    <row r="88" ht="25" customHeight="1" spans="1:22">
      <c r="A88" s="5" t="s">
        <v>1528</v>
      </c>
      <c r="B88" s="6" t="s">
        <v>1165</v>
      </c>
      <c r="C88" s="7"/>
      <c r="D88" s="9" t="s">
        <v>1166</v>
      </c>
      <c r="E88" s="15" t="s">
        <v>1180</v>
      </c>
      <c r="F88" s="16">
        <v>0</v>
      </c>
      <c r="G88" s="17" t="s">
        <v>1529</v>
      </c>
      <c r="H88" s="8" t="s">
        <v>1169</v>
      </c>
      <c r="I88" s="8" t="s">
        <v>1474</v>
      </c>
      <c r="J88" s="22">
        <v>44455</v>
      </c>
      <c r="K88" s="23">
        <v>44527</v>
      </c>
      <c r="L88" s="24">
        <v>44577</v>
      </c>
      <c r="M88" s="32" t="s">
        <v>1530</v>
      </c>
      <c r="N88" s="33" t="s">
        <v>1531</v>
      </c>
      <c r="O88" s="34" t="s">
        <v>1173</v>
      </c>
      <c r="P88" s="35">
        <v>37352</v>
      </c>
      <c r="Q88" s="35">
        <v>6000</v>
      </c>
      <c r="R88" s="43"/>
      <c r="S88" s="44"/>
      <c r="T88" s="35">
        <v>31352</v>
      </c>
      <c r="U88" s="24"/>
      <c r="V88" s="46"/>
    </row>
    <row r="89" ht="25" customHeight="1" spans="1:22">
      <c r="A89" s="5" t="s">
        <v>1532</v>
      </c>
      <c r="B89" s="6" t="s">
        <v>1165</v>
      </c>
      <c r="C89" s="7"/>
      <c r="D89" s="9" t="s">
        <v>1166</v>
      </c>
      <c r="E89" s="15" t="s">
        <v>1351</v>
      </c>
      <c r="F89" s="16">
        <v>0</v>
      </c>
      <c r="G89" s="17" t="s">
        <v>1300</v>
      </c>
      <c r="H89" s="8" t="s">
        <v>1169</v>
      </c>
      <c r="I89" s="8" t="s">
        <v>1533</v>
      </c>
      <c r="J89" s="22">
        <v>44459</v>
      </c>
      <c r="K89" s="23">
        <v>44535</v>
      </c>
      <c r="L89" s="24">
        <v>44599</v>
      </c>
      <c r="M89" s="32" t="s">
        <v>1534</v>
      </c>
      <c r="N89" s="33" t="s">
        <v>1535</v>
      </c>
      <c r="O89" s="34" t="s">
        <v>1173</v>
      </c>
      <c r="P89" s="35">
        <v>32165.35</v>
      </c>
      <c r="Q89" s="35">
        <v>9000</v>
      </c>
      <c r="R89" s="43"/>
      <c r="S89" s="44"/>
      <c r="T89" s="35">
        <v>23165.35</v>
      </c>
      <c r="U89" s="24"/>
      <c r="V89" s="46"/>
    </row>
    <row r="90" ht="25" customHeight="1" spans="1:22">
      <c r="A90" s="5" t="s">
        <v>1536</v>
      </c>
      <c r="B90" s="6" t="s">
        <v>1165</v>
      </c>
      <c r="C90" s="7"/>
      <c r="D90" s="9" t="s">
        <v>1166</v>
      </c>
      <c r="E90" s="15" t="s">
        <v>1351</v>
      </c>
      <c r="F90" s="16">
        <v>0</v>
      </c>
      <c r="G90" s="17" t="s">
        <v>1300</v>
      </c>
      <c r="H90" s="8" t="s">
        <v>1169</v>
      </c>
      <c r="I90" s="8" t="s">
        <v>1390</v>
      </c>
      <c r="J90" s="22">
        <v>44459</v>
      </c>
      <c r="K90" s="23">
        <v>44542</v>
      </c>
      <c r="L90" s="24">
        <v>44592</v>
      </c>
      <c r="M90" s="32" t="s">
        <v>1537</v>
      </c>
      <c r="N90" s="33" t="s">
        <v>1538</v>
      </c>
      <c r="O90" s="34" t="s">
        <v>1173</v>
      </c>
      <c r="P90" s="35">
        <v>31515.35</v>
      </c>
      <c r="Q90" s="35">
        <v>9000</v>
      </c>
      <c r="R90" s="43"/>
      <c r="S90" s="44"/>
      <c r="T90" s="35">
        <v>22515.35</v>
      </c>
      <c r="U90" s="24"/>
      <c r="V90" s="46"/>
    </row>
    <row r="91" ht="25" customHeight="1" spans="1:22">
      <c r="A91" s="5" t="s">
        <v>1539</v>
      </c>
      <c r="B91" s="6" t="s">
        <v>1165</v>
      </c>
      <c r="C91" s="7"/>
      <c r="D91" s="9" t="s">
        <v>1166</v>
      </c>
      <c r="E91" s="15" t="s">
        <v>1351</v>
      </c>
      <c r="F91" s="16">
        <v>0</v>
      </c>
      <c r="G91" s="17" t="s">
        <v>1300</v>
      </c>
      <c r="H91" s="8" t="s">
        <v>1169</v>
      </c>
      <c r="I91" s="8" t="s">
        <v>1540</v>
      </c>
      <c r="J91" s="22">
        <v>44459</v>
      </c>
      <c r="K91" s="23">
        <v>44552</v>
      </c>
      <c r="L91" s="24">
        <v>44602</v>
      </c>
      <c r="M91" s="32" t="s">
        <v>1541</v>
      </c>
      <c r="N91" s="33" t="s">
        <v>1542</v>
      </c>
      <c r="O91" s="34" t="s">
        <v>1173</v>
      </c>
      <c r="P91" s="35">
        <v>32165.35</v>
      </c>
      <c r="Q91" s="35">
        <v>9000</v>
      </c>
      <c r="R91" s="43"/>
      <c r="S91" s="44"/>
      <c r="T91" s="35">
        <v>23165.35</v>
      </c>
      <c r="U91" s="24"/>
      <c r="V91" s="46"/>
    </row>
    <row r="92" ht="25" customHeight="1" spans="1:22">
      <c r="A92" s="5" t="s">
        <v>1543</v>
      </c>
      <c r="B92" s="6" t="s">
        <v>1165</v>
      </c>
      <c r="C92" s="7"/>
      <c r="D92" s="9" t="s">
        <v>1166</v>
      </c>
      <c r="E92" s="15" t="s">
        <v>1225</v>
      </c>
      <c r="F92" s="16">
        <v>0</v>
      </c>
      <c r="G92" s="17" t="s">
        <v>1194</v>
      </c>
      <c r="H92" s="8" t="s">
        <v>1169</v>
      </c>
      <c r="I92" s="8" t="s">
        <v>1409</v>
      </c>
      <c r="J92" s="22">
        <v>44462</v>
      </c>
      <c r="K92" s="23">
        <v>44549</v>
      </c>
      <c r="L92" s="24">
        <v>44623</v>
      </c>
      <c r="M92" s="32" t="s">
        <v>1544</v>
      </c>
      <c r="N92" s="33" t="s">
        <v>1545</v>
      </c>
      <c r="O92" s="34" t="s">
        <v>1173</v>
      </c>
      <c r="P92" s="35">
        <v>28371</v>
      </c>
      <c r="Q92" s="35">
        <v>5674</v>
      </c>
      <c r="R92" s="43"/>
      <c r="S92" s="44"/>
      <c r="T92" s="35">
        <v>22697</v>
      </c>
      <c r="U92" s="24"/>
      <c r="V92" s="46"/>
    </row>
    <row r="93" ht="25" customHeight="1" spans="1:22">
      <c r="A93" s="5" t="s">
        <v>1546</v>
      </c>
      <c r="B93" s="6" t="s">
        <v>1165</v>
      </c>
      <c r="C93" s="7"/>
      <c r="D93" s="9" t="s">
        <v>1166</v>
      </c>
      <c r="E93" s="15" t="s">
        <v>1206</v>
      </c>
      <c r="F93" s="16" t="s">
        <v>1207</v>
      </c>
      <c r="G93" s="17" t="s">
        <v>1547</v>
      </c>
      <c r="H93" s="8" t="s">
        <v>1169</v>
      </c>
      <c r="I93" s="8" t="s">
        <v>1548</v>
      </c>
      <c r="J93" s="22">
        <v>44463</v>
      </c>
      <c r="K93" s="23">
        <v>44526</v>
      </c>
      <c r="L93" s="24">
        <v>44572</v>
      </c>
      <c r="M93" s="32" t="s">
        <v>1549</v>
      </c>
      <c r="N93" s="33" t="s">
        <v>1550</v>
      </c>
      <c r="O93" s="34" t="s">
        <v>1213</v>
      </c>
      <c r="P93" s="35">
        <v>101350.27</v>
      </c>
      <c r="Q93" s="35"/>
      <c r="R93" s="43"/>
      <c r="S93" s="44"/>
      <c r="T93" s="35">
        <v>101350.27</v>
      </c>
      <c r="U93" s="24"/>
      <c r="V93" s="46"/>
    </row>
    <row r="94" ht="25" customHeight="1" spans="1:22">
      <c r="A94" s="5" t="s">
        <v>1551</v>
      </c>
      <c r="B94" s="6" t="s">
        <v>1165</v>
      </c>
      <c r="C94" s="7"/>
      <c r="D94" s="9" t="s">
        <v>1166</v>
      </c>
      <c r="E94" s="15" t="s">
        <v>1206</v>
      </c>
      <c r="F94" s="16" t="s">
        <v>1207</v>
      </c>
      <c r="G94" s="17" t="s">
        <v>1547</v>
      </c>
      <c r="H94" s="8" t="s">
        <v>1169</v>
      </c>
      <c r="I94" s="8" t="s">
        <v>1548</v>
      </c>
      <c r="J94" s="22">
        <v>44463</v>
      </c>
      <c r="K94" s="23">
        <v>44570</v>
      </c>
      <c r="L94" s="24">
        <v>44602</v>
      </c>
      <c r="M94" s="32" t="s">
        <v>1552</v>
      </c>
      <c r="N94" s="33" t="s">
        <v>1553</v>
      </c>
      <c r="O94" s="34" t="s">
        <v>1213</v>
      </c>
      <c r="P94" s="35">
        <v>104996.4</v>
      </c>
      <c r="Q94" s="35"/>
      <c r="R94" s="43"/>
      <c r="S94" s="44"/>
      <c r="T94" s="35">
        <v>104996.4</v>
      </c>
      <c r="U94" s="24"/>
      <c r="V94" s="46"/>
    </row>
    <row r="95" ht="25" customHeight="1" spans="1:22">
      <c r="A95" s="5" t="s">
        <v>1554</v>
      </c>
      <c r="B95" s="6" t="s">
        <v>1165</v>
      </c>
      <c r="C95" s="7"/>
      <c r="D95" s="9" t="s">
        <v>1166</v>
      </c>
      <c r="E95" s="15" t="s">
        <v>1206</v>
      </c>
      <c r="F95" s="16" t="s">
        <v>1207</v>
      </c>
      <c r="G95" s="17" t="s">
        <v>1555</v>
      </c>
      <c r="H95" s="8" t="s">
        <v>1169</v>
      </c>
      <c r="I95" s="8" t="s">
        <v>1556</v>
      </c>
      <c r="J95" s="22">
        <v>44463</v>
      </c>
      <c r="K95" s="23">
        <v>44526</v>
      </c>
      <c r="L95" s="24">
        <v>44579</v>
      </c>
      <c r="M95" s="32" t="s">
        <v>1557</v>
      </c>
      <c r="N95" s="33" t="s">
        <v>1558</v>
      </c>
      <c r="O95" s="34" t="s">
        <v>1213</v>
      </c>
      <c r="P95" s="35">
        <v>168956.7</v>
      </c>
      <c r="Q95" s="35"/>
      <c r="R95" s="43"/>
      <c r="S95" s="44"/>
      <c r="T95" s="35">
        <v>168956.7</v>
      </c>
      <c r="U95" s="24"/>
      <c r="V95" s="46"/>
    </row>
    <row r="96" ht="25" customHeight="1" spans="1:22">
      <c r="A96" s="5" t="s">
        <v>1559</v>
      </c>
      <c r="B96" s="6" t="s">
        <v>1165</v>
      </c>
      <c r="C96" s="7"/>
      <c r="D96" s="9" t="s">
        <v>1166</v>
      </c>
      <c r="E96" s="15" t="s">
        <v>1206</v>
      </c>
      <c r="F96" s="16" t="s">
        <v>1207</v>
      </c>
      <c r="G96" s="17" t="s">
        <v>1547</v>
      </c>
      <c r="H96" s="8" t="s">
        <v>1169</v>
      </c>
      <c r="I96" s="8" t="s">
        <v>1556</v>
      </c>
      <c r="J96" s="22">
        <v>44463</v>
      </c>
      <c r="K96" s="23">
        <v>44561</v>
      </c>
      <c r="L96" s="24">
        <v>44597</v>
      </c>
      <c r="M96" s="32" t="s">
        <v>1560</v>
      </c>
      <c r="N96" s="33" t="s">
        <v>1561</v>
      </c>
      <c r="O96" s="34" t="s">
        <v>1213</v>
      </c>
      <c r="P96" s="35">
        <v>104066.4</v>
      </c>
      <c r="Q96" s="35"/>
      <c r="R96" s="43"/>
      <c r="S96" s="44"/>
      <c r="T96" s="35">
        <v>104066.4</v>
      </c>
      <c r="U96" s="24"/>
      <c r="V96" s="46"/>
    </row>
    <row r="97" ht="25" customHeight="1" spans="1:22">
      <c r="A97" s="5" t="s">
        <v>1562</v>
      </c>
      <c r="B97" s="6" t="s">
        <v>1165</v>
      </c>
      <c r="C97" s="7"/>
      <c r="D97" s="9" t="s">
        <v>1166</v>
      </c>
      <c r="E97" s="15" t="s">
        <v>1206</v>
      </c>
      <c r="F97" s="16" t="s">
        <v>1207</v>
      </c>
      <c r="G97" s="17" t="s">
        <v>1563</v>
      </c>
      <c r="H97" s="8" t="s">
        <v>1169</v>
      </c>
      <c r="I97" s="8" t="s">
        <v>1556</v>
      </c>
      <c r="J97" s="22">
        <v>44463</v>
      </c>
      <c r="K97" s="23">
        <v>44590</v>
      </c>
      <c r="L97" s="24">
        <v>44628</v>
      </c>
      <c r="M97" s="32" t="s">
        <v>1564</v>
      </c>
      <c r="N97" s="33" t="s">
        <v>1565</v>
      </c>
      <c r="O97" s="34" t="s">
        <v>1213</v>
      </c>
      <c r="P97" s="35">
        <v>69569.65</v>
      </c>
      <c r="Q97" s="35"/>
      <c r="R97" s="43"/>
      <c r="S97" s="44"/>
      <c r="T97" s="35">
        <v>69569.65</v>
      </c>
      <c r="U97" s="24"/>
      <c r="V97" s="46"/>
    </row>
    <row r="98" ht="25" customHeight="1" spans="1:22">
      <c r="A98" s="5" t="s">
        <v>1566</v>
      </c>
      <c r="B98" s="6" t="s">
        <v>1165</v>
      </c>
      <c r="C98" s="7"/>
      <c r="D98" s="9" t="s">
        <v>1166</v>
      </c>
      <c r="E98" s="15" t="s">
        <v>1365</v>
      </c>
      <c r="F98" s="16">
        <v>0</v>
      </c>
      <c r="G98" s="17" t="s">
        <v>1226</v>
      </c>
      <c r="H98" s="8" t="s">
        <v>1169</v>
      </c>
      <c r="I98" s="8" t="s">
        <v>1367</v>
      </c>
      <c r="J98" s="22">
        <v>44464</v>
      </c>
      <c r="K98" s="23">
        <v>44540</v>
      </c>
      <c r="L98" s="24">
        <v>44557</v>
      </c>
      <c r="M98" s="32" t="s">
        <v>1567</v>
      </c>
      <c r="N98" s="33" t="s">
        <v>1568</v>
      </c>
      <c r="O98" s="34" t="s">
        <v>1213</v>
      </c>
      <c r="P98" s="35">
        <v>31584.5</v>
      </c>
      <c r="Q98" s="35">
        <v>9014.85</v>
      </c>
      <c r="R98" s="43"/>
      <c r="S98" s="44"/>
      <c r="T98" s="35">
        <v>22570.4</v>
      </c>
      <c r="U98" s="24"/>
      <c r="V98" s="46"/>
    </row>
    <row r="99" ht="25" customHeight="1" spans="1:22">
      <c r="A99" s="5" t="s">
        <v>1569</v>
      </c>
      <c r="B99" s="6" t="s">
        <v>1165</v>
      </c>
      <c r="C99" s="7"/>
      <c r="D99" s="9" t="s">
        <v>1166</v>
      </c>
      <c r="E99" s="15" t="s">
        <v>1570</v>
      </c>
      <c r="F99" s="16">
        <v>0</v>
      </c>
      <c r="G99" s="17" t="s">
        <v>1571</v>
      </c>
      <c r="H99" s="8" t="s">
        <v>1169</v>
      </c>
      <c r="I99" s="8" t="s">
        <v>1572</v>
      </c>
      <c r="J99" s="22">
        <v>44466</v>
      </c>
      <c r="K99" s="23">
        <v>44528</v>
      </c>
      <c r="L99" s="24">
        <v>44544</v>
      </c>
      <c r="M99" s="32" t="s">
        <v>1573</v>
      </c>
      <c r="N99" s="33" t="s">
        <v>1574</v>
      </c>
      <c r="O99" s="34" t="s">
        <v>1173</v>
      </c>
      <c r="P99" s="35">
        <v>35094.94</v>
      </c>
      <c r="Q99" s="35">
        <v>6400</v>
      </c>
      <c r="R99" s="43"/>
      <c r="S99" s="44"/>
      <c r="T99" s="35">
        <v>28695</v>
      </c>
      <c r="U99" s="24"/>
      <c r="V99" s="46"/>
    </row>
    <row r="100" ht="25" customHeight="1" spans="1:22">
      <c r="A100" s="5" t="s">
        <v>1575</v>
      </c>
      <c r="B100" s="6" t="s">
        <v>1165</v>
      </c>
      <c r="C100" s="7"/>
      <c r="D100" s="9" t="s">
        <v>1166</v>
      </c>
      <c r="E100" s="15" t="s">
        <v>1570</v>
      </c>
      <c r="F100" s="16">
        <v>0</v>
      </c>
      <c r="G100" s="17" t="s">
        <v>1571</v>
      </c>
      <c r="H100" s="8" t="s">
        <v>1169</v>
      </c>
      <c r="I100" s="8" t="s">
        <v>1572</v>
      </c>
      <c r="J100" s="22">
        <v>44466</v>
      </c>
      <c r="K100" s="23">
        <v>44547</v>
      </c>
      <c r="L100" s="24">
        <v>44568</v>
      </c>
      <c r="M100" s="32" t="s">
        <v>1576</v>
      </c>
      <c r="N100" s="33" t="s">
        <v>1577</v>
      </c>
      <c r="O100" s="34" t="s">
        <v>1173</v>
      </c>
      <c r="P100" s="35">
        <v>34554.94</v>
      </c>
      <c r="Q100" s="35">
        <v>6400</v>
      </c>
      <c r="R100" s="43"/>
      <c r="S100" s="44"/>
      <c r="T100" s="35">
        <v>24100</v>
      </c>
      <c r="U100" s="35">
        <v>4054.94</v>
      </c>
      <c r="V100" s="47" t="s">
        <v>1578</v>
      </c>
    </row>
    <row r="101" ht="25" customHeight="1" spans="1:22">
      <c r="A101" s="5" t="s">
        <v>1579</v>
      </c>
      <c r="B101" s="6" t="s">
        <v>1165</v>
      </c>
      <c r="C101" s="7"/>
      <c r="D101" s="9" t="s">
        <v>1166</v>
      </c>
      <c r="E101" s="15" t="s">
        <v>1199</v>
      </c>
      <c r="F101" s="16">
        <v>0</v>
      </c>
      <c r="G101" s="17" t="s">
        <v>1445</v>
      </c>
      <c r="H101" s="8" t="s">
        <v>1446</v>
      </c>
      <c r="I101" s="8" t="s">
        <v>1447</v>
      </c>
      <c r="J101" s="22">
        <v>44469</v>
      </c>
      <c r="K101" s="23">
        <v>44544</v>
      </c>
      <c r="L101" s="24">
        <v>44565</v>
      </c>
      <c r="M101" s="32" t="s">
        <v>1580</v>
      </c>
      <c r="N101" s="33" t="s">
        <v>1581</v>
      </c>
      <c r="O101" s="34" t="s">
        <v>1173</v>
      </c>
      <c r="P101" s="35">
        <v>32758.81</v>
      </c>
      <c r="Q101" s="35">
        <v>9380.21</v>
      </c>
      <c r="R101" s="43"/>
      <c r="S101" s="44"/>
      <c r="T101" s="35">
        <v>23378.6</v>
      </c>
      <c r="U101" s="24"/>
      <c r="V101" s="46"/>
    </row>
    <row r="102" ht="25" customHeight="1" spans="1:22">
      <c r="A102" s="5" t="s">
        <v>1582</v>
      </c>
      <c r="B102" s="6" t="s">
        <v>1165</v>
      </c>
      <c r="C102" s="7"/>
      <c r="D102" s="9" t="s">
        <v>1166</v>
      </c>
      <c r="E102" s="15" t="s">
        <v>1193</v>
      </c>
      <c r="F102" s="16">
        <v>0</v>
      </c>
      <c r="G102" s="17" t="s">
        <v>1226</v>
      </c>
      <c r="H102" s="8" t="s">
        <v>1169</v>
      </c>
      <c r="I102" s="8" t="s">
        <v>1275</v>
      </c>
      <c r="J102" s="22">
        <v>44475</v>
      </c>
      <c r="K102" s="23">
        <v>44547</v>
      </c>
      <c r="L102" s="24">
        <v>44585</v>
      </c>
      <c r="M102" s="32" t="s">
        <v>1583</v>
      </c>
      <c r="N102" s="33" t="s">
        <v>1584</v>
      </c>
      <c r="O102" s="34" t="s">
        <v>1173</v>
      </c>
      <c r="P102" s="35">
        <v>34963.49</v>
      </c>
      <c r="Q102" s="52">
        <v>6022</v>
      </c>
      <c r="R102" s="43"/>
      <c r="S102" s="44"/>
      <c r="T102" s="35">
        <v>28941.49</v>
      </c>
      <c r="U102" s="24"/>
      <c r="V102" s="46"/>
    </row>
    <row r="103" ht="25" customHeight="1" spans="1:22">
      <c r="A103" s="5" t="s">
        <v>1585</v>
      </c>
      <c r="B103" s="6" t="s">
        <v>1165</v>
      </c>
      <c r="C103" s="7"/>
      <c r="D103" s="9" t="s">
        <v>1166</v>
      </c>
      <c r="E103" s="15" t="s">
        <v>1240</v>
      </c>
      <c r="F103" s="16"/>
      <c r="G103" s="17" t="s">
        <v>1586</v>
      </c>
      <c r="H103" s="8" t="s">
        <v>1169</v>
      </c>
      <c r="I103" s="8" t="s">
        <v>1242</v>
      </c>
      <c r="J103" s="22">
        <v>44477</v>
      </c>
      <c r="K103" s="23">
        <v>44535</v>
      </c>
      <c r="L103" s="24">
        <v>44550</v>
      </c>
      <c r="M103" s="32" t="s">
        <v>1587</v>
      </c>
      <c r="N103" s="33" t="s">
        <v>1588</v>
      </c>
      <c r="O103" s="34" t="s">
        <v>1173</v>
      </c>
      <c r="P103" s="35">
        <v>63389.82</v>
      </c>
      <c r="Q103" s="53"/>
      <c r="R103" s="43"/>
      <c r="S103" s="44"/>
      <c r="T103" s="35">
        <v>63389.82</v>
      </c>
      <c r="U103" s="24"/>
      <c r="V103" s="46"/>
    </row>
    <row r="104" ht="25" customHeight="1" spans="1:22">
      <c r="A104" s="5" t="s">
        <v>1589</v>
      </c>
      <c r="B104" s="6" t="s">
        <v>1165</v>
      </c>
      <c r="C104" s="7"/>
      <c r="D104" s="9" t="s">
        <v>1166</v>
      </c>
      <c r="E104" s="15" t="s">
        <v>1240</v>
      </c>
      <c r="F104" s="16"/>
      <c r="G104" s="17" t="s">
        <v>1586</v>
      </c>
      <c r="H104" s="8" t="s">
        <v>1169</v>
      </c>
      <c r="I104" s="8" t="s">
        <v>1242</v>
      </c>
      <c r="J104" s="22">
        <v>44477</v>
      </c>
      <c r="K104" s="23">
        <v>44555</v>
      </c>
      <c r="L104" s="24">
        <v>44571</v>
      </c>
      <c r="M104" s="32" t="s">
        <v>1590</v>
      </c>
      <c r="N104" s="33" t="s">
        <v>1591</v>
      </c>
      <c r="O104" s="34" t="s">
        <v>1173</v>
      </c>
      <c r="P104" s="35">
        <v>72093.59</v>
      </c>
      <c r="Q104" s="35">
        <v>10000</v>
      </c>
      <c r="R104" s="43"/>
      <c r="S104" s="44"/>
      <c r="T104" s="35">
        <v>62093.59</v>
      </c>
      <c r="U104" s="24"/>
      <c r="V104" s="46"/>
    </row>
    <row r="105" ht="25" customHeight="1" spans="1:22">
      <c r="A105" s="5" t="s">
        <v>1592</v>
      </c>
      <c r="B105" s="6" t="s">
        <v>1165</v>
      </c>
      <c r="C105" s="7"/>
      <c r="D105" s="9" t="s">
        <v>1166</v>
      </c>
      <c r="E105" s="15" t="s">
        <v>1424</v>
      </c>
      <c r="F105" s="16"/>
      <c r="G105" s="17" t="s">
        <v>1593</v>
      </c>
      <c r="H105" s="9" t="s">
        <v>1177</v>
      </c>
      <c r="I105" s="8"/>
      <c r="J105" s="22">
        <v>44478</v>
      </c>
      <c r="K105" s="23"/>
      <c r="L105" s="24"/>
      <c r="M105" s="32" t="s">
        <v>1594</v>
      </c>
      <c r="N105" s="22"/>
      <c r="O105" s="34" t="s">
        <v>1177</v>
      </c>
      <c r="P105" s="36">
        <v>139600</v>
      </c>
      <c r="Q105" s="36">
        <v>20000</v>
      </c>
      <c r="R105" s="43"/>
      <c r="S105" s="44"/>
      <c r="T105" s="35">
        <v>119600</v>
      </c>
      <c r="U105" s="24"/>
      <c r="V105" s="46"/>
    </row>
    <row r="106" ht="25" customHeight="1" spans="1:22">
      <c r="A106" s="5" t="s">
        <v>1595</v>
      </c>
      <c r="B106" s="6" t="s">
        <v>1165</v>
      </c>
      <c r="C106" s="7"/>
      <c r="D106" s="9" t="s">
        <v>1166</v>
      </c>
      <c r="E106" s="15" t="s">
        <v>1175</v>
      </c>
      <c r="F106" s="16">
        <v>0</v>
      </c>
      <c r="G106" s="17" t="s">
        <v>1596</v>
      </c>
      <c r="H106" s="9" t="s">
        <v>1177</v>
      </c>
      <c r="I106" s="8" t="s">
        <v>1377</v>
      </c>
      <c r="J106" s="22">
        <v>44481</v>
      </c>
      <c r="K106" s="23">
        <v>44510</v>
      </c>
      <c r="L106" s="24"/>
      <c r="M106" s="32" t="s">
        <v>1597</v>
      </c>
      <c r="N106" s="22"/>
      <c r="O106" s="34" t="s">
        <v>1177</v>
      </c>
      <c r="P106" s="35">
        <v>12780.91</v>
      </c>
      <c r="Q106" s="52">
        <v>2800</v>
      </c>
      <c r="R106" s="43"/>
      <c r="S106" s="44"/>
      <c r="T106" s="35">
        <v>4134.91</v>
      </c>
      <c r="U106" s="24"/>
      <c r="V106" s="46"/>
    </row>
    <row r="107" ht="25" customHeight="1" spans="1:22">
      <c r="A107" s="5" t="s">
        <v>1598</v>
      </c>
      <c r="B107" s="6" t="s">
        <v>1165</v>
      </c>
      <c r="C107" s="7"/>
      <c r="D107" s="9" t="s">
        <v>1166</v>
      </c>
      <c r="E107" s="15" t="s">
        <v>1240</v>
      </c>
      <c r="F107" s="16">
        <v>0</v>
      </c>
      <c r="G107" s="17" t="s">
        <v>1586</v>
      </c>
      <c r="H107" s="8" t="s">
        <v>1169</v>
      </c>
      <c r="I107" s="8" t="s">
        <v>1242</v>
      </c>
      <c r="J107" s="22">
        <v>44496</v>
      </c>
      <c r="K107" s="22">
        <v>44560</v>
      </c>
      <c r="L107" s="24">
        <v>44578</v>
      </c>
      <c r="M107" s="32" t="s">
        <v>1599</v>
      </c>
      <c r="N107" s="33" t="s">
        <v>1600</v>
      </c>
      <c r="O107" s="34" t="s">
        <v>1173</v>
      </c>
      <c r="P107" s="35">
        <v>63762.4</v>
      </c>
      <c r="Q107" s="53"/>
      <c r="R107" s="43"/>
      <c r="S107" s="44"/>
      <c r="T107" s="35">
        <v>63762.4</v>
      </c>
      <c r="U107" s="24"/>
      <c r="V107" s="46"/>
    </row>
    <row r="108" ht="25" customHeight="1" spans="1:22">
      <c r="A108" s="5" t="s">
        <v>1601</v>
      </c>
      <c r="B108" s="6" t="s">
        <v>1165</v>
      </c>
      <c r="C108" s="7"/>
      <c r="D108" s="9" t="s">
        <v>1166</v>
      </c>
      <c r="E108" s="15" t="s">
        <v>1240</v>
      </c>
      <c r="F108" s="16"/>
      <c r="G108" s="17" t="s">
        <v>1586</v>
      </c>
      <c r="H108" s="8" t="s">
        <v>1169</v>
      </c>
      <c r="I108" s="8" t="s">
        <v>1242</v>
      </c>
      <c r="J108" s="22">
        <v>44496</v>
      </c>
      <c r="K108" s="23">
        <v>44567</v>
      </c>
      <c r="L108" s="24">
        <v>44585</v>
      </c>
      <c r="M108" s="32" t="s">
        <v>1602</v>
      </c>
      <c r="N108" s="33" t="s">
        <v>1603</v>
      </c>
      <c r="O108" s="34" t="s">
        <v>1173</v>
      </c>
      <c r="P108" s="35">
        <v>66273.5</v>
      </c>
      <c r="Q108" s="52">
        <v>10000</v>
      </c>
      <c r="R108" s="43"/>
      <c r="S108" s="44"/>
      <c r="T108" s="35">
        <v>56273.5</v>
      </c>
      <c r="U108" s="24"/>
      <c r="V108" s="46"/>
    </row>
    <row r="109" ht="25" customHeight="1" spans="1:22">
      <c r="A109" s="5" t="s">
        <v>1604</v>
      </c>
      <c r="B109" s="6" t="s">
        <v>1165</v>
      </c>
      <c r="C109" s="7"/>
      <c r="D109" s="9" t="s">
        <v>1166</v>
      </c>
      <c r="E109" s="15" t="s">
        <v>1175</v>
      </c>
      <c r="F109" s="16">
        <v>0</v>
      </c>
      <c r="G109" s="17" t="s">
        <v>1605</v>
      </c>
      <c r="H109" s="8" t="s">
        <v>1306</v>
      </c>
      <c r="I109" s="8"/>
      <c r="J109" s="22">
        <v>44499</v>
      </c>
      <c r="K109" s="23">
        <v>44510</v>
      </c>
      <c r="L109" s="24"/>
      <c r="M109" s="32" t="s">
        <v>1606</v>
      </c>
      <c r="N109" s="22"/>
      <c r="O109" s="34" t="s">
        <v>1177</v>
      </c>
      <c r="P109" s="36">
        <v>17400</v>
      </c>
      <c r="Q109" s="36">
        <v>6000</v>
      </c>
      <c r="R109" s="43"/>
      <c r="S109" s="44"/>
      <c r="T109" s="36">
        <v>11400</v>
      </c>
      <c r="U109" s="24"/>
      <c r="V109" s="46"/>
    </row>
    <row r="110" ht="25" customHeight="1" spans="1:22">
      <c r="A110" s="5" t="s">
        <v>1607</v>
      </c>
      <c r="B110" s="6" t="s">
        <v>1165</v>
      </c>
      <c r="C110" s="7"/>
      <c r="D110" s="9" t="s">
        <v>1166</v>
      </c>
      <c r="E110" s="15" t="s">
        <v>1608</v>
      </c>
      <c r="F110" s="16">
        <v>0</v>
      </c>
      <c r="G110" s="17" t="s">
        <v>1609</v>
      </c>
      <c r="H110" s="8" t="s">
        <v>1169</v>
      </c>
      <c r="I110" s="8"/>
      <c r="J110" s="22">
        <v>44501</v>
      </c>
      <c r="K110" s="23">
        <v>44525</v>
      </c>
      <c r="L110" s="24"/>
      <c r="M110" s="32" t="s">
        <v>1610</v>
      </c>
      <c r="N110" s="22"/>
      <c r="O110" s="34" t="s">
        <v>1177</v>
      </c>
      <c r="P110" s="35">
        <v>6649.35</v>
      </c>
      <c r="Q110" s="52"/>
      <c r="R110" s="43"/>
      <c r="S110" s="44"/>
      <c r="T110" s="35">
        <v>6649.35</v>
      </c>
      <c r="U110" s="24"/>
      <c r="V110" s="46"/>
    </row>
    <row r="111" ht="25" customHeight="1" spans="1:22">
      <c r="A111" s="5" t="s">
        <v>1611</v>
      </c>
      <c r="B111" s="6" t="s">
        <v>1165</v>
      </c>
      <c r="C111" s="7"/>
      <c r="D111" s="9" t="s">
        <v>1166</v>
      </c>
      <c r="E111" s="15" t="s">
        <v>1612</v>
      </c>
      <c r="F111" s="16">
        <v>0</v>
      </c>
      <c r="G111" s="17" t="s">
        <v>1613</v>
      </c>
      <c r="H111" s="8" t="s">
        <v>1209</v>
      </c>
      <c r="I111" s="8" t="s">
        <v>1242</v>
      </c>
      <c r="J111" s="22">
        <v>44504</v>
      </c>
      <c r="K111" s="23">
        <v>44579</v>
      </c>
      <c r="L111" s="24">
        <v>44592</v>
      </c>
      <c r="M111" s="32" t="s">
        <v>1614</v>
      </c>
      <c r="N111" s="33" t="s">
        <v>1615</v>
      </c>
      <c r="O111" s="34" t="s">
        <v>1173</v>
      </c>
      <c r="P111" s="35">
        <v>34771.48</v>
      </c>
      <c r="Q111" s="52">
        <v>19119.07</v>
      </c>
      <c r="R111" s="43"/>
      <c r="S111" s="44"/>
      <c r="T111" s="35">
        <v>15652.41</v>
      </c>
      <c r="U111" s="24"/>
      <c r="V111" s="46"/>
    </row>
    <row r="112" ht="25" customHeight="1" spans="1:22">
      <c r="A112" s="5" t="s">
        <v>1616</v>
      </c>
      <c r="B112" s="6" t="s">
        <v>1165</v>
      </c>
      <c r="C112" s="7"/>
      <c r="D112" s="9" t="s">
        <v>1166</v>
      </c>
      <c r="E112" s="15" t="s">
        <v>1351</v>
      </c>
      <c r="F112" s="16">
        <v>0</v>
      </c>
      <c r="G112" s="17" t="s">
        <v>1617</v>
      </c>
      <c r="H112" s="8" t="s">
        <v>1169</v>
      </c>
      <c r="I112" s="8" t="s">
        <v>1618</v>
      </c>
      <c r="J112" s="22">
        <v>44509</v>
      </c>
      <c r="K112" s="23">
        <v>44552</v>
      </c>
      <c r="L112" s="24">
        <v>44602</v>
      </c>
      <c r="M112" s="32" t="s">
        <v>1619</v>
      </c>
      <c r="N112" s="33" t="s">
        <v>1620</v>
      </c>
      <c r="O112" s="34" t="s">
        <v>1173</v>
      </c>
      <c r="P112" s="35">
        <v>31781.67</v>
      </c>
      <c r="Q112" s="52">
        <v>8000</v>
      </c>
      <c r="R112" s="43"/>
      <c r="S112" s="44"/>
      <c r="T112" s="35">
        <v>23781.67</v>
      </c>
      <c r="U112" s="24"/>
      <c r="V112" s="46"/>
    </row>
    <row r="113" ht="25" customHeight="1" spans="1:22">
      <c r="A113" s="5" t="s">
        <v>1621</v>
      </c>
      <c r="B113" s="6" t="s">
        <v>1165</v>
      </c>
      <c r="C113" s="7"/>
      <c r="D113" s="9" t="s">
        <v>1166</v>
      </c>
      <c r="E113" s="15" t="s">
        <v>1365</v>
      </c>
      <c r="F113" s="16">
        <v>0</v>
      </c>
      <c r="G113" s="17" t="s">
        <v>1622</v>
      </c>
      <c r="H113" s="8" t="s">
        <v>1169</v>
      </c>
      <c r="I113" s="8" t="s">
        <v>1367</v>
      </c>
      <c r="J113" s="22">
        <v>44509</v>
      </c>
      <c r="K113" s="23">
        <v>44555</v>
      </c>
      <c r="L113" s="24">
        <v>44572</v>
      </c>
      <c r="M113" s="32" t="s">
        <v>1623</v>
      </c>
      <c r="N113" s="33" t="s">
        <v>1624</v>
      </c>
      <c r="O113" s="34" t="s">
        <v>1173</v>
      </c>
      <c r="P113" s="35">
        <v>29324</v>
      </c>
      <c r="Q113" s="52"/>
      <c r="R113" s="43"/>
      <c r="S113" s="44"/>
      <c r="T113" s="35">
        <v>29324</v>
      </c>
      <c r="U113" s="24"/>
      <c r="V113" s="46"/>
    </row>
    <row r="114" ht="25" customHeight="1" spans="1:22">
      <c r="A114" s="5" t="s">
        <v>1625</v>
      </c>
      <c r="B114" s="6" t="s">
        <v>1165</v>
      </c>
      <c r="C114" s="7"/>
      <c r="D114" s="9" t="s">
        <v>1166</v>
      </c>
      <c r="E114" s="15" t="s">
        <v>1279</v>
      </c>
      <c r="F114" s="16" t="s">
        <v>1280</v>
      </c>
      <c r="G114" s="17" t="s">
        <v>1626</v>
      </c>
      <c r="H114" s="8" t="s">
        <v>1169</v>
      </c>
      <c r="I114" s="8" t="s">
        <v>1282</v>
      </c>
      <c r="J114" s="22">
        <v>44510</v>
      </c>
      <c r="K114" s="23">
        <v>44555</v>
      </c>
      <c r="L114" s="24">
        <v>44590</v>
      </c>
      <c r="M114" s="32" t="s">
        <v>1627</v>
      </c>
      <c r="N114" s="33" t="s">
        <v>1628</v>
      </c>
      <c r="O114" s="34" t="s">
        <v>1173</v>
      </c>
      <c r="P114" s="35">
        <v>29057.95</v>
      </c>
      <c r="Q114" s="52">
        <v>5758.46</v>
      </c>
      <c r="R114" s="43"/>
      <c r="S114" s="44"/>
      <c r="T114" s="35">
        <v>23033.84</v>
      </c>
      <c r="U114" s="24"/>
      <c r="V114" s="46"/>
    </row>
    <row r="115" ht="25" customHeight="1" spans="1:22">
      <c r="A115" s="5" t="s">
        <v>1629</v>
      </c>
      <c r="B115" s="6" t="s">
        <v>1165</v>
      </c>
      <c r="C115" s="7"/>
      <c r="D115" s="9" t="s">
        <v>1166</v>
      </c>
      <c r="E115" s="15" t="s">
        <v>1167</v>
      </c>
      <c r="F115" s="16">
        <v>0</v>
      </c>
      <c r="G115" s="17" t="s">
        <v>1168</v>
      </c>
      <c r="H115" s="8" t="s">
        <v>1169</v>
      </c>
      <c r="I115" s="8" t="s">
        <v>1170</v>
      </c>
      <c r="J115" s="22">
        <v>44516</v>
      </c>
      <c r="K115" s="23">
        <v>44588</v>
      </c>
      <c r="L115" s="24">
        <v>44628</v>
      </c>
      <c r="M115" s="32" t="s">
        <v>1630</v>
      </c>
      <c r="N115" s="33" t="s">
        <v>1631</v>
      </c>
      <c r="O115" s="34" t="s">
        <v>1173</v>
      </c>
      <c r="P115" s="35">
        <v>33782.44</v>
      </c>
      <c r="Q115" s="52">
        <v>9400</v>
      </c>
      <c r="R115" s="43"/>
      <c r="S115" s="44"/>
      <c r="T115" s="35">
        <v>24382.44</v>
      </c>
      <c r="U115" s="24"/>
      <c r="V115" s="46"/>
    </row>
    <row r="116" ht="25" customHeight="1" spans="1:22">
      <c r="A116" s="5" t="s">
        <v>1632</v>
      </c>
      <c r="B116" s="6" t="s">
        <v>1165</v>
      </c>
      <c r="C116" s="7"/>
      <c r="D116" s="9" t="s">
        <v>1166</v>
      </c>
      <c r="E116" s="15" t="s">
        <v>1264</v>
      </c>
      <c r="F116" s="16">
        <v>0</v>
      </c>
      <c r="G116" s="17" t="s">
        <v>1226</v>
      </c>
      <c r="H116" s="8" t="s">
        <v>1169</v>
      </c>
      <c r="I116" s="8" t="s">
        <v>1510</v>
      </c>
      <c r="J116" s="22">
        <v>44516</v>
      </c>
      <c r="K116" s="23">
        <v>44565</v>
      </c>
      <c r="L116" s="24">
        <v>44607</v>
      </c>
      <c r="M116" s="32" t="s">
        <v>1633</v>
      </c>
      <c r="N116" s="33" t="s">
        <v>1634</v>
      </c>
      <c r="O116" s="34" t="s">
        <v>1173</v>
      </c>
      <c r="P116" s="35">
        <v>31146.62</v>
      </c>
      <c r="Q116" s="52"/>
      <c r="R116" s="43"/>
      <c r="S116" s="44"/>
      <c r="T116" s="35">
        <v>20735</v>
      </c>
      <c r="U116" s="35">
        <v>10411.62</v>
      </c>
      <c r="V116" s="46"/>
    </row>
    <row r="117" ht="25" customHeight="1" spans="1:22">
      <c r="A117" s="5" t="s">
        <v>1635</v>
      </c>
      <c r="B117" s="6" t="s">
        <v>1165</v>
      </c>
      <c r="C117" s="7"/>
      <c r="D117" s="9" t="s">
        <v>1166</v>
      </c>
      <c r="E117" s="15" t="s">
        <v>1225</v>
      </c>
      <c r="F117" s="16">
        <v>0</v>
      </c>
      <c r="G117" s="17" t="s">
        <v>1226</v>
      </c>
      <c r="H117" s="8" t="s">
        <v>1169</v>
      </c>
      <c r="I117" s="8" t="s">
        <v>1409</v>
      </c>
      <c r="J117" s="22">
        <v>44518</v>
      </c>
      <c r="K117" s="23">
        <v>44569</v>
      </c>
      <c r="L117" s="24">
        <v>44629</v>
      </c>
      <c r="M117" s="32" t="s">
        <v>1636</v>
      </c>
      <c r="N117" s="33" t="s">
        <v>1637</v>
      </c>
      <c r="O117" s="34" t="s">
        <v>1173</v>
      </c>
      <c r="P117" s="35">
        <v>27015.75</v>
      </c>
      <c r="Q117" s="52">
        <v>5403.15</v>
      </c>
      <c r="R117" s="43"/>
      <c r="S117" s="44"/>
      <c r="T117" s="35">
        <v>21612.6</v>
      </c>
      <c r="U117" s="24"/>
      <c r="V117" s="46"/>
    </row>
    <row r="118" ht="25" customHeight="1" spans="1:22">
      <c r="A118" s="5" t="s">
        <v>1638</v>
      </c>
      <c r="B118" s="6" t="s">
        <v>1165</v>
      </c>
      <c r="C118" s="7"/>
      <c r="D118" s="9" t="s">
        <v>1166</v>
      </c>
      <c r="E118" s="15" t="s">
        <v>1206</v>
      </c>
      <c r="F118" s="16" t="s">
        <v>1207</v>
      </c>
      <c r="G118" s="17" t="s">
        <v>1324</v>
      </c>
      <c r="H118" s="8" t="s">
        <v>1169</v>
      </c>
      <c r="I118" s="8" t="s">
        <v>1639</v>
      </c>
      <c r="J118" s="22">
        <v>44532</v>
      </c>
      <c r="K118" s="23">
        <v>44650</v>
      </c>
      <c r="L118" s="24">
        <v>44681</v>
      </c>
      <c r="M118" s="32" t="s">
        <v>1640</v>
      </c>
      <c r="N118" s="33" t="s">
        <v>1641</v>
      </c>
      <c r="O118" s="34" t="s">
        <v>1173</v>
      </c>
      <c r="P118" s="35">
        <v>125377.6</v>
      </c>
      <c r="Q118" s="52"/>
      <c r="R118" s="43"/>
      <c r="S118" s="44"/>
      <c r="T118" s="35">
        <v>125377.6</v>
      </c>
      <c r="U118" s="24"/>
      <c r="V118" s="46"/>
    </row>
    <row r="119" ht="25" customHeight="1" spans="1:22">
      <c r="A119" s="49" t="s">
        <v>1642</v>
      </c>
      <c r="B119" s="6" t="s">
        <v>1165</v>
      </c>
      <c r="C119" s="7"/>
      <c r="D119" s="9" t="s">
        <v>1643</v>
      </c>
      <c r="E119" s="15" t="s">
        <v>1206</v>
      </c>
      <c r="F119" s="16" t="s">
        <v>1207</v>
      </c>
      <c r="G119" s="17" t="s">
        <v>1644</v>
      </c>
      <c r="H119" s="8" t="s">
        <v>1169</v>
      </c>
      <c r="I119" s="8" t="s">
        <v>1639</v>
      </c>
      <c r="J119" s="22">
        <v>44532</v>
      </c>
      <c r="K119" s="23"/>
      <c r="L119" s="24"/>
      <c r="M119" s="32" t="s">
        <v>1645</v>
      </c>
      <c r="N119" s="22"/>
      <c r="O119" s="34" t="s">
        <v>1173</v>
      </c>
      <c r="P119" s="37">
        <v>137044</v>
      </c>
      <c r="Q119" s="52"/>
      <c r="R119" s="43"/>
      <c r="S119" s="44"/>
      <c r="T119" s="35"/>
      <c r="U119" s="24"/>
      <c r="V119" s="46"/>
    </row>
    <row r="120" ht="25" customHeight="1" spans="1:22">
      <c r="A120" s="49" t="s">
        <v>1646</v>
      </c>
      <c r="B120" s="6" t="s">
        <v>1165</v>
      </c>
      <c r="C120" s="7"/>
      <c r="D120" s="9" t="s">
        <v>1269</v>
      </c>
      <c r="E120" s="15" t="s">
        <v>1206</v>
      </c>
      <c r="F120" s="16" t="s">
        <v>1207</v>
      </c>
      <c r="G120" s="17" t="s">
        <v>1647</v>
      </c>
      <c r="H120" s="8" t="s">
        <v>1169</v>
      </c>
      <c r="I120" s="8" t="s">
        <v>1639</v>
      </c>
      <c r="J120" s="22">
        <v>44532</v>
      </c>
      <c r="K120" s="23"/>
      <c r="L120" s="24"/>
      <c r="M120" s="32" t="s">
        <v>1645</v>
      </c>
      <c r="N120" s="22"/>
      <c r="O120" s="34"/>
      <c r="P120" s="37"/>
      <c r="Q120" s="52"/>
      <c r="R120" s="43"/>
      <c r="S120" s="44"/>
      <c r="T120" s="35"/>
      <c r="U120" s="24"/>
      <c r="V120" s="46"/>
    </row>
    <row r="121" ht="25" customHeight="1" spans="1:22">
      <c r="A121" s="5" t="s">
        <v>1648</v>
      </c>
      <c r="B121" s="6" t="s">
        <v>1165</v>
      </c>
      <c r="C121" s="7"/>
      <c r="D121" s="9" t="s">
        <v>1166</v>
      </c>
      <c r="E121" s="15" t="s">
        <v>1649</v>
      </c>
      <c r="F121" s="16">
        <v>0</v>
      </c>
      <c r="G121" s="15" t="s">
        <v>1650</v>
      </c>
      <c r="H121" s="8" t="s">
        <v>1306</v>
      </c>
      <c r="I121" s="8"/>
      <c r="J121" s="22">
        <v>44537</v>
      </c>
      <c r="K121" s="23">
        <v>44537</v>
      </c>
      <c r="L121" s="24"/>
      <c r="M121" s="32" t="s">
        <v>1651</v>
      </c>
      <c r="N121" s="22"/>
      <c r="O121" s="34" t="s">
        <v>1177</v>
      </c>
      <c r="P121" s="36">
        <v>229.6</v>
      </c>
      <c r="Q121" s="52"/>
      <c r="R121" s="43"/>
      <c r="S121" s="44"/>
      <c r="T121" s="36">
        <v>229.6</v>
      </c>
      <c r="U121" s="24"/>
      <c r="V121" s="46"/>
    </row>
    <row r="122" ht="25" customHeight="1" spans="1:22">
      <c r="A122" s="5" t="s">
        <v>1652</v>
      </c>
      <c r="B122" s="6" t="s">
        <v>1165</v>
      </c>
      <c r="C122" s="7"/>
      <c r="D122" s="9" t="s">
        <v>1166</v>
      </c>
      <c r="E122" s="15" t="s">
        <v>1175</v>
      </c>
      <c r="F122" s="16">
        <v>0</v>
      </c>
      <c r="G122" s="15" t="s">
        <v>1653</v>
      </c>
      <c r="H122" s="8" t="s">
        <v>1306</v>
      </c>
      <c r="I122" s="8"/>
      <c r="J122" s="22">
        <v>44537</v>
      </c>
      <c r="K122" s="23">
        <v>44550</v>
      </c>
      <c r="L122" s="24"/>
      <c r="M122" s="32" t="s">
        <v>1654</v>
      </c>
      <c r="N122" s="22"/>
      <c r="O122" s="34" t="s">
        <v>1177</v>
      </c>
      <c r="P122" s="36">
        <v>14700</v>
      </c>
      <c r="Q122" s="36">
        <v>5000</v>
      </c>
      <c r="R122" s="43"/>
      <c r="S122" s="44"/>
      <c r="T122" s="36">
        <v>9700</v>
      </c>
      <c r="U122" s="24"/>
      <c r="V122" s="46"/>
    </row>
    <row r="123" ht="25" customHeight="1" spans="1:22">
      <c r="A123" s="5" t="s">
        <v>1655</v>
      </c>
      <c r="B123" s="6" t="s">
        <v>1165</v>
      </c>
      <c r="C123" s="7"/>
      <c r="D123" s="9" t="s">
        <v>1166</v>
      </c>
      <c r="E123" s="15" t="s">
        <v>1299</v>
      </c>
      <c r="F123" s="16"/>
      <c r="G123" s="15" t="s">
        <v>1622</v>
      </c>
      <c r="H123" s="8" t="s">
        <v>1169</v>
      </c>
      <c r="I123" s="8" t="s">
        <v>1301</v>
      </c>
      <c r="J123" s="22">
        <v>44539</v>
      </c>
      <c r="K123" s="23">
        <v>44589</v>
      </c>
      <c r="L123" s="24">
        <v>44618</v>
      </c>
      <c r="M123" s="32" t="s">
        <v>1656</v>
      </c>
      <c r="N123" s="33" t="s">
        <v>1657</v>
      </c>
      <c r="O123" s="34" t="s">
        <v>1173</v>
      </c>
      <c r="P123" s="35">
        <v>20438.8</v>
      </c>
      <c r="Q123" s="52">
        <v>6329</v>
      </c>
      <c r="R123" s="43"/>
      <c r="S123" s="44"/>
      <c r="T123" s="52">
        <v>14109.8</v>
      </c>
      <c r="U123" s="24"/>
      <c r="V123" s="46"/>
    </row>
    <row r="124" ht="25" customHeight="1" spans="1:22">
      <c r="A124" s="5" t="s">
        <v>1658</v>
      </c>
      <c r="B124" s="6" t="s">
        <v>1165</v>
      </c>
      <c r="C124" s="7"/>
      <c r="D124" s="9" t="s">
        <v>1166</v>
      </c>
      <c r="E124" s="15" t="s">
        <v>1193</v>
      </c>
      <c r="F124" s="16">
        <v>0</v>
      </c>
      <c r="G124" s="15" t="s">
        <v>1622</v>
      </c>
      <c r="H124" s="8" t="s">
        <v>1169</v>
      </c>
      <c r="I124" s="8" t="s">
        <v>1275</v>
      </c>
      <c r="J124" s="22">
        <v>44540</v>
      </c>
      <c r="K124" s="23">
        <v>44589</v>
      </c>
      <c r="L124" s="24">
        <v>44617</v>
      </c>
      <c r="M124" s="32" t="s">
        <v>1659</v>
      </c>
      <c r="N124" s="33" t="s">
        <v>1660</v>
      </c>
      <c r="O124" s="34" t="s">
        <v>1173</v>
      </c>
      <c r="P124" s="35">
        <v>32162.23</v>
      </c>
      <c r="Q124" s="52">
        <v>5396</v>
      </c>
      <c r="R124" s="43"/>
      <c r="S124" s="44"/>
      <c r="T124" s="52">
        <v>26766.23</v>
      </c>
      <c r="U124" s="24"/>
      <c r="V124" s="46"/>
    </row>
    <row r="125" ht="25" customHeight="1" spans="1:22">
      <c r="A125" s="5" t="s">
        <v>1661</v>
      </c>
      <c r="B125" s="6" t="s">
        <v>1165</v>
      </c>
      <c r="C125" s="7"/>
      <c r="D125" s="9" t="s">
        <v>1166</v>
      </c>
      <c r="E125" s="15" t="s">
        <v>1175</v>
      </c>
      <c r="F125" s="16">
        <v>0</v>
      </c>
      <c r="G125" s="15" t="s">
        <v>1662</v>
      </c>
      <c r="H125" s="8" t="s">
        <v>1169</v>
      </c>
      <c r="I125" s="8" t="s">
        <v>1377</v>
      </c>
      <c r="J125" s="22">
        <v>44543</v>
      </c>
      <c r="K125" s="23">
        <v>44597</v>
      </c>
      <c r="L125" s="24">
        <v>44630</v>
      </c>
      <c r="M125" s="32" t="s">
        <v>1595</v>
      </c>
      <c r="N125" s="33" t="s">
        <v>1663</v>
      </c>
      <c r="O125" s="34" t="s">
        <v>1177</v>
      </c>
      <c r="P125" s="35">
        <v>26008.3</v>
      </c>
      <c r="Q125" s="52">
        <v>10000</v>
      </c>
      <c r="R125" s="43"/>
      <c r="S125" s="44"/>
      <c r="T125" s="52">
        <v>16008.3</v>
      </c>
      <c r="U125" s="24"/>
      <c r="V125" s="46"/>
    </row>
    <row r="126" ht="25" customHeight="1" spans="1:22">
      <c r="A126" s="5" t="s">
        <v>1664</v>
      </c>
      <c r="B126" s="6" t="s">
        <v>1165</v>
      </c>
      <c r="C126" s="7"/>
      <c r="D126" s="9" t="s">
        <v>1166</v>
      </c>
      <c r="E126" s="15" t="s">
        <v>1167</v>
      </c>
      <c r="F126" s="16">
        <v>0</v>
      </c>
      <c r="G126" s="17" t="s">
        <v>1168</v>
      </c>
      <c r="H126" s="8" t="s">
        <v>1169</v>
      </c>
      <c r="I126" s="8" t="s">
        <v>1170</v>
      </c>
      <c r="J126" s="22">
        <v>44546</v>
      </c>
      <c r="K126" s="23">
        <v>44586</v>
      </c>
      <c r="L126" s="24">
        <v>44640</v>
      </c>
      <c r="M126" s="32" t="s">
        <v>1665</v>
      </c>
      <c r="N126" s="33" t="s">
        <v>1666</v>
      </c>
      <c r="O126" s="34" t="s">
        <v>1173</v>
      </c>
      <c r="P126" s="35">
        <v>33980.6</v>
      </c>
      <c r="Q126" s="52">
        <v>10200</v>
      </c>
      <c r="R126" s="43"/>
      <c r="S126" s="44"/>
      <c r="T126" s="52">
        <v>23780.6</v>
      </c>
      <c r="U126" s="24"/>
      <c r="V126" s="46"/>
    </row>
    <row r="127" ht="25" customHeight="1" spans="1:22">
      <c r="A127" s="5" t="s">
        <v>1667</v>
      </c>
      <c r="B127" s="6" t="s">
        <v>1165</v>
      </c>
      <c r="C127" s="7"/>
      <c r="D127" s="9" t="s">
        <v>1166</v>
      </c>
      <c r="E127" s="15" t="s">
        <v>1167</v>
      </c>
      <c r="F127" s="16">
        <v>0</v>
      </c>
      <c r="G127" s="17" t="s">
        <v>1168</v>
      </c>
      <c r="H127" s="8" t="s">
        <v>1169</v>
      </c>
      <c r="I127" s="8" t="s">
        <v>1170</v>
      </c>
      <c r="J127" s="22">
        <v>44546</v>
      </c>
      <c r="K127" s="23">
        <v>44586</v>
      </c>
      <c r="L127" s="24">
        <v>44640</v>
      </c>
      <c r="M127" s="32" t="s">
        <v>1668</v>
      </c>
      <c r="N127" s="33" t="s">
        <v>1666</v>
      </c>
      <c r="O127" s="34" t="s">
        <v>1173</v>
      </c>
      <c r="P127" s="35">
        <v>33285.9</v>
      </c>
      <c r="Q127" s="52">
        <v>9600</v>
      </c>
      <c r="R127" s="43"/>
      <c r="S127" s="44"/>
      <c r="T127" s="52">
        <v>23685.9</v>
      </c>
      <c r="U127" s="24"/>
      <c r="V127" s="46"/>
    </row>
    <row r="128" ht="25" customHeight="1" spans="1:22">
      <c r="A128" s="5" t="s">
        <v>1669</v>
      </c>
      <c r="B128" s="6" t="s">
        <v>1165</v>
      </c>
      <c r="C128" s="7"/>
      <c r="D128" s="9" t="s">
        <v>1166</v>
      </c>
      <c r="E128" s="15" t="s">
        <v>1240</v>
      </c>
      <c r="F128" s="16"/>
      <c r="G128" s="17" t="s">
        <v>1670</v>
      </c>
      <c r="H128" s="8" t="s">
        <v>1169</v>
      </c>
      <c r="I128" s="8" t="s">
        <v>1242</v>
      </c>
      <c r="J128" s="22">
        <v>44551</v>
      </c>
      <c r="K128" s="23">
        <v>44579</v>
      </c>
      <c r="L128" s="24">
        <v>44592</v>
      </c>
      <c r="M128" s="32" t="s">
        <v>1671</v>
      </c>
      <c r="N128" s="33" t="s">
        <v>1672</v>
      </c>
      <c r="O128" s="34" t="s">
        <v>1173</v>
      </c>
      <c r="P128" s="35">
        <v>32593.52</v>
      </c>
      <c r="Q128" s="52"/>
      <c r="R128" s="43"/>
      <c r="S128" s="44"/>
      <c r="T128" s="35">
        <v>32593.52</v>
      </c>
      <c r="U128" s="24"/>
      <c r="V128" s="46"/>
    </row>
    <row r="129" ht="25" customHeight="1" spans="1:22">
      <c r="A129" s="5" t="s">
        <v>1673</v>
      </c>
      <c r="B129" s="6" t="s">
        <v>1165</v>
      </c>
      <c r="C129" s="7"/>
      <c r="D129" s="9" t="s">
        <v>1166</v>
      </c>
      <c r="E129" s="15" t="s">
        <v>1175</v>
      </c>
      <c r="F129" s="16">
        <v>0</v>
      </c>
      <c r="G129" s="15" t="s">
        <v>1674</v>
      </c>
      <c r="H129" s="8" t="s">
        <v>1169</v>
      </c>
      <c r="I129" s="8" t="s">
        <v>1377</v>
      </c>
      <c r="J129" s="22">
        <v>44553</v>
      </c>
      <c r="K129" s="23">
        <v>44666</v>
      </c>
      <c r="L129" s="24"/>
      <c r="M129" s="32" t="s">
        <v>1675</v>
      </c>
      <c r="N129" s="33" t="s">
        <v>1676</v>
      </c>
      <c r="O129" s="34" t="s">
        <v>1177</v>
      </c>
      <c r="P129" s="35">
        <v>24797.25</v>
      </c>
      <c r="Q129" s="52">
        <v>10324.8</v>
      </c>
      <c r="R129" s="43"/>
      <c r="S129" s="44"/>
      <c r="T129" s="52">
        <v>14472.45</v>
      </c>
      <c r="U129" s="24"/>
      <c r="V129" s="46"/>
    </row>
    <row r="130" ht="25" customHeight="1" spans="1:22">
      <c r="A130" s="5" t="s">
        <v>1677</v>
      </c>
      <c r="B130" s="6" t="s">
        <v>1165</v>
      </c>
      <c r="C130" s="7"/>
      <c r="D130" s="9" t="s">
        <v>1166</v>
      </c>
      <c r="E130" s="15" t="s">
        <v>1570</v>
      </c>
      <c r="F130" s="16">
        <v>0</v>
      </c>
      <c r="G130" s="17" t="s">
        <v>1670</v>
      </c>
      <c r="H130" s="8" t="s">
        <v>1169</v>
      </c>
      <c r="I130" s="8" t="s">
        <v>1242</v>
      </c>
      <c r="J130" s="22">
        <v>44557</v>
      </c>
      <c r="K130" s="23">
        <v>44635</v>
      </c>
      <c r="L130" s="24">
        <v>44655</v>
      </c>
      <c r="M130" s="32" t="s">
        <v>1678</v>
      </c>
      <c r="N130" s="33" t="s">
        <v>1679</v>
      </c>
      <c r="O130" s="34" t="s">
        <v>1173</v>
      </c>
      <c r="P130" s="35">
        <v>33687.44</v>
      </c>
      <c r="Q130" s="52">
        <v>12890.03</v>
      </c>
      <c r="R130" s="43"/>
      <c r="S130" s="44"/>
      <c r="T130" s="35">
        <v>20797.41</v>
      </c>
      <c r="U130" s="24"/>
      <c r="V130" s="46"/>
    </row>
    <row r="131" ht="25" customHeight="1" spans="1:22">
      <c r="A131" s="5" t="s">
        <v>1680</v>
      </c>
      <c r="B131" s="6" t="s">
        <v>1165</v>
      </c>
      <c r="C131" s="7"/>
      <c r="D131" s="9" t="s">
        <v>1166</v>
      </c>
      <c r="E131" s="15" t="s">
        <v>1570</v>
      </c>
      <c r="F131" s="16">
        <v>0</v>
      </c>
      <c r="G131" s="17" t="s">
        <v>1670</v>
      </c>
      <c r="H131" s="8" t="s">
        <v>1169</v>
      </c>
      <c r="I131" s="8" t="s">
        <v>1242</v>
      </c>
      <c r="J131" s="22">
        <v>44557</v>
      </c>
      <c r="K131" s="23">
        <v>44675</v>
      </c>
      <c r="L131" s="24">
        <v>44697</v>
      </c>
      <c r="M131" s="32" t="s">
        <v>1681</v>
      </c>
      <c r="N131" s="33" t="s">
        <v>1682</v>
      </c>
      <c r="O131" s="34" t="s">
        <v>1173</v>
      </c>
      <c r="P131" s="35">
        <v>33726.44</v>
      </c>
      <c r="Q131" s="52">
        <v>12890.03</v>
      </c>
      <c r="R131" s="43"/>
      <c r="S131" s="44"/>
      <c r="T131" s="52">
        <v>20836.41</v>
      </c>
      <c r="U131" s="24"/>
      <c r="V131" s="46"/>
    </row>
    <row r="132" ht="25" customHeight="1" spans="1:22">
      <c r="A132" s="5" t="s">
        <v>1683</v>
      </c>
      <c r="B132" s="6" t="s">
        <v>1165</v>
      </c>
      <c r="C132" s="7"/>
      <c r="D132" s="9" t="s">
        <v>1166</v>
      </c>
      <c r="E132" s="15" t="s">
        <v>1684</v>
      </c>
      <c r="F132" s="16">
        <v>0</v>
      </c>
      <c r="G132" s="17" t="s">
        <v>1685</v>
      </c>
      <c r="H132" s="8"/>
      <c r="I132" s="8"/>
      <c r="J132" s="22">
        <v>44566</v>
      </c>
      <c r="K132" s="23">
        <v>44567</v>
      </c>
      <c r="L132" s="24"/>
      <c r="M132" s="32" t="s">
        <v>1686</v>
      </c>
      <c r="N132" s="22"/>
      <c r="O132" s="34" t="s">
        <v>1177</v>
      </c>
      <c r="P132" s="36">
        <v>8600</v>
      </c>
      <c r="Q132" s="36">
        <v>1000</v>
      </c>
      <c r="R132" s="43"/>
      <c r="S132" s="44"/>
      <c r="T132" s="36">
        <v>7600</v>
      </c>
      <c r="U132" s="24"/>
      <c r="V132" s="46"/>
    </row>
    <row r="133" ht="25" customHeight="1" spans="1:22">
      <c r="A133" s="5" t="s">
        <v>1687</v>
      </c>
      <c r="B133" s="6" t="s">
        <v>1165</v>
      </c>
      <c r="C133" s="7"/>
      <c r="D133" s="9" t="s">
        <v>1166</v>
      </c>
      <c r="E133" s="15" t="s">
        <v>1688</v>
      </c>
      <c r="F133" s="16">
        <v>0</v>
      </c>
      <c r="G133" s="17" t="s">
        <v>1226</v>
      </c>
      <c r="H133" s="8" t="s">
        <v>1169</v>
      </c>
      <c r="I133" s="8" t="s">
        <v>1689</v>
      </c>
      <c r="J133" s="22">
        <v>44575</v>
      </c>
      <c r="K133" s="23">
        <v>44681</v>
      </c>
      <c r="L133" s="24">
        <v>44703</v>
      </c>
      <c r="M133" s="32" t="s">
        <v>1690</v>
      </c>
      <c r="N133" s="33" t="s">
        <v>1691</v>
      </c>
      <c r="O133" s="34" t="s">
        <v>1173</v>
      </c>
      <c r="P133" s="35">
        <v>21712.8</v>
      </c>
      <c r="Q133" s="35">
        <v>6500</v>
      </c>
      <c r="R133" s="43"/>
      <c r="S133" s="44"/>
      <c r="T133" s="35">
        <v>15212.8</v>
      </c>
      <c r="U133" s="24"/>
      <c r="V133" s="46"/>
    </row>
    <row r="134" ht="25" customHeight="1" spans="1:22">
      <c r="A134" s="5" t="s">
        <v>1692</v>
      </c>
      <c r="B134" s="6" t="s">
        <v>1165</v>
      </c>
      <c r="C134" s="7"/>
      <c r="D134" s="9" t="s">
        <v>1166</v>
      </c>
      <c r="E134" s="15" t="s">
        <v>1167</v>
      </c>
      <c r="F134" s="16">
        <v>0</v>
      </c>
      <c r="G134" s="17" t="s">
        <v>1168</v>
      </c>
      <c r="H134" s="8" t="s">
        <v>1169</v>
      </c>
      <c r="I134" s="8" t="s">
        <v>1170</v>
      </c>
      <c r="J134" s="22">
        <v>44582</v>
      </c>
      <c r="K134" s="23">
        <v>44623</v>
      </c>
      <c r="L134" s="24">
        <v>44662</v>
      </c>
      <c r="M134" s="32" t="s">
        <v>1693</v>
      </c>
      <c r="N134" s="33" t="s">
        <v>1694</v>
      </c>
      <c r="O134" s="34" t="s">
        <v>1173</v>
      </c>
      <c r="P134" s="35">
        <v>34164.64</v>
      </c>
      <c r="Q134" s="35">
        <v>10300</v>
      </c>
      <c r="R134" s="43"/>
      <c r="S134" s="44"/>
      <c r="T134" s="35">
        <v>9900</v>
      </c>
      <c r="U134" s="35">
        <v>13964.64</v>
      </c>
      <c r="V134" s="46"/>
    </row>
    <row r="135" ht="25" customHeight="1" spans="1:22">
      <c r="A135" s="49" t="s">
        <v>1695</v>
      </c>
      <c r="B135" s="6" t="s">
        <v>1165</v>
      </c>
      <c r="C135" s="7"/>
      <c r="D135" s="9" t="s">
        <v>1696</v>
      </c>
      <c r="E135" s="15" t="s">
        <v>1259</v>
      </c>
      <c r="F135" s="16">
        <v>0</v>
      </c>
      <c r="G135" s="17" t="s">
        <v>1697</v>
      </c>
      <c r="H135" s="8" t="s">
        <v>1169</v>
      </c>
      <c r="I135" s="8" t="s">
        <v>1698</v>
      </c>
      <c r="J135" s="22">
        <v>44585</v>
      </c>
      <c r="K135" s="23">
        <v>44726</v>
      </c>
      <c r="L135" s="24">
        <v>44752</v>
      </c>
      <c r="M135" s="32" t="s">
        <v>1699</v>
      </c>
      <c r="N135" s="33" t="s">
        <v>1700</v>
      </c>
      <c r="O135" s="34" t="s">
        <v>1173</v>
      </c>
      <c r="P135" s="35">
        <v>23265.43</v>
      </c>
      <c r="Q135" s="35">
        <v>5000</v>
      </c>
      <c r="R135" s="43">
        <v>18265.43</v>
      </c>
      <c r="S135" s="44"/>
      <c r="T135" s="36"/>
      <c r="U135" s="24"/>
      <c r="V135" s="46"/>
    </row>
    <row r="136" ht="25" customHeight="1" spans="1:22">
      <c r="A136" s="5" t="s">
        <v>1701</v>
      </c>
      <c r="B136" s="6" t="s">
        <v>1165</v>
      </c>
      <c r="C136" s="7"/>
      <c r="D136" s="9" t="s">
        <v>1166</v>
      </c>
      <c r="E136" s="15" t="s">
        <v>1279</v>
      </c>
      <c r="F136" s="16" t="s">
        <v>1280</v>
      </c>
      <c r="G136" s="17" t="s">
        <v>1281</v>
      </c>
      <c r="H136" s="8" t="s">
        <v>1702</v>
      </c>
      <c r="I136" s="8" t="s">
        <v>1703</v>
      </c>
      <c r="J136" s="22">
        <v>44588</v>
      </c>
      <c r="K136" s="23">
        <v>44640</v>
      </c>
      <c r="L136" s="24">
        <v>44680</v>
      </c>
      <c r="M136" s="32" t="s">
        <v>1704</v>
      </c>
      <c r="N136" s="33" t="s">
        <v>1705</v>
      </c>
      <c r="O136" s="34" t="s">
        <v>1173</v>
      </c>
      <c r="P136" s="35">
        <v>28696.46</v>
      </c>
      <c r="Q136" s="35">
        <v>5674.3</v>
      </c>
      <c r="R136" s="43"/>
      <c r="S136" s="44"/>
      <c r="T136" s="35">
        <v>28696.46</v>
      </c>
      <c r="U136" s="24"/>
      <c r="V136" s="46"/>
    </row>
    <row r="137" ht="25" customHeight="1" spans="1:22">
      <c r="A137" s="55" t="s">
        <v>1706</v>
      </c>
      <c r="B137" s="6" t="s">
        <v>1165</v>
      </c>
      <c r="C137" s="7"/>
      <c r="D137" s="9" t="s">
        <v>1707</v>
      </c>
      <c r="E137" s="15" t="s">
        <v>1240</v>
      </c>
      <c r="F137" s="16">
        <v>0</v>
      </c>
      <c r="G137" s="17" t="s">
        <v>1708</v>
      </c>
      <c r="H137" s="8" t="s">
        <v>1169</v>
      </c>
      <c r="I137" s="8" t="s">
        <v>1242</v>
      </c>
      <c r="J137" s="22">
        <v>44600</v>
      </c>
      <c r="K137" s="23">
        <v>44737</v>
      </c>
      <c r="L137" s="24"/>
      <c r="M137" s="56" t="s">
        <v>1709</v>
      </c>
      <c r="N137" s="33" t="s">
        <v>1710</v>
      </c>
      <c r="O137" s="34" t="s">
        <v>1173</v>
      </c>
      <c r="P137" s="37"/>
      <c r="Q137" s="35">
        <v>10000</v>
      </c>
      <c r="R137" s="43"/>
      <c r="S137" s="44"/>
      <c r="T137" s="36"/>
      <c r="U137" s="24"/>
      <c r="V137" s="46"/>
    </row>
    <row r="138" ht="25" customHeight="1" spans="1:22">
      <c r="A138" s="5" t="s">
        <v>1711</v>
      </c>
      <c r="B138" s="6" t="s">
        <v>1165</v>
      </c>
      <c r="C138" s="7"/>
      <c r="D138" s="9" t="s">
        <v>1166</v>
      </c>
      <c r="E138" s="15" t="s">
        <v>1240</v>
      </c>
      <c r="F138" s="16">
        <v>0</v>
      </c>
      <c r="G138" s="17" t="s">
        <v>1708</v>
      </c>
      <c r="H138" s="8" t="s">
        <v>1169</v>
      </c>
      <c r="I138" s="8" t="s">
        <v>1242</v>
      </c>
      <c r="J138" s="22">
        <v>44600</v>
      </c>
      <c r="K138" s="23">
        <v>44718</v>
      </c>
      <c r="L138" s="24">
        <v>44739</v>
      </c>
      <c r="M138" s="32" t="s">
        <v>1712</v>
      </c>
      <c r="N138" s="33" t="s">
        <v>1713</v>
      </c>
      <c r="O138" s="34" t="s">
        <v>1173</v>
      </c>
      <c r="P138" s="35">
        <v>62692.2</v>
      </c>
      <c r="Q138" s="35"/>
      <c r="R138" s="43"/>
      <c r="S138" s="44"/>
      <c r="T138" s="35">
        <v>62692.2</v>
      </c>
      <c r="U138" s="24"/>
      <c r="V138" s="46"/>
    </row>
    <row r="139" ht="25" customHeight="1" spans="1:22">
      <c r="A139" s="5" t="s">
        <v>1714</v>
      </c>
      <c r="B139" s="6" t="s">
        <v>1165</v>
      </c>
      <c r="C139" s="7"/>
      <c r="D139" s="9" t="s">
        <v>1166</v>
      </c>
      <c r="E139" s="15" t="s">
        <v>1175</v>
      </c>
      <c r="F139" s="16">
        <v>0</v>
      </c>
      <c r="G139" s="17" t="s">
        <v>1715</v>
      </c>
      <c r="H139" s="8" t="s">
        <v>1306</v>
      </c>
      <c r="I139" s="8"/>
      <c r="J139" s="22">
        <v>44602</v>
      </c>
      <c r="K139" s="23">
        <v>44630</v>
      </c>
      <c r="L139" s="24"/>
      <c r="M139" s="32" t="s">
        <v>1716</v>
      </c>
      <c r="N139" s="22"/>
      <c r="O139" s="34" t="s">
        <v>1177</v>
      </c>
      <c r="P139" s="36">
        <v>17490</v>
      </c>
      <c r="Q139" s="36">
        <v>6000</v>
      </c>
      <c r="R139" s="43"/>
      <c r="S139" s="44">
        <v>11490</v>
      </c>
      <c r="T139" s="36"/>
      <c r="U139" s="24"/>
      <c r="V139" s="46"/>
    </row>
    <row r="140" ht="25" customHeight="1" spans="1:22">
      <c r="A140" s="49" t="s">
        <v>1717</v>
      </c>
      <c r="B140" s="6" t="s">
        <v>1165</v>
      </c>
      <c r="C140" s="7"/>
      <c r="D140" s="9" t="s">
        <v>1269</v>
      </c>
      <c r="E140" s="15" t="s">
        <v>1570</v>
      </c>
      <c r="F140" s="16">
        <v>0</v>
      </c>
      <c r="G140" s="17" t="s">
        <v>1718</v>
      </c>
      <c r="H140" s="8" t="s">
        <v>1169</v>
      </c>
      <c r="I140" s="8" t="s">
        <v>1242</v>
      </c>
      <c r="J140" s="22">
        <v>44603</v>
      </c>
      <c r="K140" s="23"/>
      <c r="L140" s="24"/>
      <c r="M140" s="32" t="s">
        <v>1719</v>
      </c>
      <c r="N140" s="22"/>
      <c r="O140" s="34" t="s">
        <v>1173</v>
      </c>
      <c r="P140" s="37">
        <v>31395.22</v>
      </c>
      <c r="Q140" s="35">
        <v>9419</v>
      </c>
      <c r="R140" s="43"/>
      <c r="S140" s="44"/>
      <c r="T140" s="36"/>
      <c r="U140" s="24"/>
      <c r="V140" s="46"/>
    </row>
    <row r="141" ht="25" customHeight="1" spans="1:22">
      <c r="A141" s="49" t="s">
        <v>1720</v>
      </c>
      <c r="B141" s="6" t="s">
        <v>1165</v>
      </c>
      <c r="C141" s="7"/>
      <c r="D141" s="9" t="s">
        <v>1721</v>
      </c>
      <c r="E141" s="15" t="s">
        <v>1235</v>
      </c>
      <c r="F141" s="16">
        <v>0</v>
      </c>
      <c r="G141" s="17" t="s">
        <v>1722</v>
      </c>
      <c r="H141" s="8" t="s">
        <v>1169</v>
      </c>
      <c r="I141" s="8" t="s">
        <v>1236</v>
      </c>
      <c r="J141" s="22">
        <v>44605</v>
      </c>
      <c r="K141" s="23">
        <v>44715</v>
      </c>
      <c r="L141" s="24">
        <v>44747</v>
      </c>
      <c r="M141" s="32" t="s">
        <v>1723</v>
      </c>
      <c r="N141" s="33" t="s">
        <v>1724</v>
      </c>
      <c r="O141" s="34" t="s">
        <v>1173</v>
      </c>
      <c r="P141" s="35">
        <v>32256.9</v>
      </c>
      <c r="Q141" s="35">
        <v>8000</v>
      </c>
      <c r="R141" s="43">
        <v>24256.9</v>
      </c>
      <c r="S141" s="44"/>
      <c r="T141" s="36"/>
      <c r="U141" s="24"/>
      <c r="V141" s="46"/>
    </row>
    <row r="142" ht="25" customHeight="1" spans="1:22">
      <c r="A142" s="5" t="s">
        <v>1725</v>
      </c>
      <c r="B142" s="6" t="s">
        <v>1165</v>
      </c>
      <c r="C142" s="7"/>
      <c r="D142" s="9" t="s">
        <v>1166</v>
      </c>
      <c r="E142" s="15" t="s">
        <v>1365</v>
      </c>
      <c r="F142" s="16"/>
      <c r="G142" s="17" t="s">
        <v>1722</v>
      </c>
      <c r="H142" s="8" t="s">
        <v>1169</v>
      </c>
      <c r="I142" s="8" t="s">
        <v>1726</v>
      </c>
      <c r="J142" s="22">
        <v>44610</v>
      </c>
      <c r="K142" s="23">
        <v>44679</v>
      </c>
      <c r="L142" s="24">
        <v>44699</v>
      </c>
      <c r="M142" s="32" t="s">
        <v>1727</v>
      </c>
      <c r="N142" s="33" t="s">
        <v>1728</v>
      </c>
      <c r="O142" s="34" t="s">
        <v>1173</v>
      </c>
      <c r="P142" s="35">
        <v>28367.98</v>
      </c>
      <c r="Q142" s="35"/>
      <c r="R142" s="43"/>
      <c r="S142" s="44"/>
      <c r="T142" s="35">
        <v>28367.98</v>
      </c>
      <c r="U142" s="24"/>
      <c r="V142" s="47" t="s">
        <v>1729</v>
      </c>
    </row>
    <row r="143" ht="25" customHeight="1" spans="1:22">
      <c r="A143" s="5" t="s">
        <v>1730</v>
      </c>
      <c r="B143" s="6" t="s">
        <v>1165</v>
      </c>
      <c r="C143" s="7"/>
      <c r="D143" s="9" t="s">
        <v>1166</v>
      </c>
      <c r="E143" s="15" t="s">
        <v>1365</v>
      </c>
      <c r="F143" s="16">
        <v>0</v>
      </c>
      <c r="G143" s="17" t="s">
        <v>1722</v>
      </c>
      <c r="H143" s="8" t="s">
        <v>1169</v>
      </c>
      <c r="I143" s="8" t="s">
        <v>1726</v>
      </c>
      <c r="J143" s="22">
        <v>44610</v>
      </c>
      <c r="K143" s="23">
        <v>44675</v>
      </c>
      <c r="L143" s="24">
        <v>44702</v>
      </c>
      <c r="M143" s="32" t="s">
        <v>1731</v>
      </c>
      <c r="N143" s="33" t="s">
        <v>1732</v>
      </c>
      <c r="O143" s="34" t="s">
        <v>1173</v>
      </c>
      <c r="P143" s="35">
        <v>28924</v>
      </c>
      <c r="Q143" s="35"/>
      <c r="R143" s="43"/>
      <c r="S143" s="44"/>
      <c r="T143" s="35">
        <v>28924</v>
      </c>
      <c r="U143" s="24"/>
      <c r="V143" s="46"/>
    </row>
    <row r="144" ht="25" customHeight="1" spans="1:22">
      <c r="A144" s="5" t="s">
        <v>1733</v>
      </c>
      <c r="B144" s="6" t="s">
        <v>1165</v>
      </c>
      <c r="C144" s="7"/>
      <c r="D144" s="9" t="s">
        <v>1166</v>
      </c>
      <c r="E144" s="15" t="s">
        <v>1167</v>
      </c>
      <c r="F144" s="16">
        <v>0</v>
      </c>
      <c r="G144" s="17" t="s">
        <v>1168</v>
      </c>
      <c r="H144" s="8" t="s">
        <v>1169</v>
      </c>
      <c r="I144" s="8" t="s">
        <v>1170</v>
      </c>
      <c r="J144" s="22">
        <v>44613</v>
      </c>
      <c r="K144" s="23">
        <v>44678</v>
      </c>
      <c r="L144" s="24">
        <v>44707</v>
      </c>
      <c r="M144" s="32" t="s">
        <v>1734</v>
      </c>
      <c r="N144" s="33" t="s">
        <v>1172</v>
      </c>
      <c r="O144" s="34" t="s">
        <v>1173</v>
      </c>
      <c r="P144" s="35">
        <v>37942.17</v>
      </c>
      <c r="Q144" s="35">
        <v>10500</v>
      </c>
      <c r="R144" s="43"/>
      <c r="S144" s="44"/>
      <c r="T144" s="35">
        <v>27442.17</v>
      </c>
      <c r="U144" s="24"/>
      <c r="V144" s="46"/>
    </row>
    <row r="145" ht="25" customHeight="1" spans="1:22">
      <c r="A145" s="49" t="s">
        <v>1735</v>
      </c>
      <c r="B145" s="6" t="s">
        <v>1165</v>
      </c>
      <c r="C145" s="7"/>
      <c r="D145" s="9" t="s">
        <v>1696</v>
      </c>
      <c r="E145" s="15" t="s">
        <v>1253</v>
      </c>
      <c r="F145" s="16">
        <v>0</v>
      </c>
      <c r="G145" s="17" t="s">
        <v>1736</v>
      </c>
      <c r="H145" s="8" t="s">
        <v>1201</v>
      </c>
      <c r="I145" s="8" t="s">
        <v>1737</v>
      </c>
      <c r="J145" s="22">
        <v>44614</v>
      </c>
      <c r="K145" s="23">
        <v>44715</v>
      </c>
      <c r="L145" s="24">
        <v>44766</v>
      </c>
      <c r="M145" s="32" t="s">
        <v>1738</v>
      </c>
      <c r="N145" s="33" t="s">
        <v>1739</v>
      </c>
      <c r="O145" s="34" t="s">
        <v>1173</v>
      </c>
      <c r="P145" s="35">
        <v>106237.35</v>
      </c>
      <c r="Q145" s="35">
        <v>8000</v>
      </c>
      <c r="R145" s="43"/>
      <c r="S145" s="44"/>
      <c r="T145" s="36"/>
      <c r="U145" s="24"/>
      <c r="V145" s="46"/>
    </row>
    <row r="146" ht="25" customHeight="1" spans="1:22">
      <c r="A146" s="5" t="s">
        <v>1740</v>
      </c>
      <c r="B146" s="6" t="s">
        <v>1165</v>
      </c>
      <c r="C146" s="7"/>
      <c r="D146" s="9" t="s">
        <v>1166</v>
      </c>
      <c r="E146" s="15" t="s">
        <v>1351</v>
      </c>
      <c r="F146" s="16">
        <v>0</v>
      </c>
      <c r="G146" s="17" t="s">
        <v>1722</v>
      </c>
      <c r="H146" s="8" t="s">
        <v>1169</v>
      </c>
      <c r="I146" s="8" t="s">
        <v>1741</v>
      </c>
      <c r="J146" s="22">
        <v>44615</v>
      </c>
      <c r="K146" s="23">
        <v>44701</v>
      </c>
      <c r="L146" s="24">
        <v>44744</v>
      </c>
      <c r="M146" s="32" t="s">
        <v>1742</v>
      </c>
      <c r="N146" s="33" t="s">
        <v>1743</v>
      </c>
      <c r="O146" s="34" t="s">
        <v>1173</v>
      </c>
      <c r="P146" s="35">
        <v>29576</v>
      </c>
      <c r="Q146" s="35">
        <v>10000</v>
      </c>
      <c r="R146" s="43"/>
      <c r="S146" s="44"/>
      <c r="T146" s="35">
        <v>19576</v>
      </c>
      <c r="U146" s="24"/>
      <c r="V146" s="46"/>
    </row>
    <row r="147" ht="25" customHeight="1" spans="1:22">
      <c r="A147" s="5" t="s">
        <v>1744</v>
      </c>
      <c r="B147" s="6" t="s">
        <v>1165</v>
      </c>
      <c r="C147" s="7"/>
      <c r="D147" s="9" t="s">
        <v>1166</v>
      </c>
      <c r="E147" s="15" t="s">
        <v>1649</v>
      </c>
      <c r="F147" s="16">
        <v>0</v>
      </c>
      <c r="G147" s="17" t="s">
        <v>1745</v>
      </c>
      <c r="H147" s="8" t="s">
        <v>1306</v>
      </c>
      <c r="I147" s="8"/>
      <c r="J147" s="22">
        <v>44616</v>
      </c>
      <c r="K147" s="23">
        <v>44713</v>
      </c>
      <c r="L147" s="24"/>
      <c r="M147" s="32" t="s">
        <v>1643</v>
      </c>
      <c r="N147" s="22"/>
      <c r="O147" s="34" t="s">
        <v>1177</v>
      </c>
      <c r="P147" s="36">
        <v>34216</v>
      </c>
      <c r="Q147" s="36">
        <v>10000</v>
      </c>
      <c r="R147" s="43"/>
      <c r="S147" s="44"/>
      <c r="T147" s="36">
        <v>24216</v>
      </c>
      <c r="U147" s="24"/>
      <c r="V147" s="46"/>
    </row>
    <row r="148" ht="25" customHeight="1" spans="1:22">
      <c r="A148" s="49" t="s">
        <v>1746</v>
      </c>
      <c r="B148" s="6" t="s">
        <v>1165</v>
      </c>
      <c r="C148" s="7"/>
      <c r="D148" s="9" t="s">
        <v>1269</v>
      </c>
      <c r="E148" s="15" t="s">
        <v>1570</v>
      </c>
      <c r="F148" s="16">
        <v>0</v>
      </c>
      <c r="G148" s="17" t="s">
        <v>1747</v>
      </c>
      <c r="H148" s="8" t="s">
        <v>1169</v>
      </c>
      <c r="I148" s="8" t="s">
        <v>1242</v>
      </c>
      <c r="J148" s="22">
        <v>44617</v>
      </c>
      <c r="K148" s="23"/>
      <c r="L148" s="24"/>
      <c r="M148" s="32" t="s">
        <v>1748</v>
      </c>
      <c r="N148" s="22"/>
      <c r="O148" s="34" t="s">
        <v>1173</v>
      </c>
      <c r="P148" s="37"/>
      <c r="Q148" s="35">
        <v>9420</v>
      </c>
      <c r="R148" s="43"/>
      <c r="S148" s="44"/>
      <c r="T148" s="36"/>
      <c r="U148" s="24"/>
      <c r="V148" s="46"/>
    </row>
    <row r="149" ht="25" customHeight="1" spans="1:22">
      <c r="A149" s="5" t="s">
        <v>1749</v>
      </c>
      <c r="B149" s="6" t="s">
        <v>1165</v>
      </c>
      <c r="C149" s="7"/>
      <c r="D149" s="9" t="s">
        <v>1166</v>
      </c>
      <c r="E149" s="15" t="s">
        <v>1570</v>
      </c>
      <c r="F149" s="16"/>
      <c r="G149" s="17" t="s">
        <v>1747</v>
      </c>
      <c r="H149" s="8" t="s">
        <v>1169</v>
      </c>
      <c r="I149" s="8" t="s">
        <v>1242</v>
      </c>
      <c r="J149" s="22">
        <v>44617</v>
      </c>
      <c r="K149" s="23">
        <v>44706</v>
      </c>
      <c r="L149" s="24">
        <v>44725</v>
      </c>
      <c r="M149" s="32" t="s">
        <v>1750</v>
      </c>
      <c r="N149" s="33" t="s">
        <v>1751</v>
      </c>
      <c r="O149" s="34" t="s">
        <v>1173</v>
      </c>
      <c r="P149" s="35">
        <v>33987.36</v>
      </c>
      <c r="Q149" s="35">
        <v>9420</v>
      </c>
      <c r="R149" s="43"/>
      <c r="S149" s="44"/>
      <c r="T149" s="61">
        <v>28330</v>
      </c>
      <c r="U149" s="61">
        <v>21068</v>
      </c>
      <c r="V149" s="46"/>
    </row>
    <row r="150" ht="25" customHeight="1" spans="1:22">
      <c r="A150" s="5" t="s">
        <v>1752</v>
      </c>
      <c r="B150" s="6" t="s">
        <v>1165</v>
      </c>
      <c r="C150" s="7"/>
      <c r="D150" s="9" t="s">
        <v>1166</v>
      </c>
      <c r="E150" s="15" t="s">
        <v>1570</v>
      </c>
      <c r="F150" s="16"/>
      <c r="G150" s="17" t="s">
        <v>1747</v>
      </c>
      <c r="H150" s="8" t="s">
        <v>1169</v>
      </c>
      <c r="I150" s="8" t="s">
        <v>1242</v>
      </c>
      <c r="J150" s="22">
        <v>44617</v>
      </c>
      <c r="K150" s="23">
        <v>44710</v>
      </c>
      <c r="L150" s="24">
        <v>44725</v>
      </c>
      <c r="M150" s="32" t="s">
        <v>1753</v>
      </c>
      <c r="N150" s="33" t="s">
        <v>1754</v>
      </c>
      <c r="O150" s="34" t="s">
        <v>1173</v>
      </c>
      <c r="P150" s="35">
        <v>34250.36</v>
      </c>
      <c r="Q150" s="35">
        <v>9420</v>
      </c>
      <c r="R150" s="43"/>
      <c r="S150" s="44"/>
      <c r="T150" s="62"/>
      <c r="U150" s="62"/>
      <c r="V150" s="46"/>
    </row>
    <row r="151" ht="25" customHeight="1" spans="1:22">
      <c r="A151" s="49" t="s">
        <v>1755</v>
      </c>
      <c r="B151" s="6" t="s">
        <v>1165</v>
      </c>
      <c r="C151" s="7"/>
      <c r="D151" s="9" t="s">
        <v>1721</v>
      </c>
      <c r="E151" s="15" t="s">
        <v>1264</v>
      </c>
      <c r="F151" s="16">
        <v>0</v>
      </c>
      <c r="G151" s="17" t="s">
        <v>1226</v>
      </c>
      <c r="H151" s="8" t="s">
        <v>1169</v>
      </c>
      <c r="I151" s="8" t="s">
        <v>1510</v>
      </c>
      <c r="J151" s="22">
        <v>44623</v>
      </c>
      <c r="K151" s="23">
        <v>44694</v>
      </c>
      <c r="L151" s="24">
        <v>44733</v>
      </c>
      <c r="M151" s="32" t="s">
        <v>1756</v>
      </c>
      <c r="N151" s="33" t="s">
        <v>1757</v>
      </c>
      <c r="O151" s="34" t="s">
        <v>1173</v>
      </c>
      <c r="P151" s="35">
        <v>28796.03</v>
      </c>
      <c r="Q151" s="35">
        <v>3429</v>
      </c>
      <c r="R151" s="43">
        <v>25367.03</v>
      </c>
      <c r="S151" s="44"/>
      <c r="T151" s="36"/>
      <c r="U151" s="24"/>
      <c r="V151" s="46"/>
    </row>
    <row r="152" ht="25" customHeight="1" spans="1:22">
      <c r="A152" s="5" t="s">
        <v>1758</v>
      </c>
      <c r="B152" s="6" t="s">
        <v>1165</v>
      </c>
      <c r="C152" s="7"/>
      <c r="D152" s="9" t="s">
        <v>1721</v>
      </c>
      <c r="E152" s="15" t="s">
        <v>1167</v>
      </c>
      <c r="F152" s="16">
        <v>0</v>
      </c>
      <c r="G152" s="17" t="s">
        <v>1759</v>
      </c>
      <c r="H152" s="8" t="s">
        <v>1169</v>
      </c>
      <c r="I152" s="8" t="s">
        <v>1760</v>
      </c>
      <c r="J152" s="22">
        <v>44628</v>
      </c>
      <c r="K152" s="23">
        <v>44718</v>
      </c>
      <c r="L152" s="24">
        <v>44741</v>
      </c>
      <c r="M152" s="32" t="s">
        <v>1761</v>
      </c>
      <c r="N152" s="33" t="s">
        <v>1762</v>
      </c>
      <c r="O152" s="34" t="s">
        <v>1173</v>
      </c>
      <c r="P152" s="35">
        <v>38030.12</v>
      </c>
      <c r="Q152" s="35">
        <v>10250</v>
      </c>
      <c r="R152" s="43"/>
      <c r="S152" s="44"/>
      <c r="T152" s="35">
        <v>27780.12</v>
      </c>
      <c r="U152" s="24"/>
      <c r="V152" s="46"/>
    </row>
    <row r="153" ht="25" customHeight="1" spans="1:22">
      <c r="A153" s="49" t="s">
        <v>1763</v>
      </c>
      <c r="B153" s="6" t="s">
        <v>1165</v>
      </c>
      <c r="C153" s="7"/>
      <c r="D153" s="9" t="s">
        <v>1721</v>
      </c>
      <c r="E153" s="15" t="s">
        <v>1167</v>
      </c>
      <c r="F153" s="16">
        <v>0</v>
      </c>
      <c r="G153" s="17" t="s">
        <v>1759</v>
      </c>
      <c r="H153" s="8" t="s">
        <v>1169</v>
      </c>
      <c r="I153" s="8" t="s">
        <v>1760</v>
      </c>
      <c r="J153" s="22">
        <v>44628</v>
      </c>
      <c r="K153" s="23">
        <v>44718</v>
      </c>
      <c r="L153" s="24">
        <v>44741</v>
      </c>
      <c r="M153" s="32" t="s">
        <v>1764</v>
      </c>
      <c r="N153" s="33" t="s">
        <v>1762</v>
      </c>
      <c r="O153" s="34" t="s">
        <v>1173</v>
      </c>
      <c r="P153" s="35">
        <v>35121.68</v>
      </c>
      <c r="Q153" s="35">
        <v>10250</v>
      </c>
      <c r="R153" s="43">
        <v>24871.68</v>
      </c>
      <c r="S153" s="44"/>
      <c r="T153" s="36"/>
      <c r="U153" s="24"/>
      <c r="V153" s="46"/>
    </row>
    <row r="154" ht="25" customHeight="1" spans="1:22">
      <c r="A154" s="49" t="s">
        <v>1765</v>
      </c>
      <c r="B154" s="6" t="s">
        <v>1165</v>
      </c>
      <c r="C154" s="7"/>
      <c r="D154" s="9" t="s">
        <v>1696</v>
      </c>
      <c r="E154" s="15" t="s">
        <v>1766</v>
      </c>
      <c r="F154" s="16">
        <v>0</v>
      </c>
      <c r="G154" s="17" t="s">
        <v>1767</v>
      </c>
      <c r="H154" s="8" t="s">
        <v>1169</v>
      </c>
      <c r="I154" s="8" t="s">
        <v>1768</v>
      </c>
      <c r="J154" s="22">
        <v>44633</v>
      </c>
      <c r="K154" s="23">
        <v>44721</v>
      </c>
      <c r="L154" s="24">
        <v>44755</v>
      </c>
      <c r="M154" s="32" t="s">
        <v>1769</v>
      </c>
      <c r="N154" s="33" t="s">
        <v>1770</v>
      </c>
      <c r="O154" s="34" t="s">
        <v>1173</v>
      </c>
      <c r="P154" s="35">
        <v>58389.48</v>
      </c>
      <c r="Q154" s="35">
        <v>18000</v>
      </c>
      <c r="R154" s="43">
        <v>40389.48</v>
      </c>
      <c r="S154" s="44"/>
      <c r="T154" s="36"/>
      <c r="U154" s="24"/>
      <c r="V154" s="46"/>
    </row>
    <row r="155" ht="25" customHeight="1" spans="1:22">
      <c r="A155" s="49" t="s">
        <v>1771</v>
      </c>
      <c r="B155" s="6" t="s">
        <v>1165</v>
      </c>
      <c r="C155" s="7"/>
      <c r="D155" s="9" t="s">
        <v>1707</v>
      </c>
      <c r="E155" s="15" t="s">
        <v>1175</v>
      </c>
      <c r="F155" s="16">
        <v>0</v>
      </c>
      <c r="G155" s="17" t="s">
        <v>1772</v>
      </c>
      <c r="H155" s="8" t="s">
        <v>1169</v>
      </c>
      <c r="I155" s="8" t="s">
        <v>1377</v>
      </c>
      <c r="J155" s="22">
        <v>44635</v>
      </c>
      <c r="K155" s="23"/>
      <c r="L155" s="24"/>
      <c r="M155" s="32" t="s">
        <v>1773</v>
      </c>
      <c r="N155" s="22"/>
      <c r="O155" s="34" t="s">
        <v>1173</v>
      </c>
      <c r="P155" s="37">
        <v>28743.75</v>
      </c>
      <c r="Q155" s="35">
        <v>10000</v>
      </c>
      <c r="R155" s="43"/>
      <c r="S155" s="44"/>
      <c r="T155" s="36"/>
      <c r="U155" s="24"/>
      <c r="V155" s="46"/>
    </row>
    <row r="156" ht="25" customHeight="1" spans="1:22">
      <c r="A156" s="55" t="s">
        <v>1774</v>
      </c>
      <c r="B156" s="6" t="s">
        <v>1165</v>
      </c>
      <c r="C156" s="7"/>
      <c r="D156" s="9" t="s">
        <v>1707</v>
      </c>
      <c r="E156" s="15" t="s">
        <v>1351</v>
      </c>
      <c r="F156" s="16">
        <v>0</v>
      </c>
      <c r="G156" s="17" t="s">
        <v>1775</v>
      </c>
      <c r="H156" s="8" t="s">
        <v>1169</v>
      </c>
      <c r="I156" s="8" t="s">
        <v>1390</v>
      </c>
      <c r="J156" s="22">
        <v>44639</v>
      </c>
      <c r="K156" s="27">
        <v>44736</v>
      </c>
      <c r="L156" s="24"/>
      <c r="M156" s="56" t="s">
        <v>1776</v>
      </c>
      <c r="N156" s="33" t="s">
        <v>1777</v>
      </c>
      <c r="O156" s="34" t="s">
        <v>1173</v>
      </c>
      <c r="P156" s="37">
        <v>26612.53</v>
      </c>
      <c r="Q156" s="35">
        <v>10000</v>
      </c>
      <c r="R156" s="43"/>
      <c r="S156" s="44"/>
      <c r="T156" s="36"/>
      <c r="U156" s="24"/>
      <c r="V156" s="46"/>
    </row>
    <row r="157" ht="25" customHeight="1" spans="1:22">
      <c r="A157" s="5" t="s">
        <v>1778</v>
      </c>
      <c r="B157" s="6" t="s">
        <v>1165</v>
      </c>
      <c r="C157" s="7"/>
      <c r="D157" s="9" t="s">
        <v>1166</v>
      </c>
      <c r="E157" s="15" t="s">
        <v>1779</v>
      </c>
      <c r="F157" s="16">
        <v>0</v>
      </c>
      <c r="G157" s="17" t="s">
        <v>1780</v>
      </c>
      <c r="H157" s="8" t="s">
        <v>1169</v>
      </c>
      <c r="I157" s="8" t="s">
        <v>1781</v>
      </c>
      <c r="J157" s="22">
        <v>44644</v>
      </c>
      <c r="K157" s="23">
        <v>44714</v>
      </c>
      <c r="L157" s="24">
        <v>44743</v>
      </c>
      <c r="M157" s="32" t="s">
        <v>1782</v>
      </c>
      <c r="N157" s="33" t="s">
        <v>1783</v>
      </c>
      <c r="O157" s="34" t="s">
        <v>1173</v>
      </c>
      <c r="P157" s="57">
        <v>44513.03</v>
      </c>
      <c r="Q157" s="57">
        <v>10751.19</v>
      </c>
      <c r="R157" s="57"/>
      <c r="S157" s="44"/>
      <c r="T157" s="57">
        <v>33761.84</v>
      </c>
      <c r="U157" s="24"/>
      <c r="V157" s="46"/>
    </row>
    <row r="158" ht="25" customHeight="1" spans="1:22">
      <c r="A158" s="49" t="s">
        <v>1784</v>
      </c>
      <c r="B158" s="6" t="s">
        <v>1165</v>
      </c>
      <c r="C158" s="7"/>
      <c r="D158" s="9" t="s">
        <v>1707</v>
      </c>
      <c r="E158" s="15" t="s">
        <v>1193</v>
      </c>
      <c r="F158" s="16">
        <v>0</v>
      </c>
      <c r="G158" s="17" t="s">
        <v>1772</v>
      </c>
      <c r="H158" s="8" t="s">
        <v>1169</v>
      </c>
      <c r="I158" s="8" t="s">
        <v>1275</v>
      </c>
      <c r="J158" s="22">
        <v>44644</v>
      </c>
      <c r="K158" s="23"/>
      <c r="L158" s="24"/>
      <c r="M158" s="32" t="s">
        <v>1785</v>
      </c>
      <c r="N158" s="33" t="s">
        <v>1786</v>
      </c>
      <c r="O158" s="34" t="s">
        <v>1173</v>
      </c>
      <c r="P158" s="37">
        <v>27879.94</v>
      </c>
      <c r="Q158" s="35">
        <v>5575</v>
      </c>
      <c r="R158" s="43"/>
      <c r="S158" s="44"/>
      <c r="T158" s="36"/>
      <c r="U158" s="24"/>
      <c r="V158" s="46"/>
    </row>
    <row r="159" ht="25" customHeight="1" spans="1:22">
      <c r="A159" s="49" t="s">
        <v>1787</v>
      </c>
      <c r="B159" s="6" t="s">
        <v>1165</v>
      </c>
      <c r="C159" s="7"/>
      <c r="D159" s="9" t="s">
        <v>1707</v>
      </c>
      <c r="E159" s="15" t="s">
        <v>1180</v>
      </c>
      <c r="F159" s="16">
        <v>0</v>
      </c>
      <c r="G159" s="17" t="s">
        <v>1360</v>
      </c>
      <c r="H159" s="8" t="s">
        <v>1169</v>
      </c>
      <c r="I159" s="8" t="s">
        <v>1182</v>
      </c>
      <c r="J159" s="22">
        <v>44644</v>
      </c>
      <c r="K159" s="27">
        <v>44736</v>
      </c>
      <c r="L159" s="24"/>
      <c r="M159" s="32" t="s">
        <v>1788</v>
      </c>
      <c r="N159" s="33" t="s">
        <v>1789</v>
      </c>
      <c r="O159" s="34" t="s">
        <v>1173</v>
      </c>
      <c r="P159" s="37">
        <v>28872</v>
      </c>
      <c r="Q159" s="35">
        <v>5775</v>
      </c>
      <c r="R159" s="43"/>
      <c r="S159" s="44"/>
      <c r="T159" s="36"/>
      <c r="U159" s="24"/>
      <c r="V159" s="46"/>
    </row>
    <row r="160" ht="25" customHeight="1" spans="1:22">
      <c r="A160" s="49" t="s">
        <v>1790</v>
      </c>
      <c r="B160" s="6" t="s">
        <v>1165</v>
      </c>
      <c r="C160" s="7"/>
      <c r="D160" s="9" t="s">
        <v>1269</v>
      </c>
      <c r="E160" s="15" t="s">
        <v>1779</v>
      </c>
      <c r="F160" s="16">
        <v>0</v>
      </c>
      <c r="G160" s="17" t="s">
        <v>1791</v>
      </c>
      <c r="H160" s="8" t="s">
        <v>1169</v>
      </c>
      <c r="I160" s="8" t="s">
        <v>1781</v>
      </c>
      <c r="J160" s="22">
        <v>44646</v>
      </c>
      <c r="K160" s="23"/>
      <c r="L160" s="24"/>
      <c r="M160" s="32" t="s">
        <v>1792</v>
      </c>
      <c r="N160" s="22"/>
      <c r="O160" s="34" t="s">
        <v>1173</v>
      </c>
      <c r="P160" s="37" t="s">
        <v>1793</v>
      </c>
      <c r="Q160" s="57">
        <v>9710.28</v>
      </c>
      <c r="R160" s="43"/>
      <c r="S160" s="44"/>
      <c r="T160" s="36"/>
      <c r="U160" s="24"/>
      <c r="V160" s="46"/>
    </row>
    <row r="161" ht="25" customHeight="1" spans="1:22">
      <c r="A161" s="49" t="s">
        <v>1794</v>
      </c>
      <c r="B161" s="6" t="s">
        <v>1165</v>
      </c>
      <c r="C161" s="7"/>
      <c r="D161" s="9" t="s">
        <v>1269</v>
      </c>
      <c r="E161" s="15" t="s">
        <v>1779</v>
      </c>
      <c r="F161" s="16">
        <v>0</v>
      </c>
      <c r="G161" s="17" t="s">
        <v>1795</v>
      </c>
      <c r="H161" s="8" t="s">
        <v>1169</v>
      </c>
      <c r="I161" s="8" t="s">
        <v>1781</v>
      </c>
      <c r="J161" s="22">
        <v>44650</v>
      </c>
      <c r="K161" s="23"/>
      <c r="L161" s="24"/>
      <c r="M161" s="32" t="s">
        <v>1796</v>
      </c>
      <c r="N161" s="22"/>
      <c r="O161" s="34" t="s">
        <v>1173</v>
      </c>
      <c r="P161" s="58">
        <v>39205.1</v>
      </c>
      <c r="Q161" s="57"/>
      <c r="R161" s="43"/>
      <c r="S161" s="44"/>
      <c r="T161" s="36"/>
      <c r="U161" s="24"/>
      <c r="V161" s="46"/>
    </row>
    <row r="162" ht="25" customHeight="1" spans="1:22">
      <c r="A162" s="5" t="s">
        <v>1797</v>
      </c>
      <c r="B162" s="6" t="s">
        <v>1165</v>
      </c>
      <c r="C162" s="7"/>
      <c r="D162" s="9" t="s">
        <v>1166</v>
      </c>
      <c r="E162" s="15" t="s">
        <v>1779</v>
      </c>
      <c r="F162" s="16">
        <v>0</v>
      </c>
      <c r="G162" s="15" t="s">
        <v>1798</v>
      </c>
      <c r="H162" s="8" t="s">
        <v>1169</v>
      </c>
      <c r="I162" s="8" t="s">
        <v>1781</v>
      </c>
      <c r="J162" s="22">
        <v>44653</v>
      </c>
      <c r="K162" s="23">
        <v>44714</v>
      </c>
      <c r="L162" s="24">
        <v>44743</v>
      </c>
      <c r="M162" s="32" t="s">
        <v>1799</v>
      </c>
      <c r="N162" s="33" t="s">
        <v>1800</v>
      </c>
      <c r="O162" s="34" t="s">
        <v>1173</v>
      </c>
      <c r="P162" s="57">
        <v>48426.2</v>
      </c>
      <c r="Q162" s="57">
        <v>3869.72</v>
      </c>
      <c r="R162" s="57"/>
      <c r="S162" s="44"/>
      <c r="T162" s="57">
        <v>43484.77</v>
      </c>
      <c r="U162" s="57">
        <v>1071.71</v>
      </c>
      <c r="V162" s="47" t="s">
        <v>1801</v>
      </c>
    </row>
    <row r="163" ht="25" customHeight="1" spans="1:22">
      <c r="A163" s="5" t="s">
        <v>1802</v>
      </c>
      <c r="B163" s="6" t="s">
        <v>1165</v>
      </c>
      <c r="C163" s="7"/>
      <c r="D163" s="9" t="s">
        <v>1166</v>
      </c>
      <c r="E163" s="15" t="s">
        <v>1240</v>
      </c>
      <c r="F163" s="16">
        <v>0</v>
      </c>
      <c r="G163" s="15" t="s">
        <v>1803</v>
      </c>
      <c r="H163" s="8" t="s">
        <v>1169</v>
      </c>
      <c r="I163" s="8" t="s">
        <v>1242</v>
      </c>
      <c r="J163" s="22">
        <v>44665</v>
      </c>
      <c r="K163" s="23">
        <v>44696</v>
      </c>
      <c r="L163" s="24">
        <v>44718</v>
      </c>
      <c r="M163" s="32" t="s">
        <v>1804</v>
      </c>
      <c r="N163" s="33" t="s">
        <v>1805</v>
      </c>
      <c r="O163" s="34" t="s">
        <v>1173</v>
      </c>
      <c r="P163" s="35">
        <v>67510.46</v>
      </c>
      <c r="Q163" s="35">
        <v>30000</v>
      </c>
      <c r="R163" s="43"/>
      <c r="S163" s="44"/>
      <c r="T163" s="35">
        <v>37510.46</v>
      </c>
      <c r="U163" s="24"/>
      <c r="V163" s="46"/>
    </row>
    <row r="164" ht="25" customHeight="1" spans="1:22">
      <c r="A164" s="49" t="s">
        <v>1806</v>
      </c>
      <c r="B164" s="6" t="s">
        <v>1165</v>
      </c>
      <c r="C164" s="7"/>
      <c r="D164" s="9" t="s">
        <v>1269</v>
      </c>
      <c r="E164" s="15" t="s">
        <v>1175</v>
      </c>
      <c r="F164" s="16">
        <v>0</v>
      </c>
      <c r="G164" s="15" t="s">
        <v>1807</v>
      </c>
      <c r="H164" s="8" t="s">
        <v>1169</v>
      </c>
      <c r="I164" s="8" t="s">
        <v>1377</v>
      </c>
      <c r="J164" s="22">
        <v>44668</v>
      </c>
      <c r="K164" s="23"/>
      <c r="L164" s="24"/>
      <c r="M164" s="32" t="s">
        <v>1808</v>
      </c>
      <c r="N164" s="22"/>
      <c r="O164" s="34" t="s">
        <v>1177</v>
      </c>
      <c r="P164" s="37">
        <v>83647.35</v>
      </c>
      <c r="Q164" s="35">
        <v>25000</v>
      </c>
      <c r="R164" s="43"/>
      <c r="S164" s="44"/>
      <c r="T164" s="36"/>
      <c r="U164" s="24"/>
      <c r="V164" s="46"/>
    </row>
    <row r="165" ht="25" customHeight="1" spans="1:22">
      <c r="A165" s="5" t="s">
        <v>1809</v>
      </c>
      <c r="B165" s="6" t="s">
        <v>1165</v>
      </c>
      <c r="C165" s="7"/>
      <c r="D165" s="9" t="s">
        <v>1166</v>
      </c>
      <c r="E165" s="15" t="s">
        <v>1810</v>
      </c>
      <c r="F165" s="16">
        <v>0</v>
      </c>
      <c r="G165" s="15" t="s">
        <v>1811</v>
      </c>
      <c r="H165" s="8" t="s">
        <v>1306</v>
      </c>
      <c r="I165" s="8"/>
      <c r="J165" s="22">
        <v>44670</v>
      </c>
      <c r="K165" s="23">
        <v>44679</v>
      </c>
      <c r="L165" s="24"/>
      <c r="M165" s="32"/>
      <c r="N165" s="22"/>
      <c r="O165" s="34" t="s">
        <v>1177</v>
      </c>
      <c r="P165" s="36">
        <v>18155.82</v>
      </c>
      <c r="Q165" s="36">
        <v>16319.41</v>
      </c>
      <c r="R165" s="43"/>
      <c r="S165" s="44"/>
      <c r="T165" s="36">
        <v>1836.41</v>
      </c>
      <c r="U165" s="24"/>
      <c r="V165" s="46"/>
    </row>
    <row r="166" ht="25" customHeight="1" spans="1:22">
      <c r="A166" s="49" t="s">
        <v>1812</v>
      </c>
      <c r="B166" s="6" t="s">
        <v>1165</v>
      </c>
      <c r="C166" s="7"/>
      <c r="D166" s="9" t="s">
        <v>1269</v>
      </c>
      <c r="E166" s="15" t="s">
        <v>1779</v>
      </c>
      <c r="F166" s="16"/>
      <c r="G166" s="15" t="s">
        <v>1813</v>
      </c>
      <c r="H166" s="8" t="s">
        <v>1169</v>
      </c>
      <c r="I166" s="8" t="s">
        <v>1781</v>
      </c>
      <c r="J166" s="22">
        <v>44671</v>
      </c>
      <c r="K166" s="23"/>
      <c r="L166" s="24"/>
      <c r="M166" s="32" t="s">
        <v>1814</v>
      </c>
      <c r="N166" s="22"/>
      <c r="O166" s="34" t="s">
        <v>1173</v>
      </c>
      <c r="P166" s="58">
        <v>39133.5</v>
      </c>
      <c r="Q166" s="57">
        <v>3913.35</v>
      </c>
      <c r="R166" s="43"/>
      <c r="S166" s="44"/>
      <c r="T166" s="36"/>
      <c r="U166" s="24"/>
      <c r="V166" s="46"/>
    </row>
    <row r="167" ht="25" customHeight="1" spans="1:22">
      <c r="A167" s="49" t="s">
        <v>1815</v>
      </c>
      <c r="B167" s="6" t="s">
        <v>1165</v>
      </c>
      <c r="C167" s="7"/>
      <c r="D167" s="9" t="s">
        <v>1269</v>
      </c>
      <c r="E167" s="15" t="s">
        <v>1779</v>
      </c>
      <c r="F167" s="16"/>
      <c r="G167" s="15" t="s">
        <v>1813</v>
      </c>
      <c r="H167" s="8" t="s">
        <v>1169</v>
      </c>
      <c r="I167" s="8" t="s">
        <v>1781</v>
      </c>
      <c r="J167" s="22">
        <v>44671</v>
      </c>
      <c r="K167" s="23"/>
      <c r="L167" s="24"/>
      <c r="M167" s="32" t="s">
        <v>1816</v>
      </c>
      <c r="N167" s="22"/>
      <c r="O167" s="34" t="s">
        <v>1173</v>
      </c>
      <c r="P167" s="58">
        <v>39133.5</v>
      </c>
      <c r="Q167" s="57">
        <v>3913.35</v>
      </c>
      <c r="R167" s="43"/>
      <c r="S167" s="44"/>
      <c r="T167" s="36"/>
      <c r="U167" s="24"/>
      <c r="V167" s="46"/>
    </row>
    <row r="168" ht="25" customHeight="1" spans="1:22">
      <c r="A168" s="49" t="s">
        <v>1817</v>
      </c>
      <c r="B168" s="6" t="s">
        <v>1165</v>
      </c>
      <c r="C168" s="7"/>
      <c r="D168" s="9" t="s">
        <v>1269</v>
      </c>
      <c r="E168" s="15" t="s">
        <v>1779</v>
      </c>
      <c r="F168" s="16"/>
      <c r="G168" s="15" t="s">
        <v>1813</v>
      </c>
      <c r="H168" s="8" t="s">
        <v>1169</v>
      </c>
      <c r="I168" s="8" t="s">
        <v>1781</v>
      </c>
      <c r="J168" s="22">
        <v>44671</v>
      </c>
      <c r="K168" s="23"/>
      <c r="L168" s="24"/>
      <c r="M168" s="32" t="s">
        <v>1814</v>
      </c>
      <c r="N168" s="22"/>
      <c r="O168" s="34" t="s">
        <v>1173</v>
      </c>
      <c r="P168" s="58">
        <v>39133.5</v>
      </c>
      <c r="Q168" s="57">
        <v>3913.35</v>
      </c>
      <c r="R168" s="43"/>
      <c r="S168" s="44"/>
      <c r="T168" s="36"/>
      <c r="U168" s="24"/>
      <c r="V168" s="46"/>
    </row>
    <row r="169" ht="25" customHeight="1" spans="1:22">
      <c r="A169" s="5" t="s">
        <v>1818</v>
      </c>
      <c r="B169" s="6" t="s">
        <v>1165</v>
      </c>
      <c r="C169" s="7"/>
      <c r="D169" s="9" t="s">
        <v>1166</v>
      </c>
      <c r="E169" s="15" t="s">
        <v>1819</v>
      </c>
      <c r="F169" s="16">
        <v>0</v>
      </c>
      <c r="G169" s="15" t="s">
        <v>1820</v>
      </c>
      <c r="H169" s="8" t="s">
        <v>1306</v>
      </c>
      <c r="I169" s="8"/>
      <c r="J169" s="22">
        <v>44671</v>
      </c>
      <c r="K169" s="23">
        <v>44707</v>
      </c>
      <c r="L169" s="24"/>
      <c r="M169" s="32" t="s">
        <v>1821</v>
      </c>
      <c r="N169" s="22"/>
      <c r="O169" s="34" t="s">
        <v>1177</v>
      </c>
      <c r="P169" s="36">
        <v>71325</v>
      </c>
      <c r="Q169" s="36">
        <v>20250</v>
      </c>
      <c r="R169" s="43"/>
      <c r="S169" s="44"/>
      <c r="T169" s="36">
        <v>51075</v>
      </c>
      <c r="U169" s="24"/>
      <c r="V169" s="46"/>
    </row>
    <row r="170" ht="25" customHeight="1" spans="1:22">
      <c r="A170" s="5" t="s">
        <v>1822</v>
      </c>
      <c r="B170" s="6" t="s">
        <v>1165</v>
      </c>
      <c r="C170" s="7"/>
      <c r="D170" s="9" t="s">
        <v>1166</v>
      </c>
      <c r="E170" s="15" t="s">
        <v>1823</v>
      </c>
      <c r="F170" s="16">
        <v>0</v>
      </c>
      <c r="G170" s="15" t="s">
        <v>1824</v>
      </c>
      <c r="H170" s="8" t="s">
        <v>1306</v>
      </c>
      <c r="I170" s="8"/>
      <c r="J170" s="22">
        <v>44676</v>
      </c>
      <c r="K170" s="23">
        <v>44676</v>
      </c>
      <c r="L170" s="24"/>
      <c r="M170" s="32"/>
      <c r="N170" s="22"/>
      <c r="O170" s="34" t="s">
        <v>1177</v>
      </c>
      <c r="P170" s="36">
        <v>1980</v>
      </c>
      <c r="Q170" s="36"/>
      <c r="R170" s="43"/>
      <c r="S170" s="44"/>
      <c r="T170" s="36"/>
      <c r="U170" s="24"/>
      <c r="V170" s="46"/>
    </row>
    <row r="171" ht="25" customHeight="1" spans="1:22">
      <c r="A171" s="49" t="s">
        <v>1825</v>
      </c>
      <c r="B171" s="6" t="s">
        <v>1165</v>
      </c>
      <c r="C171" s="7"/>
      <c r="D171" s="9" t="s">
        <v>1269</v>
      </c>
      <c r="E171" s="15" t="s">
        <v>1264</v>
      </c>
      <c r="F171" s="16">
        <v>0</v>
      </c>
      <c r="G171" s="15" t="s">
        <v>1826</v>
      </c>
      <c r="H171" s="8" t="s">
        <v>1169</v>
      </c>
      <c r="I171" s="8" t="s">
        <v>1510</v>
      </c>
      <c r="J171" s="22">
        <v>44678</v>
      </c>
      <c r="K171" s="23"/>
      <c r="L171" s="24"/>
      <c r="M171" s="32" t="s">
        <v>1827</v>
      </c>
      <c r="N171" s="22"/>
      <c r="O171" s="34" t="s">
        <v>1173</v>
      </c>
      <c r="P171" s="37">
        <v>26797.41</v>
      </c>
      <c r="Q171" s="35">
        <v>1571</v>
      </c>
      <c r="R171" s="43"/>
      <c r="S171" s="44"/>
      <c r="T171" s="36"/>
      <c r="U171" s="24"/>
      <c r="V171" s="46"/>
    </row>
    <row r="172" ht="25" customHeight="1" spans="1:22">
      <c r="A172" s="49" t="s">
        <v>1828</v>
      </c>
      <c r="B172" s="6" t="s">
        <v>1165</v>
      </c>
      <c r="C172" s="7"/>
      <c r="D172" s="9" t="s">
        <v>1721</v>
      </c>
      <c r="E172" s="15" t="s">
        <v>1167</v>
      </c>
      <c r="F172" s="16">
        <v>0</v>
      </c>
      <c r="G172" s="17" t="s">
        <v>1759</v>
      </c>
      <c r="H172" s="8" t="s">
        <v>1169</v>
      </c>
      <c r="I172" s="8" t="s">
        <v>1760</v>
      </c>
      <c r="J172" s="22">
        <v>44683</v>
      </c>
      <c r="K172" s="23">
        <v>44724</v>
      </c>
      <c r="L172" s="24">
        <v>44757</v>
      </c>
      <c r="M172" s="32" t="s">
        <v>1829</v>
      </c>
      <c r="N172" s="33" t="s">
        <v>1830</v>
      </c>
      <c r="O172" s="34" t="s">
        <v>1173</v>
      </c>
      <c r="P172" s="35">
        <v>49634.07</v>
      </c>
      <c r="Q172" s="35">
        <v>14200</v>
      </c>
      <c r="R172" s="43">
        <v>35434.07</v>
      </c>
      <c r="S172" s="44"/>
      <c r="T172" s="36"/>
      <c r="U172" s="24"/>
      <c r="V172" s="46"/>
    </row>
    <row r="173" ht="25" customHeight="1" spans="1:22">
      <c r="A173" s="55" t="s">
        <v>1831</v>
      </c>
      <c r="B173" s="6" t="s">
        <v>1165</v>
      </c>
      <c r="C173" s="7"/>
      <c r="D173" s="9" t="s">
        <v>1707</v>
      </c>
      <c r="E173" s="15" t="s">
        <v>1279</v>
      </c>
      <c r="F173" s="16" t="s">
        <v>1280</v>
      </c>
      <c r="G173" s="17" t="s">
        <v>1360</v>
      </c>
      <c r="H173" s="8" t="s">
        <v>1169</v>
      </c>
      <c r="I173" s="8" t="s">
        <v>1703</v>
      </c>
      <c r="J173" s="22">
        <v>44683</v>
      </c>
      <c r="K173" s="23">
        <v>44736</v>
      </c>
      <c r="L173" s="24"/>
      <c r="M173" s="59" t="s">
        <v>1832</v>
      </c>
      <c r="N173" s="33" t="s">
        <v>1833</v>
      </c>
      <c r="O173" s="34" t="s">
        <v>1173</v>
      </c>
      <c r="P173" s="37">
        <v>29316.8</v>
      </c>
      <c r="Q173" s="35">
        <v>5856.36</v>
      </c>
      <c r="R173" s="43"/>
      <c r="S173" s="44"/>
      <c r="T173" s="36"/>
      <c r="U173" s="24"/>
      <c r="V173" s="46"/>
    </row>
    <row r="174" ht="25" customHeight="1" spans="1:22">
      <c r="A174" s="49" t="s">
        <v>1834</v>
      </c>
      <c r="B174" s="6" t="s">
        <v>1165</v>
      </c>
      <c r="C174" s="7"/>
      <c r="D174" s="9" t="s">
        <v>1269</v>
      </c>
      <c r="E174" s="15" t="s">
        <v>1225</v>
      </c>
      <c r="F174" s="16">
        <v>0</v>
      </c>
      <c r="G174" s="17" t="s">
        <v>1835</v>
      </c>
      <c r="H174" s="8" t="s">
        <v>1169</v>
      </c>
      <c r="I174" s="8" t="s">
        <v>1836</v>
      </c>
      <c r="J174" s="22">
        <v>44687</v>
      </c>
      <c r="K174" s="23"/>
      <c r="L174" s="24"/>
      <c r="M174" s="32" t="s">
        <v>1837</v>
      </c>
      <c r="N174" s="22"/>
      <c r="O174" s="34" t="s">
        <v>1173</v>
      </c>
      <c r="P174" s="37">
        <v>27978</v>
      </c>
      <c r="Q174" s="35">
        <v>5586.21</v>
      </c>
      <c r="R174" s="43"/>
      <c r="S174" s="44"/>
      <c r="T174" s="36"/>
      <c r="U174" s="24"/>
      <c r="V174" s="46"/>
    </row>
    <row r="175" ht="25" customHeight="1" spans="1:22">
      <c r="A175" s="49" t="s">
        <v>1838</v>
      </c>
      <c r="B175" s="6" t="s">
        <v>1165</v>
      </c>
      <c r="C175" s="7"/>
      <c r="D175" s="9" t="s">
        <v>1269</v>
      </c>
      <c r="E175" s="15" t="s">
        <v>1225</v>
      </c>
      <c r="F175" s="16">
        <v>0</v>
      </c>
      <c r="G175" s="17" t="s">
        <v>1835</v>
      </c>
      <c r="H175" s="8" t="s">
        <v>1169</v>
      </c>
      <c r="I175" s="8" t="s">
        <v>1836</v>
      </c>
      <c r="J175" s="22">
        <v>44687</v>
      </c>
      <c r="K175" s="23"/>
      <c r="L175" s="24"/>
      <c r="M175" s="32" t="s">
        <v>1837</v>
      </c>
      <c r="N175" s="22"/>
      <c r="O175" s="34" t="s">
        <v>1173</v>
      </c>
      <c r="P175" s="37">
        <v>27844.03</v>
      </c>
      <c r="Q175" s="35">
        <v>5586.2</v>
      </c>
      <c r="R175" s="43"/>
      <c r="S175" s="44"/>
      <c r="T175" s="36"/>
      <c r="U175" s="24"/>
      <c r="V175" s="46"/>
    </row>
    <row r="176" ht="25" customHeight="1" spans="1:22">
      <c r="A176" s="49" t="s">
        <v>1839</v>
      </c>
      <c r="B176" s="6" t="s">
        <v>1165</v>
      </c>
      <c r="C176" s="7"/>
      <c r="D176" s="9" t="s">
        <v>1269</v>
      </c>
      <c r="E176" s="15" t="s">
        <v>1167</v>
      </c>
      <c r="F176" s="16">
        <v>0</v>
      </c>
      <c r="G176" s="17" t="s">
        <v>1759</v>
      </c>
      <c r="H176" s="8" t="s">
        <v>1169</v>
      </c>
      <c r="I176" s="8" t="s">
        <v>1760</v>
      </c>
      <c r="J176" s="22">
        <v>44698</v>
      </c>
      <c r="K176" s="23"/>
      <c r="L176" s="24"/>
      <c r="M176" s="32" t="s">
        <v>1840</v>
      </c>
      <c r="N176" s="22"/>
      <c r="O176" s="34" t="s">
        <v>1173</v>
      </c>
      <c r="P176" s="37">
        <v>32362.26</v>
      </c>
      <c r="Q176" s="61">
        <v>20000</v>
      </c>
      <c r="R176" s="43"/>
      <c r="S176" s="44"/>
      <c r="T176" s="36"/>
      <c r="U176" s="24"/>
      <c r="V176" s="46"/>
    </row>
    <row r="177" ht="25" customHeight="1" spans="1:22">
      <c r="A177" s="49" t="s">
        <v>1841</v>
      </c>
      <c r="B177" s="6" t="s">
        <v>1165</v>
      </c>
      <c r="C177" s="7"/>
      <c r="D177" s="9" t="s">
        <v>1269</v>
      </c>
      <c r="E177" s="15" t="s">
        <v>1167</v>
      </c>
      <c r="F177" s="16">
        <v>0</v>
      </c>
      <c r="G177" s="17" t="s">
        <v>1759</v>
      </c>
      <c r="H177" s="8" t="s">
        <v>1169</v>
      </c>
      <c r="I177" s="8" t="s">
        <v>1760</v>
      </c>
      <c r="J177" s="22">
        <v>44698</v>
      </c>
      <c r="K177" s="23"/>
      <c r="L177" s="24"/>
      <c r="M177" s="32" t="s">
        <v>1842</v>
      </c>
      <c r="N177" s="22"/>
      <c r="O177" s="34" t="s">
        <v>1173</v>
      </c>
      <c r="P177" s="37">
        <v>33653.61</v>
      </c>
      <c r="Q177" s="62"/>
      <c r="R177" s="43"/>
      <c r="S177" s="44"/>
      <c r="T177" s="36"/>
      <c r="U177" s="24"/>
      <c r="V177" s="46"/>
    </row>
    <row r="178" ht="25" customHeight="1" spans="1:22">
      <c r="A178" s="49" t="s">
        <v>1843</v>
      </c>
      <c r="B178" s="6" t="s">
        <v>1165</v>
      </c>
      <c r="C178" s="7"/>
      <c r="D178" s="9" t="s">
        <v>1269</v>
      </c>
      <c r="E178" s="15" t="s">
        <v>1570</v>
      </c>
      <c r="F178" s="16">
        <v>0</v>
      </c>
      <c r="G178" s="17" t="s">
        <v>1844</v>
      </c>
      <c r="H178" s="8" t="s">
        <v>1169</v>
      </c>
      <c r="I178" s="8" t="s">
        <v>1242</v>
      </c>
      <c r="J178" s="22">
        <v>44701</v>
      </c>
      <c r="K178" s="23"/>
      <c r="L178" s="24"/>
      <c r="M178" s="32" t="s">
        <v>1845</v>
      </c>
      <c r="N178" s="22"/>
      <c r="O178" s="34" t="s">
        <v>1173</v>
      </c>
      <c r="P178" s="37">
        <v>122088.96</v>
      </c>
      <c r="Q178" s="35">
        <v>36626</v>
      </c>
      <c r="R178" s="43"/>
      <c r="S178" s="44"/>
      <c r="T178" s="36"/>
      <c r="U178" s="24"/>
      <c r="V178" s="46"/>
    </row>
    <row r="179" ht="25" customHeight="1" spans="1:22">
      <c r="A179" s="49" t="s">
        <v>1846</v>
      </c>
      <c r="B179" s="6" t="s">
        <v>1165</v>
      </c>
      <c r="C179" s="7"/>
      <c r="D179" s="9" t="s">
        <v>1269</v>
      </c>
      <c r="E179" s="15" t="s">
        <v>1175</v>
      </c>
      <c r="F179" s="16">
        <v>0</v>
      </c>
      <c r="G179" s="17" t="s">
        <v>1847</v>
      </c>
      <c r="H179" s="8" t="s">
        <v>1169</v>
      </c>
      <c r="I179" s="8" t="s">
        <v>1377</v>
      </c>
      <c r="J179" s="22">
        <v>44701</v>
      </c>
      <c r="K179" s="23"/>
      <c r="L179" s="24"/>
      <c r="M179" s="32" t="s">
        <v>1848</v>
      </c>
      <c r="N179" s="22"/>
      <c r="O179" s="34" t="s">
        <v>1177</v>
      </c>
      <c r="P179" s="37">
        <v>25362.23</v>
      </c>
      <c r="Q179" s="35">
        <v>8000</v>
      </c>
      <c r="R179" s="43"/>
      <c r="S179" s="44"/>
      <c r="T179" s="36"/>
      <c r="U179" s="24"/>
      <c r="V179" s="46"/>
    </row>
    <row r="180" ht="25" customHeight="1" spans="1:22">
      <c r="A180" s="49" t="s">
        <v>1849</v>
      </c>
      <c r="B180" s="6" t="s">
        <v>1165</v>
      </c>
      <c r="C180" s="7"/>
      <c r="D180" s="9" t="s">
        <v>1269</v>
      </c>
      <c r="E180" s="15" t="s">
        <v>1206</v>
      </c>
      <c r="F180" s="16" t="s">
        <v>1207</v>
      </c>
      <c r="G180" s="17" t="s">
        <v>1850</v>
      </c>
      <c r="H180" s="8" t="s">
        <v>1169</v>
      </c>
      <c r="I180" s="8" t="s">
        <v>1548</v>
      </c>
      <c r="J180" s="22">
        <v>44702</v>
      </c>
      <c r="K180" s="23"/>
      <c r="L180" s="24"/>
      <c r="M180" s="32" t="s">
        <v>1851</v>
      </c>
      <c r="N180" s="22"/>
      <c r="O180" s="34" t="s">
        <v>1213</v>
      </c>
      <c r="P180" s="37">
        <v>79958.4</v>
      </c>
      <c r="Q180" s="35"/>
      <c r="R180" s="43"/>
      <c r="S180" s="44"/>
      <c r="T180" s="36"/>
      <c r="U180" s="24"/>
      <c r="V180" s="46"/>
    </row>
    <row r="181" ht="25" customHeight="1" spans="1:22">
      <c r="A181" s="49" t="s">
        <v>1852</v>
      </c>
      <c r="B181" s="6" t="s">
        <v>1165</v>
      </c>
      <c r="C181" s="7"/>
      <c r="D181" s="9" t="s">
        <v>1269</v>
      </c>
      <c r="E181" s="15" t="s">
        <v>1206</v>
      </c>
      <c r="F181" s="16" t="s">
        <v>1207</v>
      </c>
      <c r="G181" s="17" t="s">
        <v>1853</v>
      </c>
      <c r="H181" s="8" t="s">
        <v>1169</v>
      </c>
      <c r="I181" s="8" t="s">
        <v>1639</v>
      </c>
      <c r="J181" s="22">
        <v>44702</v>
      </c>
      <c r="K181" s="23"/>
      <c r="L181" s="24"/>
      <c r="M181" s="32" t="s">
        <v>1854</v>
      </c>
      <c r="N181" s="22"/>
      <c r="O181" s="34" t="s">
        <v>1213</v>
      </c>
      <c r="P181" s="37">
        <v>106611.2</v>
      </c>
      <c r="Q181" s="35"/>
      <c r="R181" s="43"/>
      <c r="S181" s="44"/>
      <c r="T181" s="36"/>
      <c r="U181" s="24"/>
      <c r="V181" s="46"/>
    </row>
    <row r="182" ht="25" customHeight="1" spans="1:22">
      <c r="A182" s="49" t="s">
        <v>1855</v>
      </c>
      <c r="B182" s="6" t="s">
        <v>1165</v>
      </c>
      <c r="C182" s="7"/>
      <c r="D182" s="9" t="s">
        <v>1269</v>
      </c>
      <c r="E182" s="15" t="s">
        <v>1193</v>
      </c>
      <c r="F182" s="16">
        <v>0</v>
      </c>
      <c r="G182" s="17" t="s">
        <v>1847</v>
      </c>
      <c r="H182" s="8" t="s">
        <v>1169</v>
      </c>
      <c r="I182" s="8" t="s">
        <v>1195</v>
      </c>
      <c r="J182" s="22">
        <v>44710</v>
      </c>
      <c r="K182" s="23"/>
      <c r="L182" s="24"/>
      <c r="M182" s="32" t="s">
        <v>1856</v>
      </c>
      <c r="N182" s="22"/>
      <c r="O182" s="34" t="s">
        <v>1173</v>
      </c>
      <c r="P182" s="37">
        <v>25762.57</v>
      </c>
      <c r="Q182" s="35"/>
      <c r="R182" s="43"/>
      <c r="S182" s="44"/>
      <c r="T182" s="36"/>
      <c r="U182" s="24"/>
      <c r="V182" s="46"/>
    </row>
    <row r="183" ht="25" customHeight="1" spans="1:22">
      <c r="A183" s="49" t="s">
        <v>1857</v>
      </c>
      <c r="B183" s="6" t="s">
        <v>1165</v>
      </c>
      <c r="C183" s="7"/>
      <c r="D183" s="9" t="s">
        <v>1269</v>
      </c>
      <c r="E183" s="15" t="s">
        <v>1167</v>
      </c>
      <c r="F183" s="16">
        <v>0</v>
      </c>
      <c r="G183" s="17" t="s">
        <v>1759</v>
      </c>
      <c r="H183" s="8" t="s">
        <v>1169</v>
      </c>
      <c r="I183" s="8" t="s">
        <v>1760</v>
      </c>
      <c r="J183" s="22">
        <v>44711</v>
      </c>
      <c r="K183" s="23"/>
      <c r="L183" s="24"/>
      <c r="M183" s="32" t="s">
        <v>1858</v>
      </c>
      <c r="N183" s="22"/>
      <c r="O183" s="34" t="s">
        <v>1173</v>
      </c>
      <c r="P183" s="37">
        <v>31126.3</v>
      </c>
      <c r="Q183" s="35">
        <v>9400</v>
      </c>
      <c r="R183" s="43"/>
      <c r="S183" s="44"/>
      <c r="T183" s="36"/>
      <c r="U183" s="24"/>
      <c r="V183" s="46"/>
    </row>
    <row r="184" ht="25" customHeight="1" spans="1:22">
      <c r="A184" s="49" t="s">
        <v>1859</v>
      </c>
      <c r="B184" s="6" t="s">
        <v>1165</v>
      </c>
      <c r="C184" s="7"/>
      <c r="D184" s="9" t="s">
        <v>1269</v>
      </c>
      <c r="E184" s="15" t="s">
        <v>1299</v>
      </c>
      <c r="F184" s="16">
        <v>0</v>
      </c>
      <c r="G184" s="17" t="s">
        <v>1847</v>
      </c>
      <c r="H184" s="8" t="s">
        <v>1169</v>
      </c>
      <c r="I184" s="8" t="s">
        <v>1301</v>
      </c>
      <c r="J184" s="22">
        <v>44718</v>
      </c>
      <c r="K184" s="23"/>
      <c r="L184" s="24"/>
      <c r="M184" s="32" t="s">
        <v>1860</v>
      </c>
      <c r="N184" s="22"/>
      <c r="O184" s="34" t="s">
        <v>1173</v>
      </c>
      <c r="P184" s="37">
        <v>25164.89</v>
      </c>
      <c r="Q184" s="35">
        <v>7550</v>
      </c>
      <c r="R184" s="43"/>
      <c r="S184" s="44"/>
      <c r="T184" s="36"/>
      <c r="U184" s="24"/>
      <c r="V184" s="46"/>
    </row>
    <row r="185" ht="25" customHeight="1" spans="1:22">
      <c r="A185" s="49" t="s">
        <v>1861</v>
      </c>
      <c r="B185" s="6" t="s">
        <v>1165</v>
      </c>
      <c r="C185" s="7"/>
      <c r="D185" s="9" t="s">
        <v>1269</v>
      </c>
      <c r="E185" s="15" t="s">
        <v>1365</v>
      </c>
      <c r="F185" s="16">
        <v>0</v>
      </c>
      <c r="G185" s="17" t="s">
        <v>1847</v>
      </c>
      <c r="H185" s="8" t="s">
        <v>1169</v>
      </c>
      <c r="I185" s="8" t="s">
        <v>1726</v>
      </c>
      <c r="J185" s="22">
        <v>44720</v>
      </c>
      <c r="K185" s="23"/>
      <c r="L185" s="24"/>
      <c r="M185" s="32" t="s">
        <v>1862</v>
      </c>
      <c r="N185" s="22"/>
      <c r="O185" s="34" t="s">
        <v>1173</v>
      </c>
      <c r="P185" s="37">
        <v>27296</v>
      </c>
      <c r="Q185" s="35"/>
      <c r="R185" s="43"/>
      <c r="S185" s="44"/>
      <c r="T185" s="36"/>
      <c r="U185" s="24"/>
      <c r="V185" s="46"/>
    </row>
    <row r="186" ht="25" customHeight="1" spans="1:22">
      <c r="A186" s="49" t="s">
        <v>1863</v>
      </c>
      <c r="B186" s="6" t="s">
        <v>1165</v>
      </c>
      <c r="C186" s="7"/>
      <c r="D186" s="9" t="s">
        <v>1269</v>
      </c>
      <c r="E186" s="15" t="s">
        <v>1240</v>
      </c>
      <c r="F186" s="16">
        <v>0</v>
      </c>
      <c r="G186" s="17" t="s">
        <v>1864</v>
      </c>
      <c r="H186" s="8" t="s">
        <v>1169</v>
      </c>
      <c r="I186" s="8" t="s">
        <v>1242</v>
      </c>
      <c r="J186" s="22">
        <v>44720</v>
      </c>
      <c r="K186" s="23"/>
      <c r="L186" s="24"/>
      <c r="M186" s="32" t="s">
        <v>1865</v>
      </c>
      <c r="N186" s="22"/>
      <c r="O186" s="34" t="s">
        <v>1173</v>
      </c>
      <c r="P186" s="37">
        <v>140009.4</v>
      </c>
      <c r="Q186" s="35"/>
      <c r="R186" s="43"/>
      <c r="S186" s="44"/>
      <c r="T186" s="36"/>
      <c r="U186" s="24"/>
      <c r="V186" s="46"/>
    </row>
    <row r="187" ht="25" customHeight="1" spans="1:22">
      <c r="A187" s="49" t="s">
        <v>1866</v>
      </c>
      <c r="B187" s="6" t="s">
        <v>1165</v>
      </c>
      <c r="C187" s="7"/>
      <c r="D187" s="9" t="s">
        <v>1269</v>
      </c>
      <c r="E187" s="15" t="s">
        <v>1365</v>
      </c>
      <c r="F187" s="16">
        <v>0</v>
      </c>
      <c r="G187" s="17" t="s">
        <v>1847</v>
      </c>
      <c r="H187" s="8" t="s">
        <v>1169</v>
      </c>
      <c r="I187" s="8" t="s">
        <v>1726</v>
      </c>
      <c r="J187" s="22">
        <v>44728</v>
      </c>
      <c r="K187" s="23"/>
      <c r="L187" s="24"/>
      <c r="M187" s="32" t="s">
        <v>1867</v>
      </c>
      <c r="N187" s="22"/>
      <c r="O187" s="34" t="s">
        <v>1173</v>
      </c>
      <c r="P187" s="37">
        <v>30415</v>
      </c>
      <c r="Q187" s="35"/>
      <c r="R187" s="43"/>
      <c r="S187" s="44"/>
      <c r="T187" s="36"/>
      <c r="U187" s="24"/>
      <c r="V187" s="46"/>
    </row>
    <row r="188" ht="25" customHeight="1" spans="1:22">
      <c r="A188" s="5" t="s">
        <v>1868</v>
      </c>
      <c r="B188" s="6" t="s">
        <v>1165</v>
      </c>
      <c r="C188" s="7"/>
      <c r="D188" s="8" t="s">
        <v>1166</v>
      </c>
      <c r="E188" s="15" t="s">
        <v>1869</v>
      </c>
      <c r="F188" s="16">
        <v>0</v>
      </c>
      <c r="G188" s="15" t="s">
        <v>1870</v>
      </c>
      <c r="H188" s="8" t="s">
        <v>1169</v>
      </c>
      <c r="I188" s="8" t="s">
        <v>1871</v>
      </c>
      <c r="J188" s="22">
        <v>44258</v>
      </c>
      <c r="K188" s="23">
        <v>44290</v>
      </c>
      <c r="L188" s="24">
        <v>44338</v>
      </c>
      <c r="M188" s="32" t="s">
        <v>1872</v>
      </c>
      <c r="N188" s="33" t="s">
        <v>1873</v>
      </c>
      <c r="O188" s="60" t="s">
        <v>1173</v>
      </c>
      <c r="P188" s="35">
        <v>15145.48</v>
      </c>
      <c r="Q188" s="62">
        <v>3613</v>
      </c>
      <c r="R188" s="63"/>
      <c r="S188" s="64"/>
      <c r="T188" s="62">
        <v>11532.48</v>
      </c>
      <c r="U188" s="24"/>
      <c r="V188" s="46"/>
    </row>
    <row r="189" ht="25" customHeight="1" spans="1:22">
      <c r="A189" s="11" t="s">
        <v>1874</v>
      </c>
      <c r="B189" s="6" t="s">
        <v>1165</v>
      </c>
      <c r="C189" s="7"/>
      <c r="D189" s="8" t="s">
        <v>1166</v>
      </c>
      <c r="E189" s="15" t="s">
        <v>1875</v>
      </c>
      <c r="F189" s="16"/>
      <c r="G189" s="15" t="s">
        <v>1876</v>
      </c>
      <c r="H189" s="8" t="s">
        <v>1169</v>
      </c>
      <c r="I189" s="8" t="s">
        <v>1877</v>
      </c>
      <c r="J189" s="22">
        <v>44265</v>
      </c>
      <c r="K189" s="23">
        <v>44316</v>
      </c>
      <c r="L189" s="24">
        <v>44358</v>
      </c>
      <c r="M189" s="32" t="s">
        <v>1878</v>
      </c>
      <c r="N189" s="33" t="s">
        <v>1879</v>
      </c>
      <c r="O189" s="60" t="s">
        <v>1173</v>
      </c>
      <c r="P189" s="35">
        <v>51545.45</v>
      </c>
      <c r="Q189" s="62">
        <v>15000</v>
      </c>
      <c r="R189" s="63"/>
      <c r="S189" s="64"/>
      <c r="T189" s="62">
        <v>36545.45</v>
      </c>
      <c r="U189" s="24"/>
      <c r="V189" s="46"/>
    </row>
    <row r="190" ht="25" customHeight="1" spans="1:22">
      <c r="A190" s="5" t="s">
        <v>1880</v>
      </c>
      <c r="B190" s="6" t="s">
        <v>1165</v>
      </c>
      <c r="C190" s="7"/>
      <c r="D190" s="9" t="s">
        <v>1166</v>
      </c>
      <c r="E190" s="15" t="s">
        <v>1881</v>
      </c>
      <c r="F190" s="16">
        <v>0</v>
      </c>
      <c r="G190" s="15" t="s">
        <v>1882</v>
      </c>
      <c r="H190" s="8" t="s">
        <v>1169</v>
      </c>
      <c r="I190" s="50" t="s">
        <v>1883</v>
      </c>
      <c r="J190" s="22">
        <v>44293</v>
      </c>
      <c r="K190" s="23">
        <v>44394</v>
      </c>
      <c r="L190" s="24">
        <v>44431</v>
      </c>
      <c r="M190" s="32" t="s">
        <v>1884</v>
      </c>
      <c r="N190" s="33" t="s">
        <v>1885</v>
      </c>
      <c r="O190" s="60" t="s">
        <v>1173</v>
      </c>
      <c r="P190" s="35">
        <v>73134.45</v>
      </c>
      <c r="Q190" s="62">
        <v>69000</v>
      </c>
      <c r="R190" s="63"/>
      <c r="S190" s="64"/>
      <c r="T190" s="62">
        <v>4162.08</v>
      </c>
      <c r="U190" s="24"/>
      <c r="V190" s="46"/>
    </row>
    <row r="191" ht="25" customHeight="1" spans="1:22">
      <c r="A191" s="5" t="s">
        <v>1886</v>
      </c>
      <c r="B191" s="6" t="s">
        <v>1165</v>
      </c>
      <c r="C191" s="7"/>
      <c r="D191" s="9" t="s">
        <v>1166</v>
      </c>
      <c r="E191" s="15" t="s">
        <v>1887</v>
      </c>
      <c r="F191" s="16">
        <v>0</v>
      </c>
      <c r="G191" s="17" t="s">
        <v>1888</v>
      </c>
      <c r="H191" s="8" t="s">
        <v>1169</v>
      </c>
      <c r="I191" s="8" t="s">
        <v>1889</v>
      </c>
      <c r="J191" s="22">
        <v>44301</v>
      </c>
      <c r="K191" s="23">
        <v>44350</v>
      </c>
      <c r="L191" s="24">
        <v>44389</v>
      </c>
      <c r="M191" s="32" t="s">
        <v>1890</v>
      </c>
      <c r="N191" s="33" t="s">
        <v>1891</v>
      </c>
      <c r="O191" s="60" t="s">
        <v>1173</v>
      </c>
      <c r="P191" s="35">
        <v>31796</v>
      </c>
      <c r="Q191" s="65">
        <v>17300</v>
      </c>
      <c r="R191" s="63"/>
      <c r="S191" s="64"/>
      <c r="T191" s="65">
        <v>40251.8</v>
      </c>
      <c r="U191" s="24"/>
      <c r="V191" s="46"/>
    </row>
    <row r="192" ht="25" customHeight="1" spans="1:22">
      <c r="A192" s="5" t="s">
        <v>1892</v>
      </c>
      <c r="B192" s="6" t="s">
        <v>1165</v>
      </c>
      <c r="C192" s="7"/>
      <c r="D192" s="9" t="s">
        <v>1166</v>
      </c>
      <c r="E192" s="15" t="s">
        <v>1887</v>
      </c>
      <c r="F192" s="16">
        <v>0</v>
      </c>
      <c r="G192" s="17" t="s">
        <v>1893</v>
      </c>
      <c r="H192" s="8" t="s">
        <v>1169</v>
      </c>
      <c r="I192" s="50" t="s">
        <v>1894</v>
      </c>
      <c r="J192" s="22">
        <v>44301</v>
      </c>
      <c r="K192" s="23">
        <v>44354</v>
      </c>
      <c r="L192" s="24">
        <v>44372</v>
      </c>
      <c r="M192" s="32" t="s">
        <v>1895</v>
      </c>
      <c r="N192" s="33" t="s">
        <v>1896</v>
      </c>
      <c r="O192" s="60" t="s">
        <v>1173</v>
      </c>
      <c r="P192" s="35">
        <v>25755.8</v>
      </c>
      <c r="Q192" s="62"/>
      <c r="R192" s="63"/>
      <c r="S192" s="64"/>
      <c r="T192" s="62"/>
      <c r="U192" s="24"/>
      <c r="V192" s="46"/>
    </row>
    <row r="193" ht="25" customHeight="1" spans="1:22">
      <c r="A193" s="5" t="s">
        <v>1897</v>
      </c>
      <c r="B193" s="6" t="s">
        <v>1165</v>
      </c>
      <c r="C193" s="7"/>
      <c r="D193" s="9" t="s">
        <v>1166</v>
      </c>
      <c r="E193" s="15" t="s">
        <v>1898</v>
      </c>
      <c r="F193" s="16">
        <v>0</v>
      </c>
      <c r="G193" s="17" t="s">
        <v>1899</v>
      </c>
      <c r="H193" s="8" t="s">
        <v>1169</v>
      </c>
      <c r="I193" s="50" t="s">
        <v>1900</v>
      </c>
      <c r="J193" s="22">
        <v>44307</v>
      </c>
      <c r="K193" s="23">
        <v>44541</v>
      </c>
      <c r="L193" s="24">
        <v>44220</v>
      </c>
      <c r="M193" s="32" t="s">
        <v>1901</v>
      </c>
      <c r="N193" s="33" t="s">
        <v>1902</v>
      </c>
      <c r="O193" s="60" t="s">
        <v>1173</v>
      </c>
      <c r="P193" s="35">
        <v>23181.61</v>
      </c>
      <c r="Q193" s="62">
        <v>6957</v>
      </c>
      <c r="R193" s="63"/>
      <c r="S193" s="64"/>
      <c r="T193" s="62">
        <v>16225.62</v>
      </c>
      <c r="U193" s="24"/>
      <c r="V193" s="46"/>
    </row>
    <row r="194" ht="25" customHeight="1" spans="1:22">
      <c r="A194" s="5" t="s">
        <v>1903</v>
      </c>
      <c r="B194" s="6" t="s">
        <v>1165</v>
      </c>
      <c r="C194" s="7"/>
      <c r="D194" s="9" t="s">
        <v>1166</v>
      </c>
      <c r="E194" s="15" t="s">
        <v>1519</v>
      </c>
      <c r="F194" s="16"/>
      <c r="G194" s="17" t="s">
        <v>1904</v>
      </c>
      <c r="H194" s="8" t="s">
        <v>1169</v>
      </c>
      <c r="I194" s="8" t="s">
        <v>1905</v>
      </c>
      <c r="J194" s="22">
        <v>44309</v>
      </c>
      <c r="K194" s="23">
        <v>44332</v>
      </c>
      <c r="L194" s="24">
        <v>44385</v>
      </c>
      <c r="M194" s="32" t="s">
        <v>1906</v>
      </c>
      <c r="N194" s="33" t="s">
        <v>1907</v>
      </c>
      <c r="O194" s="60" t="s">
        <v>1173</v>
      </c>
      <c r="P194" s="75">
        <v>50832.58</v>
      </c>
      <c r="Q194" s="75">
        <v>15000</v>
      </c>
      <c r="R194" s="63"/>
      <c r="S194" s="64"/>
      <c r="T194" s="75">
        <v>15832</v>
      </c>
      <c r="U194" s="75">
        <v>20000.58</v>
      </c>
      <c r="V194" s="46"/>
    </row>
    <row r="195" ht="25" customHeight="1" spans="1:22">
      <c r="A195" s="49" t="s">
        <v>1908</v>
      </c>
      <c r="B195" s="6" t="s">
        <v>1165</v>
      </c>
      <c r="C195" s="7"/>
      <c r="D195" s="9" t="s">
        <v>1269</v>
      </c>
      <c r="E195" s="15" t="s">
        <v>1881</v>
      </c>
      <c r="F195" s="16">
        <v>0</v>
      </c>
      <c r="G195" s="15" t="s">
        <v>1882</v>
      </c>
      <c r="H195" s="8" t="s">
        <v>1169</v>
      </c>
      <c r="I195" s="50" t="s">
        <v>1883</v>
      </c>
      <c r="J195" s="22">
        <v>44315</v>
      </c>
      <c r="K195" s="27"/>
      <c r="L195" s="24"/>
      <c r="M195" s="32" t="s">
        <v>1909</v>
      </c>
      <c r="N195" s="33"/>
      <c r="O195" s="60" t="s">
        <v>1173</v>
      </c>
      <c r="P195" s="37">
        <v>72116.45</v>
      </c>
      <c r="Q195" s="62">
        <v>5140.36</v>
      </c>
      <c r="R195" s="63"/>
      <c r="S195" s="64"/>
      <c r="T195" s="62"/>
      <c r="U195" s="24"/>
      <c r="V195" s="46"/>
    </row>
    <row r="196" ht="25" customHeight="1" spans="1:22">
      <c r="A196" s="5" t="s">
        <v>1910</v>
      </c>
      <c r="B196" s="6" t="s">
        <v>1165</v>
      </c>
      <c r="C196" s="7"/>
      <c r="D196" s="9" t="s">
        <v>1166</v>
      </c>
      <c r="E196" s="15" t="s">
        <v>1881</v>
      </c>
      <c r="F196" s="16">
        <v>0</v>
      </c>
      <c r="G196" s="15" t="s">
        <v>1911</v>
      </c>
      <c r="H196" s="8" t="s">
        <v>1169</v>
      </c>
      <c r="I196" s="8" t="s">
        <v>1912</v>
      </c>
      <c r="J196" s="22">
        <v>44343</v>
      </c>
      <c r="K196" s="23">
        <v>44380</v>
      </c>
      <c r="L196" s="24">
        <v>44446</v>
      </c>
      <c r="M196" s="32" t="s">
        <v>1913</v>
      </c>
      <c r="N196" s="33" t="s">
        <v>1914</v>
      </c>
      <c r="O196" s="60" t="s">
        <v>1173</v>
      </c>
      <c r="P196" s="35">
        <v>21637.92</v>
      </c>
      <c r="Q196" s="62">
        <v>10000</v>
      </c>
      <c r="R196" s="63"/>
      <c r="S196" s="64"/>
      <c r="T196" s="62">
        <v>10000</v>
      </c>
      <c r="U196" s="62">
        <v>1637.92</v>
      </c>
      <c r="V196" s="46"/>
    </row>
    <row r="197" ht="25" customHeight="1" spans="1:22">
      <c r="A197" s="5" t="s">
        <v>1915</v>
      </c>
      <c r="B197" s="6" t="s">
        <v>1165</v>
      </c>
      <c r="C197" s="7"/>
      <c r="D197" s="9" t="s">
        <v>1166</v>
      </c>
      <c r="E197" s="15" t="s">
        <v>1916</v>
      </c>
      <c r="F197" s="16">
        <v>0</v>
      </c>
      <c r="G197" s="15" t="s">
        <v>1917</v>
      </c>
      <c r="H197" s="8" t="s">
        <v>1169</v>
      </c>
      <c r="I197" s="50" t="s">
        <v>1918</v>
      </c>
      <c r="J197" s="22">
        <v>44363</v>
      </c>
      <c r="K197" s="23">
        <v>44374</v>
      </c>
      <c r="L197" s="24">
        <v>44417</v>
      </c>
      <c r="M197" s="32" t="s">
        <v>1919</v>
      </c>
      <c r="N197" s="33" t="s">
        <v>1920</v>
      </c>
      <c r="O197" s="60" t="s">
        <v>1177</v>
      </c>
      <c r="P197" s="35">
        <v>28505.49</v>
      </c>
      <c r="Q197" s="62"/>
      <c r="R197" s="63"/>
      <c r="S197" s="64"/>
      <c r="T197" s="62"/>
      <c r="U197" s="24"/>
      <c r="V197" s="46"/>
    </row>
    <row r="198" ht="25" customHeight="1" spans="1:22">
      <c r="A198" s="5" t="s">
        <v>1921</v>
      </c>
      <c r="B198" s="6" t="s">
        <v>1165</v>
      </c>
      <c r="C198" s="7"/>
      <c r="D198" s="9" t="s">
        <v>1166</v>
      </c>
      <c r="E198" s="15" t="s">
        <v>1916</v>
      </c>
      <c r="F198" s="16">
        <v>0</v>
      </c>
      <c r="G198" s="15" t="s">
        <v>1922</v>
      </c>
      <c r="H198" s="8" t="s">
        <v>1169</v>
      </c>
      <c r="I198" s="50" t="s">
        <v>1918</v>
      </c>
      <c r="J198" s="22">
        <v>44363</v>
      </c>
      <c r="K198" s="22">
        <v>44374</v>
      </c>
      <c r="L198" s="24">
        <v>44417</v>
      </c>
      <c r="M198" s="32" t="s">
        <v>1923</v>
      </c>
      <c r="N198" s="33" t="s">
        <v>1924</v>
      </c>
      <c r="O198" s="60" t="s">
        <v>1177</v>
      </c>
      <c r="P198" s="76">
        <v>85191.6</v>
      </c>
      <c r="Q198" s="62"/>
      <c r="R198" s="63"/>
      <c r="S198" s="64"/>
      <c r="T198" s="62"/>
      <c r="U198" s="24"/>
      <c r="V198" s="46"/>
    </row>
    <row r="199" ht="25" customHeight="1" spans="1:22">
      <c r="A199" s="5" t="s">
        <v>1925</v>
      </c>
      <c r="B199" s="6" t="s">
        <v>1165</v>
      </c>
      <c r="C199" s="7"/>
      <c r="D199" s="9" t="s">
        <v>1166</v>
      </c>
      <c r="E199" s="15" t="s">
        <v>1869</v>
      </c>
      <c r="F199" s="16">
        <v>0</v>
      </c>
      <c r="G199" s="15" t="s">
        <v>1926</v>
      </c>
      <c r="H199" s="8" t="s">
        <v>1169</v>
      </c>
      <c r="I199" s="8" t="s">
        <v>1871</v>
      </c>
      <c r="J199" s="22">
        <v>44377</v>
      </c>
      <c r="K199" s="22">
        <v>44417</v>
      </c>
      <c r="L199" s="24">
        <v>44459</v>
      </c>
      <c r="M199" s="32" t="s">
        <v>1927</v>
      </c>
      <c r="N199" s="33" t="s">
        <v>1928</v>
      </c>
      <c r="O199" s="60" t="s">
        <v>1173</v>
      </c>
      <c r="P199" s="76">
        <v>19566.14</v>
      </c>
      <c r="Q199" s="62"/>
      <c r="R199" s="63"/>
      <c r="S199" s="64"/>
      <c r="T199" s="62">
        <v>19566.14</v>
      </c>
      <c r="U199" s="24"/>
      <c r="V199" s="46"/>
    </row>
    <row r="200" ht="25" customHeight="1" spans="1:22">
      <c r="A200" s="5" t="s">
        <v>1929</v>
      </c>
      <c r="B200" s="6" t="s">
        <v>1165</v>
      </c>
      <c r="C200" s="7"/>
      <c r="D200" s="9" t="s">
        <v>1166</v>
      </c>
      <c r="E200" s="15" t="s">
        <v>1875</v>
      </c>
      <c r="F200" s="16"/>
      <c r="G200" s="15" t="s">
        <v>1930</v>
      </c>
      <c r="H200" s="8" t="s">
        <v>1169</v>
      </c>
      <c r="I200" s="8" t="s">
        <v>1877</v>
      </c>
      <c r="J200" s="22">
        <v>44433</v>
      </c>
      <c r="K200" s="23">
        <v>44451</v>
      </c>
      <c r="L200" s="24">
        <v>44499</v>
      </c>
      <c r="M200" s="32" t="s">
        <v>1931</v>
      </c>
      <c r="N200" s="33" t="s">
        <v>1932</v>
      </c>
      <c r="O200" s="60" t="s">
        <v>1173</v>
      </c>
      <c r="P200" s="76">
        <v>30343.99</v>
      </c>
      <c r="Q200" s="62">
        <v>8000</v>
      </c>
      <c r="R200" s="63"/>
      <c r="S200" s="64"/>
      <c r="T200" s="62">
        <v>22343.99</v>
      </c>
      <c r="U200" s="24"/>
      <c r="V200" s="46"/>
    </row>
    <row r="201" ht="25" customHeight="1" spans="1:22">
      <c r="A201" s="5" t="s">
        <v>1140</v>
      </c>
      <c r="B201" s="6" t="s">
        <v>1165</v>
      </c>
      <c r="C201" s="7"/>
      <c r="D201" s="9" t="s">
        <v>1166</v>
      </c>
      <c r="E201" s="15" t="s">
        <v>1916</v>
      </c>
      <c r="F201" s="16">
        <v>0</v>
      </c>
      <c r="G201" s="15" t="s">
        <v>1922</v>
      </c>
      <c r="H201" s="8" t="s">
        <v>1169</v>
      </c>
      <c r="I201" s="50" t="s">
        <v>1918</v>
      </c>
      <c r="J201" s="22">
        <v>44447</v>
      </c>
      <c r="K201" s="22">
        <v>44457</v>
      </c>
      <c r="L201" s="24">
        <v>44493</v>
      </c>
      <c r="M201" s="32" t="s">
        <v>1933</v>
      </c>
      <c r="N201" s="33" t="s">
        <v>1934</v>
      </c>
      <c r="O201" s="60" t="s">
        <v>1177</v>
      </c>
      <c r="P201" s="76">
        <v>93488.4</v>
      </c>
      <c r="Q201" s="62"/>
      <c r="R201" s="63"/>
      <c r="S201" s="64"/>
      <c r="T201" s="62"/>
      <c r="U201" s="24"/>
      <c r="V201" s="46"/>
    </row>
    <row r="202" ht="25" customHeight="1" spans="1:22">
      <c r="A202" s="5" t="s">
        <v>1138</v>
      </c>
      <c r="B202" s="6" t="s">
        <v>1165</v>
      </c>
      <c r="C202" s="7"/>
      <c r="D202" s="9" t="s">
        <v>1166</v>
      </c>
      <c r="E202" s="15" t="s">
        <v>1916</v>
      </c>
      <c r="F202" s="16">
        <v>0</v>
      </c>
      <c r="G202" s="15" t="s">
        <v>1935</v>
      </c>
      <c r="H202" s="8" t="s">
        <v>1169</v>
      </c>
      <c r="I202" s="50" t="s">
        <v>1918</v>
      </c>
      <c r="J202" s="22">
        <v>44470</v>
      </c>
      <c r="K202" s="22">
        <v>44525</v>
      </c>
      <c r="L202" s="24"/>
      <c r="M202" s="32" t="s">
        <v>1936</v>
      </c>
      <c r="N202" s="33" t="s">
        <v>1937</v>
      </c>
      <c r="O202" s="60" t="s">
        <v>1177</v>
      </c>
      <c r="P202" s="76">
        <v>55400</v>
      </c>
      <c r="Q202" s="62"/>
      <c r="R202" s="63"/>
      <c r="S202" s="64"/>
      <c r="T202" s="62"/>
      <c r="U202" s="24"/>
      <c r="V202" s="46"/>
    </row>
    <row r="203" ht="25" customHeight="1" spans="1:22">
      <c r="A203" s="5" t="s">
        <v>1938</v>
      </c>
      <c r="B203" s="6" t="s">
        <v>1165</v>
      </c>
      <c r="C203" s="7"/>
      <c r="D203" s="9" t="s">
        <v>1166</v>
      </c>
      <c r="E203" s="15" t="s">
        <v>1916</v>
      </c>
      <c r="F203" s="16">
        <v>0</v>
      </c>
      <c r="G203" s="15" t="s">
        <v>1939</v>
      </c>
      <c r="H203" s="8" t="s">
        <v>1169</v>
      </c>
      <c r="I203" s="50" t="s">
        <v>1940</v>
      </c>
      <c r="J203" s="22">
        <v>44580</v>
      </c>
      <c r="K203" s="22">
        <v>44587</v>
      </c>
      <c r="L203" s="24">
        <v>44640</v>
      </c>
      <c r="M203" s="32" t="s">
        <v>1941</v>
      </c>
      <c r="N203" s="33" t="s">
        <v>1942</v>
      </c>
      <c r="O203" s="60" t="s">
        <v>1177</v>
      </c>
      <c r="P203" s="76">
        <v>76517.99</v>
      </c>
      <c r="Q203" s="62"/>
      <c r="R203" s="63"/>
      <c r="S203" s="64"/>
      <c r="T203" s="62"/>
      <c r="U203" s="24"/>
      <c r="V203" s="46"/>
    </row>
    <row r="204" ht="25" customHeight="1" spans="1:22">
      <c r="A204" s="49" t="s">
        <v>1943</v>
      </c>
      <c r="B204" s="6" t="s">
        <v>1165</v>
      </c>
      <c r="C204" s="7"/>
      <c r="D204" s="9" t="s">
        <v>1707</v>
      </c>
      <c r="E204" s="15" t="s">
        <v>1898</v>
      </c>
      <c r="F204" s="16">
        <v>0</v>
      </c>
      <c r="G204" s="17" t="s">
        <v>1899</v>
      </c>
      <c r="H204" s="8" t="s">
        <v>1169</v>
      </c>
      <c r="I204" s="50" t="s">
        <v>1900</v>
      </c>
      <c r="J204" s="22">
        <v>44673</v>
      </c>
      <c r="K204" s="22">
        <v>44736</v>
      </c>
      <c r="L204" s="24"/>
      <c r="M204" s="32" t="s">
        <v>1944</v>
      </c>
      <c r="N204" s="33" t="s">
        <v>1945</v>
      </c>
      <c r="O204" s="60" t="s">
        <v>1177</v>
      </c>
      <c r="P204" s="76">
        <v>31545.82</v>
      </c>
      <c r="Q204" s="62">
        <v>9464</v>
      </c>
      <c r="R204" s="63"/>
      <c r="S204" s="64"/>
      <c r="T204" s="62">
        <v>22082.71</v>
      </c>
      <c r="U204" s="24"/>
      <c r="V204" s="46"/>
    </row>
    <row r="205" ht="25" customHeight="1" spans="1:22">
      <c r="A205" s="5" t="s">
        <v>1946</v>
      </c>
      <c r="B205" s="6" t="s">
        <v>1165</v>
      </c>
      <c r="C205" s="7"/>
      <c r="D205" s="9" t="s">
        <v>1166</v>
      </c>
      <c r="E205" s="15" t="s">
        <v>1881</v>
      </c>
      <c r="F205" s="16">
        <v>0</v>
      </c>
      <c r="G205" s="17" t="s">
        <v>1947</v>
      </c>
      <c r="H205" s="8" t="s">
        <v>1169</v>
      </c>
      <c r="I205" s="8" t="s">
        <v>1912</v>
      </c>
      <c r="J205" s="22">
        <v>44680</v>
      </c>
      <c r="K205" s="23">
        <v>44696</v>
      </c>
      <c r="L205" s="24">
        <v>44754</v>
      </c>
      <c r="M205" s="32" t="s">
        <v>1948</v>
      </c>
      <c r="N205" s="33" t="s">
        <v>1949</v>
      </c>
      <c r="O205" s="60" t="s">
        <v>1177</v>
      </c>
      <c r="P205" s="76">
        <v>24859.64</v>
      </c>
      <c r="Q205" s="62">
        <v>10000</v>
      </c>
      <c r="R205" s="63"/>
      <c r="S205" s="64"/>
      <c r="T205" s="62">
        <v>10000</v>
      </c>
      <c r="U205" s="62">
        <v>4859.64</v>
      </c>
      <c r="V205" s="46"/>
    </row>
    <row r="206" ht="25" customHeight="1" spans="1:22">
      <c r="A206" s="55" t="s">
        <v>1950</v>
      </c>
      <c r="B206" s="6" t="s">
        <v>1165</v>
      </c>
      <c r="C206" s="7"/>
      <c r="D206" s="9" t="s">
        <v>1707</v>
      </c>
      <c r="E206" s="15" t="s">
        <v>1887</v>
      </c>
      <c r="F206" s="16"/>
      <c r="G206" s="17" t="s">
        <v>1888</v>
      </c>
      <c r="H206" s="8" t="s">
        <v>1169</v>
      </c>
      <c r="I206" s="8" t="s">
        <v>1889</v>
      </c>
      <c r="J206" s="22">
        <v>44704</v>
      </c>
      <c r="K206" s="23">
        <v>44735</v>
      </c>
      <c r="L206" s="24"/>
      <c r="M206" s="59" t="s">
        <v>1951</v>
      </c>
      <c r="N206" s="33" t="s">
        <v>1952</v>
      </c>
      <c r="O206" s="60" t="s">
        <v>1173</v>
      </c>
      <c r="P206" s="76">
        <v>32317.6</v>
      </c>
      <c r="Q206" s="62">
        <v>9000</v>
      </c>
      <c r="R206" s="63"/>
      <c r="S206" s="64"/>
      <c r="T206" s="62"/>
      <c r="U206" s="24"/>
      <c r="V206" s="46"/>
    </row>
    <row r="207" ht="25" customHeight="1" spans="1:22">
      <c r="A207" s="66" t="s">
        <v>1953</v>
      </c>
      <c r="B207" s="6" t="s">
        <v>1954</v>
      </c>
      <c r="C207" s="7"/>
      <c r="D207" s="8" t="s">
        <v>1166</v>
      </c>
      <c r="E207" s="15" t="s">
        <v>1955</v>
      </c>
      <c r="F207" s="16">
        <v>0</v>
      </c>
      <c r="G207" s="69" t="s">
        <v>1956</v>
      </c>
      <c r="H207" s="70" t="s">
        <v>1169</v>
      </c>
      <c r="I207" s="23" t="s">
        <v>1957</v>
      </c>
      <c r="J207" s="22">
        <v>44202</v>
      </c>
      <c r="K207" s="24">
        <v>44305</v>
      </c>
      <c r="L207" s="24"/>
      <c r="M207" s="77" t="s">
        <v>1958</v>
      </c>
      <c r="N207" s="78" t="s">
        <v>1959</v>
      </c>
      <c r="O207" s="34" t="s">
        <v>1177</v>
      </c>
      <c r="P207" s="79">
        <v>21073</v>
      </c>
      <c r="Q207" s="79">
        <v>6836.28</v>
      </c>
      <c r="R207" s="84"/>
      <c r="S207" s="64"/>
      <c r="T207" s="35">
        <v>14236.72</v>
      </c>
      <c r="U207" s="24"/>
      <c r="V207" s="35"/>
    </row>
    <row r="208" ht="25" customHeight="1" spans="1:22">
      <c r="A208" s="66" t="s">
        <v>1960</v>
      </c>
      <c r="B208" s="6" t="s">
        <v>1954</v>
      </c>
      <c r="C208" s="7"/>
      <c r="D208" s="8" t="s">
        <v>1166</v>
      </c>
      <c r="E208" s="15" t="s">
        <v>1955</v>
      </c>
      <c r="F208" s="16">
        <v>0</v>
      </c>
      <c r="G208" s="69" t="s">
        <v>1961</v>
      </c>
      <c r="H208" s="70" t="s">
        <v>1169</v>
      </c>
      <c r="I208" s="23" t="s">
        <v>1962</v>
      </c>
      <c r="J208" s="22">
        <v>44221</v>
      </c>
      <c r="K208" s="73">
        <v>44296</v>
      </c>
      <c r="L208" s="24"/>
      <c r="M208" s="77" t="s">
        <v>1963</v>
      </c>
      <c r="N208" s="78" t="s">
        <v>1964</v>
      </c>
      <c r="O208" s="34" t="s">
        <v>1177</v>
      </c>
      <c r="P208" s="79">
        <v>20816.36</v>
      </c>
      <c r="Q208" s="79">
        <v>6400</v>
      </c>
      <c r="R208" s="84"/>
      <c r="S208" s="64"/>
      <c r="T208" s="35">
        <v>14930.64</v>
      </c>
      <c r="U208" s="24"/>
      <c r="V208" s="78"/>
    </row>
    <row r="209" ht="25" customHeight="1" spans="1:22">
      <c r="A209" s="66" t="s">
        <v>1965</v>
      </c>
      <c r="B209" s="6" t="s">
        <v>1954</v>
      </c>
      <c r="C209" s="7"/>
      <c r="D209" s="8" t="s">
        <v>1166</v>
      </c>
      <c r="E209" s="15" t="s">
        <v>1966</v>
      </c>
      <c r="F209" s="16">
        <v>0</v>
      </c>
      <c r="G209" s="69" t="s">
        <v>1967</v>
      </c>
      <c r="H209" s="70" t="s">
        <v>1209</v>
      </c>
      <c r="I209" s="23" t="s">
        <v>1968</v>
      </c>
      <c r="J209" s="22">
        <v>44258</v>
      </c>
      <c r="K209" s="24">
        <v>44318</v>
      </c>
      <c r="L209" s="24">
        <v>44339</v>
      </c>
      <c r="M209" s="77" t="s">
        <v>1969</v>
      </c>
      <c r="N209" s="78" t="s">
        <v>1970</v>
      </c>
      <c r="O209" s="34" t="s">
        <v>1173</v>
      </c>
      <c r="P209" s="79">
        <v>31533</v>
      </c>
      <c r="Q209" s="79">
        <v>9460</v>
      </c>
      <c r="R209" s="84"/>
      <c r="S209" s="64"/>
      <c r="T209" s="35">
        <v>22073</v>
      </c>
      <c r="U209" s="24"/>
      <c r="V209" s="35"/>
    </row>
    <row r="210" ht="25" customHeight="1" spans="1:22">
      <c r="A210" s="66" t="s">
        <v>1971</v>
      </c>
      <c r="B210" s="6" t="s">
        <v>1954</v>
      </c>
      <c r="C210" s="7"/>
      <c r="D210" s="9" t="s">
        <v>1166</v>
      </c>
      <c r="E210" s="15" t="s">
        <v>1972</v>
      </c>
      <c r="F210" s="16" t="s">
        <v>1973</v>
      </c>
      <c r="G210" s="69" t="s">
        <v>1974</v>
      </c>
      <c r="H210" s="70" t="s">
        <v>1169</v>
      </c>
      <c r="I210" s="23" t="s">
        <v>1975</v>
      </c>
      <c r="J210" s="22">
        <v>44260</v>
      </c>
      <c r="K210" s="24">
        <v>44324</v>
      </c>
      <c r="L210" s="24">
        <v>44418</v>
      </c>
      <c r="M210" s="77" t="s">
        <v>1976</v>
      </c>
      <c r="N210" s="78" t="s">
        <v>1977</v>
      </c>
      <c r="O210" s="34" t="s">
        <v>1173</v>
      </c>
      <c r="P210" s="79">
        <v>60939.26</v>
      </c>
      <c r="Q210" s="79">
        <v>33730.6748466258</v>
      </c>
      <c r="R210" s="84"/>
      <c r="S210" s="64"/>
      <c r="T210" s="35">
        <v>27208.59</v>
      </c>
      <c r="U210" s="79"/>
      <c r="V210" s="78" t="s">
        <v>1978</v>
      </c>
    </row>
    <row r="211" ht="25" customHeight="1" spans="1:22">
      <c r="A211" s="66" t="s">
        <v>1979</v>
      </c>
      <c r="B211" s="6" t="s">
        <v>1954</v>
      </c>
      <c r="C211" s="7"/>
      <c r="D211" s="8" t="s">
        <v>1166</v>
      </c>
      <c r="E211" s="15" t="s">
        <v>1966</v>
      </c>
      <c r="F211" s="16">
        <v>0</v>
      </c>
      <c r="G211" s="69" t="s">
        <v>1967</v>
      </c>
      <c r="H211" s="70" t="s">
        <v>1209</v>
      </c>
      <c r="I211" s="23" t="s">
        <v>1968</v>
      </c>
      <c r="J211" s="22">
        <v>44264</v>
      </c>
      <c r="K211" s="24">
        <v>44318</v>
      </c>
      <c r="L211" s="24">
        <v>44339</v>
      </c>
      <c r="M211" s="77" t="s">
        <v>1969</v>
      </c>
      <c r="N211" s="78" t="s">
        <v>1970</v>
      </c>
      <c r="O211" s="34" t="s">
        <v>1173</v>
      </c>
      <c r="P211" s="80">
        <v>31547.2</v>
      </c>
      <c r="Q211" s="79">
        <v>9476</v>
      </c>
      <c r="R211" s="84"/>
      <c r="S211" s="64"/>
      <c r="T211" s="35">
        <v>22071.2</v>
      </c>
      <c r="U211" s="24"/>
      <c r="V211" s="35"/>
    </row>
    <row r="212" ht="25" customHeight="1" spans="1:22">
      <c r="A212" s="66" t="s">
        <v>1980</v>
      </c>
      <c r="B212" s="6" t="s">
        <v>1954</v>
      </c>
      <c r="C212" s="7"/>
      <c r="D212" s="9" t="s">
        <v>1166</v>
      </c>
      <c r="E212" s="15" t="s">
        <v>1955</v>
      </c>
      <c r="F212" s="16">
        <v>0</v>
      </c>
      <c r="G212" s="69" t="s">
        <v>1961</v>
      </c>
      <c r="H212" s="70" t="s">
        <v>1169</v>
      </c>
      <c r="I212" s="23" t="s">
        <v>1962</v>
      </c>
      <c r="J212" s="22">
        <v>44277</v>
      </c>
      <c r="K212" s="24">
        <v>44332</v>
      </c>
      <c r="L212" s="24"/>
      <c r="M212" s="77" t="s">
        <v>1981</v>
      </c>
      <c r="N212" s="78" t="s">
        <v>1982</v>
      </c>
      <c r="O212" s="34" t="s">
        <v>1177</v>
      </c>
      <c r="P212" s="79">
        <v>22920.6</v>
      </c>
      <c r="Q212" s="79">
        <v>6876</v>
      </c>
      <c r="R212" s="84"/>
      <c r="S212" s="64"/>
      <c r="T212" s="35">
        <v>16044.6</v>
      </c>
      <c r="U212" s="24"/>
      <c r="V212" s="35"/>
    </row>
    <row r="213" ht="25" customHeight="1" spans="1:22">
      <c r="A213" s="66" t="s">
        <v>1983</v>
      </c>
      <c r="B213" s="6" t="s">
        <v>1954</v>
      </c>
      <c r="C213" s="7"/>
      <c r="D213" s="9" t="s">
        <v>1166</v>
      </c>
      <c r="E213" s="15" t="s">
        <v>1955</v>
      </c>
      <c r="F213" s="16">
        <v>0</v>
      </c>
      <c r="G213" s="69" t="s">
        <v>1961</v>
      </c>
      <c r="H213" s="70" t="s">
        <v>1169</v>
      </c>
      <c r="I213" s="23" t="s">
        <v>1957</v>
      </c>
      <c r="J213" s="22">
        <v>44277</v>
      </c>
      <c r="K213" s="24">
        <v>44338</v>
      </c>
      <c r="L213" s="24"/>
      <c r="M213" s="77" t="s">
        <v>1984</v>
      </c>
      <c r="N213" s="78" t="s">
        <v>1985</v>
      </c>
      <c r="O213" s="34" t="s">
        <v>1177</v>
      </c>
      <c r="P213" s="79">
        <v>24057</v>
      </c>
      <c r="Q213" s="85">
        <v>7217</v>
      </c>
      <c r="R213" s="84"/>
      <c r="S213" s="64"/>
      <c r="T213" s="35">
        <v>16840</v>
      </c>
      <c r="U213" s="24"/>
      <c r="V213" s="35"/>
    </row>
    <row r="214" ht="25" customHeight="1" spans="1:22">
      <c r="A214" s="66" t="s">
        <v>1986</v>
      </c>
      <c r="B214" s="6" t="s">
        <v>1954</v>
      </c>
      <c r="C214" s="7"/>
      <c r="D214" s="9" t="s">
        <v>1166</v>
      </c>
      <c r="E214" s="15" t="s">
        <v>1987</v>
      </c>
      <c r="F214" s="16">
        <v>0</v>
      </c>
      <c r="G214" s="69" t="s">
        <v>1988</v>
      </c>
      <c r="H214" s="70" t="s">
        <v>1209</v>
      </c>
      <c r="I214" s="23" t="s">
        <v>1390</v>
      </c>
      <c r="J214" s="22">
        <v>44279</v>
      </c>
      <c r="K214" s="24">
        <v>44368</v>
      </c>
      <c r="L214" s="24">
        <v>44406</v>
      </c>
      <c r="M214" s="77" t="s">
        <v>1989</v>
      </c>
      <c r="N214" s="78" t="s">
        <v>1990</v>
      </c>
      <c r="O214" s="34" t="s">
        <v>1173</v>
      </c>
      <c r="P214" s="79">
        <v>27734.16</v>
      </c>
      <c r="Q214" s="85">
        <v>4000</v>
      </c>
      <c r="R214" s="84"/>
      <c r="S214" s="64"/>
      <c r="T214" s="35">
        <v>20000</v>
      </c>
      <c r="U214" s="85">
        <v>3734.16</v>
      </c>
      <c r="V214" s="35"/>
    </row>
    <row r="215" ht="25" customHeight="1" spans="1:22">
      <c r="A215" s="66" t="s">
        <v>1991</v>
      </c>
      <c r="B215" s="6" t="s">
        <v>1954</v>
      </c>
      <c r="C215" s="7"/>
      <c r="D215" s="8" t="s">
        <v>1166</v>
      </c>
      <c r="E215" s="15" t="s">
        <v>1987</v>
      </c>
      <c r="F215" s="16">
        <v>0</v>
      </c>
      <c r="G215" s="69" t="s">
        <v>1992</v>
      </c>
      <c r="H215" s="71" t="s">
        <v>1209</v>
      </c>
      <c r="I215" s="23" t="s">
        <v>1390</v>
      </c>
      <c r="J215" s="22">
        <v>44279</v>
      </c>
      <c r="K215" s="24">
        <v>44300</v>
      </c>
      <c r="L215" s="24">
        <v>44340</v>
      </c>
      <c r="M215" s="77" t="s">
        <v>1993</v>
      </c>
      <c r="N215" s="78" t="s">
        <v>1994</v>
      </c>
      <c r="O215" s="34" t="s">
        <v>1173</v>
      </c>
      <c r="P215" s="81">
        <v>21804.6</v>
      </c>
      <c r="Q215" s="85">
        <v>4000</v>
      </c>
      <c r="R215" s="84"/>
      <c r="S215" s="64"/>
      <c r="T215" s="35">
        <v>17804.6</v>
      </c>
      <c r="U215" s="24"/>
      <c r="V215" s="35"/>
    </row>
    <row r="216" ht="25" customHeight="1" spans="1:22">
      <c r="A216" s="66" t="s">
        <v>1995</v>
      </c>
      <c r="B216" s="6" t="s">
        <v>1954</v>
      </c>
      <c r="C216" s="7"/>
      <c r="D216" s="8" t="s">
        <v>1166</v>
      </c>
      <c r="E216" s="15" t="s">
        <v>1987</v>
      </c>
      <c r="F216" s="16">
        <v>0</v>
      </c>
      <c r="G216" s="69" t="s">
        <v>1992</v>
      </c>
      <c r="H216" s="71" t="s">
        <v>1209</v>
      </c>
      <c r="I216" s="23" t="s">
        <v>1390</v>
      </c>
      <c r="J216" s="22">
        <v>44279</v>
      </c>
      <c r="K216" s="24">
        <v>44344</v>
      </c>
      <c r="L216" s="26">
        <v>44391</v>
      </c>
      <c r="M216" s="77" t="s">
        <v>1996</v>
      </c>
      <c r="N216" s="78" t="s">
        <v>1997</v>
      </c>
      <c r="O216" s="34" t="s">
        <v>1173</v>
      </c>
      <c r="P216" s="79">
        <v>28048.4</v>
      </c>
      <c r="Q216" s="85">
        <v>4000</v>
      </c>
      <c r="R216" s="84"/>
      <c r="S216" s="64"/>
      <c r="T216" s="35">
        <v>4048.4</v>
      </c>
      <c r="U216" s="85">
        <v>20000</v>
      </c>
      <c r="V216" s="35"/>
    </row>
    <row r="217" ht="25" customHeight="1" spans="1:22">
      <c r="A217" s="66" t="s">
        <v>1998</v>
      </c>
      <c r="B217" s="6" t="s">
        <v>1954</v>
      </c>
      <c r="C217" s="7"/>
      <c r="D217" s="8" t="s">
        <v>1166</v>
      </c>
      <c r="E217" s="15" t="s">
        <v>1987</v>
      </c>
      <c r="F217" s="16">
        <v>0</v>
      </c>
      <c r="G217" s="69" t="s">
        <v>1992</v>
      </c>
      <c r="H217" s="71" t="s">
        <v>1209</v>
      </c>
      <c r="I217" s="23" t="s">
        <v>1390</v>
      </c>
      <c r="J217" s="22">
        <v>44279</v>
      </c>
      <c r="K217" s="24">
        <v>44355</v>
      </c>
      <c r="L217" s="74">
        <v>44387</v>
      </c>
      <c r="M217" s="77" t="s">
        <v>1999</v>
      </c>
      <c r="N217" s="78" t="s">
        <v>2000</v>
      </c>
      <c r="O217" s="34" t="s">
        <v>1173</v>
      </c>
      <c r="P217" s="79">
        <v>27992.86</v>
      </c>
      <c r="Q217" s="85">
        <v>4000</v>
      </c>
      <c r="R217" s="84"/>
      <c r="S217" s="64"/>
      <c r="T217" s="35">
        <v>20000</v>
      </c>
      <c r="U217" s="85">
        <v>3992.86</v>
      </c>
      <c r="V217" s="35"/>
    </row>
    <row r="218" ht="25" customHeight="1" spans="1:22">
      <c r="A218" s="66" t="s">
        <v>2001</v>
      </c>
      <c r="B218" s="6" t="s">
        <v>1954</v>
      </c>
      <c r="C218" s="7"/>
      <c r="D218" s="8" t="s">
        <v>1166</v>
      </c>
      <c r="E218" s="15" t="s">
        <v>1987</v>
      </c>
      <c r="F218" s="16">
        <v>0</v>
      </c>
      <c r="G218" s="69" t="s">
        <v>1992</v>
      </c>
      <c r="H218" s="71" t="s">
        <v>1209</v>
      </c>
      <c r="I218" s="23" t="s">
        <v>1390</v>
      </c>
      <c r="J218" s="22">
        <v>44279</v>
      </c>
      <c r="K218" s="24">
        <v>44362</v>
      </c>
      <c r="L218" s="26">
        <v>44405</v>
      </c>
      <c r="M218" s="77" t="s">
        <v>2002</v>
      </c>
      <c r="N218" s="78" t="s">
        <v>1990</v>
      </c>
      <c r="O218" s="34"/>
      <c r="P218" s="79">
        <v>29512.58</v>
      </c>
      <c r="Q218" s="85">
        <v>4000</v>
      </c>
      <c r="R218" s="84"/>
      <c r="S218" s="64"/>
      <c r="T218" s="35">
        <v>20000</v>
      </c>
      <c r="U218" s="85">
        <v>5512.58</v>
      </c>
      <c r="V218" s="35"/>
    </row>
    <row r="219" ht="25" customHeight="1" spans="1:22">
      <c r="A219" s="66" t="s">
        <v>2003</v>
      </c>
      <c r="B219" s="6" t="s">
        <v>1954</v>
      </c>
      <c r="C219" s="7"/>
      <c r="D219" s="9" t="s">
        <v>1166</v>
      </c>
      <c r="E219" s="15" t="s">
        <v>2004</v>
      </c>
      <c r="F219" s="16">
        <v>0</v>
      </c>
      <c r="G219" s="69" t="s">
        <v>2005</v>
      </c>
      <c r="H219" s="71" t="s">
        <v>1169</v>
      </c>
      <c r="I219" s="23" t="s">
        <v>1390</v>
      </c>
      <c r="J219" s="22">
        <v>44286</v>
      </c>
      <c r="K219" s="24">
        <v>44368</v>
      </c>
      <c r="L219" s="24">
        <v>44406</v>
      </c>
      <c r="M219" s="77" t="s">
        <v>2006</v>
      </c>
      <c r="N219" s="78" t="s">
        <v>2007</v>
      </c>
      <c r="O219" s="34" t="s">
        <v>1173</v>
      </c>
      <c r="P219" s="79">
        <v>71147.1</v>
      </c>
      <c r="Q219" s="85">
        <v>21981</v>
      </c>
      <c r="R219" s="84"/>
      <c r="S219" s="64"/>
      <c r="T219" s="35">
        <v>49166.1</v>
      </c>
      <c r="U219" s="24"/>
      <c r="V219" s="35"/>
    </row>
    <row r="220" ht="25" customHeight="1" spans="1:22">
      <c r="A220" s="66" t="s">
        <v>2008</v>
      </c>
      <c r="B220" s="6" t="s">
        <v>1954</v>
      </c>
      <c r="C220" s="7"/>
      <c r="D220" s="9" t="s">
        <v>1166</v>
      </c>
      <c r="E220" s="15" t="s">
        <v>1987</v>
      </c>
      <c r="F220" s="16">
        <v>0</v>
      </c>
      <c r="G220" s="69" t="s">
        <v>2009</v>
      </c>
      <c r="H220" s="71" t="s">
        <v>1209</v>
      </c>
      <c r="I220" s="23" t="s">
        <v>1390</v>
      </c>
      <c r="J220" s="22">
        <v>44309</v>
      </c>
      <c r="K220" s="24">
        <v>44344</v>
      </c>
      <c r="L220" s="26">
        <v>44389</v>
      </c>
      <c r="M220" s="77" t="s">
        <v>2010</v>
      </c>
      <c r="N220" s="78" t="s">
        <v>2011</v>
      </c>
      <c r="O220" s="34" t="s">
        <v>1173</v>
      </c>
      <c r="P220" s="79">
        <v>32155.52</v>
      </c>
      <c r="Q220" s="85">
        <v>4824</v>
      </c>
      <c r="R220" s="84"/>
      <c r="S220" s="64"/>
      <c r="T220" s="35">
        <v>27331.52</v>
      </c>
      <c r="U220" s="24"/>
      <c r="V220" s="35"/>
    </row>
    <row r="221" ht="25" customHeight="1" spans="1:22">
      <c r="A221" s="66" t="s">
        <v>2012</v>
      </c>
      <c r="B221" s="6" t="s">
        <v>1954</v>
      </c>
      <c r="C221" s="7"/>
      <c r="D221" s="9" t="s">
        <v>1166</v>
      </c>
      <c r="E221" s="15" t="s">
        <v>2004</v>
      </c>
      <c r="F221" s="16">
        <v>0</v>
      </c>
      <c r="G221" s="69" t="s">
        <v>2013</v>
      </c>
      <c r="H221" s="71" t="s">
        <v>1169</v>
      </c>
      <c r="I221" s="23" t="s">
        <v>1390</v>
      </c>
      <c r="J221" s="22">
        <v>44344</v>
      </c>
      <c r="K221" s="24">
        <v>44400</v>
      </c>
      <c r="L221" s="24">
        <v>44443</v>
      </c>
      <c r="M221" s="77" t="s">
        <v>2014</v>
      </c>
      <c r="N221" s="78" t="s">
        <v>2015</v>
      </c>
      <c r="O221" s="34" t="s">
        <v>1173</v>
      </c>
      <c r="P221" s="79">
        <v>73664.28</v>
      </c>
      <c r="Q221" s="85">
        <v>10000</v>
      </c>
      <c r="R221" s="84"/>
      <c r="S221" s="64"/>
      <c r="T221" s="35">
        <v>54000</v>
      </c>
      <c r="U221" s="35">
        <v>9664.28</v>
      </c>
      <c r="V221" s="35"/>
    </row>
    <row r="222" ht="25" customHeight="1" spans="1:22">
      <c r="A222" s="66" t="s">
        <v>2016</v>
      </c>
      <c r="B222" s="6" t="s">
        <v>1954</v>
      </c>
      <c r="C222" s="7"/>
      <c r="D222" s="9" t="s">
        <v>1166</v>
      </c>
      <c r="E222" s="15" t="s">
        <v>1955</v>
      </c>
      <c r="F222" s="16">
        <v>0</v>
      </c>
      <c r="G222" s="69" t="s">
        <v>1961</v>
      </c>
      <c r="H222" s="71" t="s">
        <v>1169</v>
      </c>
      <c r="I222" s="23" t="s">
        <v>1962</v>
      </c>
      <c r="J222" s="22">
        <v>44355</v>
      </c>
      <c r="K222" s="24">
        <v>44381</v>
      </c>
      <c r="L222" s="24"/>
      <c r="M222" s="77" t="s">
        <v>2017</v>
      </c>
      <c r="N222" s="78" t="s">
        <v>2018</v>
      </c>
      <c r="O222" s="34" t="s">
        <v>1177</v>
      </c>
      <c r="P222" s="79">
        <v>27261.76</v>
      </c>
      <c r="Q222" s="85">
        <v>8179</v>
      </c>
      <c r="R222" s="84"/>
      <c r="S222" s="64"/>
      <c r="T222" s="35">
        <v>19082.76</v>
      </c>
      <c r="U222" s="24"/>
      <c r="V222" s="35"/>
    </row>
    <row r="223" ht="25" customHeight="1" spans="1:22">
      <c r="A223" s="66" t="s">
        <v>2019</v>
      </c>
      <c r="B223" s="6" t="s">
        <v>1954</v>
      </c>
      <c r="C223" s="7"/>
      <c r="D223" s="9" t="s">
        <v>1166</v>
      </c>
      <c r="E223" s="15" t="s">
        <v>2020</v>
      </c>
      <c r="F223" s="16">
        <v>0</v>
      </c>
      <c r="G223" s="69" t="s">
        <v>2021</v>
      </c>
      <c r="H223" s="70" t="s">
        <v>1209</v>
      </c>
      <c r="I223" s="23" t="s">
        <v>1390</v>
      </c>
      <c r="J223" s="22">
        <v>44405</v>
      </c>
      <c r="K223" s="24">
        <v>44448</v>
      </c>
      <c r="L223" s="24">
        <v>44490</v>
      </c>
      <c r="M223" s="77" t="s">
        <v>2022</v>
      </c>
      <c r="N223" s="78" t="s">
        <v>2023</v>
      </c>
      <c r="O223" s="60" t="s">
        <v>1173</v>
      </c>
      <c r="P223" s="79">
        <v>71987.7</v>
      </c>
      <c r="Q223" s="85">
        <v>14050</v>
      </c>
      <c r="R223" s="84"/>
      <c r="S223" s="64"/>
      <c r="T223" s="35">
        <v>57937.7</v>
      </c>
      <c r="U223" s="24"/>
      <c r="V223" s="35"/>
    </row>
    <row r="224" ht="25" customHeight="1" spans="1:22">
      <c r="A224" s="66" t="s">
        <v>2024</v>
      </c>
      <c r="B224" s="6" t="s">
        <v>1954</v>
      </c>
      <c r="C224" s="7"/>
      <c r="D224" s="9" t="s">
        <v>1166</v>
      </c>
      <c r="E224" s="15" t="s">
        <v>1987</v>
      </c>
      <c r="F224" s="16"/>
      <c r="G224" s="69" t="s">
        <v>2025</v>
      </c>
      <c r="H224" s="70" t="s">
        <v>1209</v>
      </c>
      <c r="I224" s="23" t="s">
        <v>1390</v>
      </c>
      <c r="J224" s="22">
        <v>44406</v>
      </c>
      <c r="K224" s="24">
        <v>44473</v>
      </c>
      <c r="L224" s="24">
        <v>44515</v>
      </c>
      <c r="M224" s="77" t="s">
        <v>2026</v>
      </c>
      <c r="N224" s="82" t="s">
        <v>2027</v>
      </c>
      <c r="O224" s="34" t="s">
        <v>1349</v>
      </c>
      <c r="P224" s="80">
        <v>110689.52</v>
      </c>
      <c r="Q224" s="85"/>
      <c r="R224" s="84"/>
      <c r="S224" s="64"/>
      <c r="T224" s="35">
        <v>110689.52</v>
      </c>
      <c r="U224" s="24"/>
      <c r="V224" s="35"/>
    </row>
    <row r="225" ht="25" customHeight="1" spans="1:22">
      <c r="A225" s="66" t="s">
        <v>2028</v>
      </c>
      <c r="B225" s="6" t="s">
        <v>1954</v>
      </c>
      <c r="C225" s="7"/>
      <c r="D225" s="9" t="s">
        <v>1166</v>
      </c>
      <c r="E225" s="15" t="s">
        <v>1987</v>
      </c>
      <c r="F225" s="16"/>
      <c r="G225" s="69" t="s">
        <v>2029</v>
      </c>
      <c r="H225" s="70" t="s">
        <v>1209</v>
      </c>
      <c r="I225" s="23" t="s">
        <v>1390</v>
      </c>
      <c r="J225" s="22">
        <v>44406</v>
      </c>
      <c r="K225" s="24">
        <v>44448</v>
      </c>
      <c r="L225" s="24">
        <v>44487</v>
      </c>
      <c r="M225" s="77" t="s">
        <v>2030</v>
      </c>
      <c r="N225" s="78" t="s">
        <v>2031</v>
      </c>
      <c r="O225" s="34" t="s">
        <v>1349</v>
      </c>
      <c r="P225" s="79">
        <v>106006.46</v>
      </c>
      <c r="Q225" s="85"/>
      <c r="R225" s="84"/>
      <c r="S225" s="64"/>
      <c r="T225" s="35">
        <v>106006.46</v>
      </c>
      <c r="U225" s="24"/>
      <c r="V225" s="35"/>
    </row>
    <row r="226" ht="25" customHeight="1" spans="1:22">
      <c r="A226" s="66" t="s">
        <v>2032</v>
      </c>
      <c r="B226" s="6" t="s">
        <v>1954</v>
      </c>
      <c r="C226" s="7"/>
      <c r="D226" s="9" t="s">
        <v>1166</v>
      </c>
      <c r="E226" s="15" t="s">
        <v>1955</v>
      </c>
      <c r="F226" s="16">
        <v>0</v>
      </c>
      <c r="G226" s="69" t="s">
        <v>1961</v>
      </c>
      <c r="H226" s="71" t="s">
        <v>1169</v>
      </c>
      <c r="I226" s="23" t="s">
        <v>1957</v>
      </c>
      <c r="J226" s="22">
        <v>44439</v>
      </c>
      <c r="K226" s="24">
        <v>44484</v>
      </c>
      <c r="L226" s="24"/>
      <c r="M226" s="77" t="s">
        <v>2033</v>
      </c>
      <c r="N226" s="78" t="s">
        <v>1985</v>
      </c>
      <c r="O226" s="34" t="s">
        <v>1177</v>
      </c>
      <c r="P226" s="79">
        <v>26825</v>
      </c>
      <c r="Q226" s="85">
        <v>8048</v>
      </c>
      <c r="R226" s="84"/>
      <c r="S226" s="64"/>
      <c r="T226" s="35">
        <v>18777</v>
      </c>
      <c r="U226" s="24"/>
      <c r="V226" s="35"/>
    </row>
    <row r="227" ht="25" customHeight="1" spans="1:22">
      <c r="A227" s="66" t="s">
        <v>2034</v>
      </c>
      <c r="B227" s="6" t="s">
        <v>1954</v>
      </c>
      <c r="C227" s="7"/>
      <c r="D227" s="9" t="s">
        <v>1166</v>
      </c>
      <c r="E227" s="15" t="s">
        <v>1955</v>
      </c>
      <c r="F227" s="16">
        <v>0</v>
      </c>
      <c r="G227" s="69" t="s">
        <v>2035</v>
      </c>
      <c r="H227" s="71" t="s">
        <v>1169</v>
      </c>
      <c r="I227" s="23" t="s">
        <v>1962</v>
      </c>
      <c r="J227" s="22">
        <v>44439</v>
      </c>
      <c r="K227" s="24">
        <v>44485</v>
      </c>
      <c r="L227" s="24"/>
      <c r="M227" s="77" t="s">
        <v>2036</v>
      </c>
      <c r="N227" s="78" t="s">
        <v>2037</v>
      </c>
      <c r="O227" s="34" t="s">
        <v>1177</v>
      </c>
      <c r="P227" s="79">
        <v>29147.25</v>
      </c>
      <c r="Q227" s="85">
        <v>8930</v>
      </c>
      <c r="R227" s="84"/>
      <c r="S227" s="64"/>
      <c r="T227" s="35">
        <v>20217.25</v>
      </c>
      <c r="U227" s="86" t="s">
        <v>2038</v>
      </c>
      <c r="V227" s="35"/>
    </row>
    <row r="228" ht="25" customHeight="1" spans="1:22">
      <c r="A228" s="66" t="s">
        <v>2039</v>
      </c>
      <c r="B228" s="6" t="s">
        <v>1954</v>
      </c>
      <c r="C228" s="7"/>
      <c r="D228" s="9" t="s">
        <v>1166</v>
      </c>
      <c r="E228" s="15" t="s">
        <v>1972</v>
      </c>
      <c r="F228" s="16" t="s">
        <v>1973</v>
      </c>
      <c r="G228" s="69" t="s">
        <v>2040</v>
      </c>
      <c r="H228" s="70" t="s">
        <v>1169</v>
      </c>
      <c r="I228" s="23" t="s">
        <v>1975</v>
      </c>
      <c r="J228" s="22">
        <v>44445</v>
      </c>
      <c r="K228" s="24">
        <v>44512</v>
      </c>
      <c r="L228" s="24">
        <v>44586</v>
      </c>
      <c r="M228" s="77" t="s">
        <v>2041</v>
      </c>
      <c r="N228" s="82" t="s">
        <v>2042</v>
      </c>
      <c r="O228" s="34" t="s">
        <v>1173</v>
      </c>
      <c r="P228" s="79">
        <v>83396</v>
      </c>
      <c r="Q228" s="85">
        <v>25462.2635658915</v>
      </c>
      <c r="R228" s="84"/>
      <c r="S228" s="64"/>
      <c r="T228" s="35">
        <v>57933.7167640958</v>
      </c>
      <c r="U228" s="24"/>
      <c r="V228" s="35"/>
    </row>
    <row r="229" ht="25" customHeight="1" spans="1:22">
      <c r="A229" s="67" t="s">
        <v>2043</v>
      </c>
      <c r="B229" s="6" t="s">
        <v>1954</v>
      </c>
      <c r="C229" s="7"/>
      <c r="D229" s="9" t="s">
        <v>1166</v>
      </c>
      <c r="E229" s="15" t="s">
        <v>2020</v>
      </c>
      <c r="F229" s="16">
        <v>0</v>
      </c>
      <c r="G229" s="69" t="s">
        <v>2044</v>
      </c>
      <c r="H229" s="70" t="s">
        <v>1209</v>
      </c>
      <c r="I229" s="23" t="s">
        <v>1390</v>
      </c>
      <c r="J229" s="22">
        <v>44448</v>
      </c>
      <c r="K229" s="24">
        <v>44515</v>
      </c>
      <c r="L229" s="24">
        <v>44562</v>
      </c>
      <c r="M229" s="77" t="s">
        <v>2045</v>
      </c>
      <c r="N229" s="82" t="s">
        <v>2046</v>
      </c>
      <c r="O229" s="34" t="s">
        <v>1173</v>
      </c>
      <c r="P229" s="79">
        <v>36569.17</v>
      </c>
      <c r="Q229" s="85">
        <v>7266.5</v>
      </c>
      <c r="R229" s="84"/>
      <c r="S229" s="64"/>
      <c r="T229" s="35">
        <v>29302.67</v>
      </c>
      <c r="U229" s="24"/>
      <c r="V229" s="35"/>
    </row>
    <row r="230" ht="25" customHeight="1" spans="1:22">
      <c r="A230" s="66" t="s">
        <v>2047</v>
      </c>
      <c r="B230" s="6" t="s">
        <v>1954</v>
      </c>
      <c r="C230" s="7"/>
      <c r="D230" s="9" t="s">
        <v>1166</v>
      </c>
      <c r="E230" s="15" t="s">
        <v>2048</v>
      </c>
      <c r="F230" s="16"/>
      <c r="G230" s="69" t="s">
        <v>2049</v>
      </c>
      <c r="H230" s="70" t="s">
        <v>1209</v>
      </c>
      <c r="I230" s="23" t="s">
        <v>1390</v>
      </c>
      <c r="J230" s="22">
        <v>44448</v>
      </c>
      <c r="K230" s="24">
        <v>44527</v>
      </c>
      <c r="L230" s="24">
        <v>44560</v>
      </c>
      <c r="M230" s="77" t="s">
        <v>2050</v>
      </c>
      <c r="N230" s="82" t="s">
        <v>2051</v>
      </c>
      <c r="O230" s="34" t="s">
        <v>1173</v>
      </c>
      <c r="P230" s="79">
        <v>35305.13</v>
      </c>
      <c r="Q230" s="85">
        <v>7266.5</v>
      </c>
      <c r="R230" s="84"/>
      <c r="S230" s="64"/>
      <c r="T230" s="35">
        <v>28038.63</v>
      </c>
      <c r="U230" s="24"/>
      <c r="V230" s="35"/>
    </row>
    <row r="231" ht="25" customHeight="1" spans="1:22">
      <c r="A231" s="66" t="s">
        <v>2052</v>
      </c>
      <c r="B231" s="6" t="s">
        <v>1954</v>
      </c>
      <c r="C231" s="7"/>
      <c r="D231" s="9" t="s">
        <v>1166</v>
      </c>
      <c r="E231" s="15" t="s">
        <v>1955</v>
      </c>
      <c r="F231" s="16">
        <v>0</v>
      </c>
      <c r="G231" s="69" t="s">
        <v>2053</v>
      </c>
      <c r="H231" s="70" t="s">
        <v>1169</v>
      </c>
      <c r="I231" s="23" t="s">
        <v>2054</v>
      </c>
      <c r="J231" s="22">
        <v>44449</v>
      </c>
      <c r="K231" s="24">
        <v>44507</v>
      </c>
      <c r="L231" s="24"/>
      <c r="M231" s="77" t="s">
        <v>2055</v>
      </c>
      <c r="N231" s="82" t="s">
        <v>2056</v>
      </c>
      <c r="O231" s="34" t="s">
        <v>1177</v>
      </c>
      <c r="P231" s="79">
        <v>29061.9</v>
      </c>
      <c r="Q231" s="85">
        <v>8719</v>
      </c>
      <c r="R231" s="84"/>
      <c r="S231" s="64"/>
      <c r="T231" s="35">
        <v>20342.9</v>
      </c>
      <c r="U231" s="24"/>
      <c r="V231" s="35"/>
    </row>
    <row r="232" ht="25" customHeight="1" spans="1:22">
      <c r="A232" s="66" t="s">
        <v>2057</v>
      </c>
      <c r="B232" s="6" t="s">
        <v>1954</v>
      </c>
      <c r="C232" s="7"/>
      <c r="D232" s="9" t="s">
        <v>1166</v>
      </c>
      <c r="E232" s="15" t="s">
        <v>1987</v>
      </c>
      <c r="F232" s="16">
        <v>0</v>
      </c>
      <c r="G232" s="69" t="s">
        <v>2058</v>
      </c>
      <c r="H232" s="70" t="s">
        <v>1209</v>
      </c>
      <c r="I232" s="23" t="s">
        <v>1390</v>
      </c>
      <c r="J232" s="22">
        <v>44456</v>
      </c>
      <c r="K232" s="24">
        <v>44491</v>
      </c>
      <c r="L232" s="24">
        <v>44543</v>
      </c>
      <c r="M232" s="77" t="s">
        <v>2059</v>
      </c>
      <c r="N232" s="82" t="s">
        <v>2060</v>
      </c>
      <c r="O232" s="34" t="s">
        <v>1173</v>
      </c>
      <c r="P232" s="79">
        <v>39581.28</v>
      </c>
      <c r="Q232" s="85">
        <v>6151.02</v>
      </c>
      <c r="R232" s="84"/>
      <c r="S232" s="64"/>
      <c r="T232" s="35">
        <v>33430.26</v>
      </c>
      <c r="U232" s="24"/>
      <c r="V232" s="35"/>
    </row>
    <row r="233" ht="25" customHeight="1" spans="1:22">
      <c r="A233" s="66" t="s">
        <v>2061</v>
      </c>
      <c r="B233" s="6" t="s">
        <v>1954</v>
      </c>
      <c r="C233" s="7"/>
      <c r="D233" s="9" t="s">
        <v>1166</v>
      </c>
      <c r="E233" s="15" t="s">
        <v>1987</v>
      </c>
      <c r="F233" s="16">
        <v>0</v>
      </c>
      <c r="G233" s="69" t="s">
        <v>2062</v>
      </c>
      <c r="H233" s="70" t="s">
        <v>1209</v>
      </c>
      <c r="I233" s="23" t="s">
        <v>1390</v>
      </c>
      <c r="J233" s="22">
        <v>44456</v>
      </c>
      <c r="K233" s="24">
        <v>44527</v>
      </c>
      <c r="L233" s="24">
        <v>44557</v>
      </c>
      <c r="M233" s="77" t="s">
        <v>2063</v>
      </c>
      <c r="N233" s="82" t="s">
        <v>2064</v>
      </c>
      <c r="O233" s="34" t="s">
        <v>1173</v>
      </c>
      <c r="P233" s="79">
        <v>81140.46</v>
      </c>
      <c r="Q233" s="85">
        <v>12302.04</v>
      </c>
      <c r="R233" s="84"/>
      <c r="S233" s="64"/>
      <c r="T233" s="35">
        <v>68838.42</v>
      </c>
      <c r="U233" s="24"/>
      <c r="V233" s="35"/>
    </row>
    <row r="234" ht="25" customHeight="1" spans="1:22">
      <c r="A234" s="67" t="s">
        <v>2065</v>
      </c>
      <c r="B234" s="6" t="s">
        <v>1954</v>
      </c>
      <c r="C234" s="7"/>
      <c r="D234" s="9" t="s">
        <v>1166</v>
      </c>
      <c r="E234" s="15" t="s">
        <v>2066</v>
      </c>
      <c r="F234" s="16">
        <v>0</v>
      </c>
      <c r="G234" s="69" t="s">
        <v>2067</v>
      </c>
      <c r="H234" s="70" t="s">
        <v>1169</v>
      </c>
      <c r="I234" s="23" t="s">
        <v>1390</v>
      </c>
      <c r="J234" s="22">
        <v>44456</v>
      </c>
      <c r="K234" s="73">
        <v>44527</v>
      </c>
      <c r="L234" s="24">
        <v>44560</v>
      </c>
      <c r="M234" s="77" t="s">
        <v>2068</v>
      </c>
      <c r="N234" s="82" t="s">
        <v>2069</v>
      </c>
      <c r="O234" s="34" t="s">
        <v>1173</v>
      </c>
      <c r="P234" s="79">
        <v>112512</v>
      </c>
      <c r="Q234" s="85">
        <v>18489</v>
      </c>
      <c r="R234" s="84"/>
      <c r="S234" s="64"/>
      <c r="T234" s="35">
        <v>60000</v>
      </c>
      <c r="U234" s="35">
        <v>34023</v>
      </c>
      <c r="V234" s="35"/>
    </row>
    <row r="235" ht="25" customHeight="1" spans="1:22">
      <c r="A235" s="66" t="s">
        <v>2070</v>
      </c>
      <c r="B235" s="6" t="s">
        <v>1954</v>
      </c>
      <c r="C235" s="7"/>
      <c r="D235" s="9" t="s">
        <v>1166</v>
      </c>
      <c r="E235" s="15" t="s">
        <v>2066</v>
      </c>
      <c r="F235" s="16">
        <v>0</v>
      </c>
      <c r="G235" s="69" t="s">
        <v>2071</v>
      </c>
      <c r="H235" s="70" t="s">
        <v>1169</v>
      </c>
      <c r="I235" s="23" t="s">
        <v>1390</v>
      </c>
      <c r="J235" s="22">
        <v>44456</v>
      </c>
      <c r="K235" s="24">
        <v>44541</v>
      </c>
      <c r="L235" s="24">
        <v>44574</v>
      </c>
      <c r="M235" s="77" t="s">
        <v>2072</v>
      </c>
      <c r="N235" s="82" t="s">
        <v>2073</v>
      </c>
      <c r="O235" s="34" t="s">
        <v>1173</v>
      </c>
      <c r="P235" s="79">
        <v>76927.11</v>
      </c>
      <c r="Q235" s="85">
        <v>12327</v>
      </c>
      <c r="R235" s="84"/>
      <c r="S235" s="64"/>
      <c r="T235" s="35">
        <v>24529.49</v>
      </c>
      <c r="U235" s="35">
        <v>40071</v>
      </c>
      <c r="V235" s="35"/>
    </row>
    <row r="236" ht="25" customHeight="1" spans="1:22">
      <c r="A236" s="66" t="s">
        <v>2074</v>
      </c>
      <c r="B236" s="6" t="s">
        <v>1954</v>
      </c>
      <c r="C236" s="7"/>
      <c r="D236" s="9" t="s">
        <v>1166</v>
      </c>
      <c r="E236" s="15" t="s">
        <v>2066</v>
      </c>
      <c r="F236" s="16">
        <v>0</v>
      </c>
      <c r="G236" s="69" t="s">
        <v>2075</v>
      </c>
      <c r="H236" s="70" t="s">
        <v>1169</v>
      </c>
      <c r="I236" s="23" t="s">
        <v>1390</v>
      </c>
      <c r="J236" s="22">
        <v>44456</v>
      </c>
      <c r="K236" s="24">
        <v>44527</v>
      </c>
      <c r="L236" s="24">
        <v>44560</v>
      </c>
      <c r="M236" s="77" t="s">
        <v>2076</v>
      </c>
      <c r="N236" s="82" t="s">
        <v>2077</v>
      </c>
      <c r="O236" s="34" t="s">
        <v>1173</v>
      </c>
      <c r="P236" s="79">
        <v>99936.51</v>
      </c>
      <c r="Q236" s="85">
        <v>18489</v>
      </c>
      <c r="R236" s="84"/>
      <c r="S236" s="64"/>
      <c r="T236" s="35">
        <v>80000</v>
      </c>
      <c r="U236" s="35">
        <v>1447.51</v>
      </c>
      <c r="V236" s="35"/>
    </row>
    <row r="237" ht="25" customHeight="1" spans="1:22">
      <c r="A237" s="66" t="s">
        <v>2078</v>
      </c>
      <c r="B237" s="6" t="s">
        <v>1954</v>
      </c>
      <c r="C237" s="7"/>
      <c r="D237" s="9" t="s">
        <v>1166</v>
      </c>
      <c r="E237" s="15" t="s">
        <v>1955</v>
      </c>
      <c r="F237" s="16"/>
      <c r="G237" s="69" t="s">
        <v>2079</v>
      </c>
      <c r="H237" s="70" t="s">
        <v>1169</v>
      </c>
      <c r="I237" s="23" t="s">
        <v>2080</v>
      </c>
      <c r="J237" s="22">
        <v>44505</v>
      </c>
      <c r="K237" s="24">
        <v>44565</v>
      </c>
      <c r="L237" s="24"/>
      <c r="M237" s="77" t="s">
        <v>2081</v>
      </c>
      <c r="N237" s="82" t="s">
        <v>2082</v>
      </c>
      <c r="O237" s="34" t="s">
        <v>1177</v>
      </c>
      <c r="P237" s="79">
        <v>26838.18</v>
      </c>
      <c r="Q237" s="85">
        <v>8051.45</v>
      </c>
      <c r="R237" s="84"/>
      <c r="S237" s="64"/>
      <c r="T237" s="35">
        <v>18786.73</v>
      </c>
      <c r="U237" s="24"/>
      <c r="V237" s="35"/>
    </row>
    <row r="238" ht="25" customHeight="1" spans="1:22">
      <c r="A238" s="66" t="s">
        <v>2083</v>
      </c>
      <c r="B238" s="6" t="s">
        <v>1954</v>
      </c>
      <c r="C238" s="7"/>
      <c r="D238" s="9" t="s">
        <v>1166</v>
      </c>
      <c r="E238" s="15" t="s">
        <v>2020</v>
      </c>
      <c r="F238" s="16">
        <v>0</v>
      </c>
      <c r="G238" s="69" t="s">
        <v>2084</v>
      </c>
      <c r="H238" s="70" t="s">
        <v>1209</v>
      </c>
      <c r="I238" s="23" t="s">
        <v>1390</v>
      </c>
      <c r="J238" s="22">
        <v>44511</v>
      </c>
      <c r="K238" s="24">
        <v>44570</v>
      </c>
      <c r="L238" s="24">
        <v>44606</v>
      </c>
      <c r="M238" s="77" t="s">
        <v>2085</v>
      </c>
      <c r="N238" s="82" t="s">
        <v>2086</v>
      </c>
      <c r="O238" s="34" t="s">
        <v>1173</v>
      </c>
      <c r="P238" s="79">
        <v>72886</v>
      </c>
      <c r="Q238" s="85">
        <v>13761</v>
      </c>
      <c r="R238" s="84"/>
      <c r="S238" s="64"/>
      <c r="T238" s="35">
        <v>59125</v>
      </c>
      <c r="U238" s="24"/>
      <c r="V238" s="35"/>
    </row>
    <row r="239" ht="25" customHeight="1" spans="1:22">
      <c r="A239" s="66" t="s">
        <v>2087</v>
      </c>
      <c r="B239" s="6" t="s">
        <v>1954</v>
      </c>
      <c r="C239" s="7"/>
      <c r="D239" s="9" t="s">
        <v>1166</v>
      </c>
      <c r="E239" s="15" t="s">
        <v>2020</v>
      </c>
      <c r="F239" s="16">
        <v>0</v>
      </c>
      <c r="G239" s="69" t="s">
        <v>2058</v>
      </c>
      <c r="H239" s="70" t="s">
        <v>1209</v>
      </c>
      <c r="I239" s="23" t="s">
        <v>1390</v>
      </c>
      <c r="J239" s="22">
        <v>44511</v>
      </c>
      <c r="K239" s="24">
        <v>44577</v>
      </c>
      <c r="L239" s="24">
        <v>44630</v>
      </c>
      <c r="M239" s="77" t="s">
        <v>2088</v>
      </c>
      <c r="N239" s="82" t="s">
        <v>2089</v>
      </c>
      <c r="O239" s="34" t="s">
        <v>1173</v>
      </c>
      <c r="P239" s="79">
        <v>39995</v>
      </c>
      <c r="Q239" s="85">
        <v>7839</v>
      </c>
      <c r="R239" s="84">
        <v>32156</v>
      </c>
      <c r="S239" s="64"/>
      <c r="T239" s="35">
        <v>32156</v>
      </c>
      <c r="U239" s="24"/>
      <c r="V239" s="35"/>
    </row>
    <row r="240" ht="25" customHeight="1" spans="1:22">
      <c r="A240" s="66" t="s">
        <v>2090</v>
      </c>
      <c r="B240" s="6" t="s">
        <v>1954</v>
      </c>
      <c r="C240" s="7"/>
      <c r="D240" s="9" t="s">
        <v>1166</v>
      </c>
      <c r="E240" s="15" t="s">
        <v>1987</v>
      </c>
      <c r="F240" s="16">
        <v>0</v>
      </c>
      <c r="G240" s="69" t="s">
        <v>2091</v>
      </c>
      <c r="H240" s="70" t="s">
        <v>1209</v>
      </c>
      <c r="I240" s="23" t="s">
        <v>1390</v>
      </c>
      <c r="J240" s="22">
        <v>44529</v>
      </c>
      <c r="K240" s="24">
        <v>44577</v>
      </c>
      <c r="L240" s="24">
        <v>44621</v>
      </c>
      <c r="M240" s="77" t="s">
        <v>2092</v>
      </c>
      <c r="N240" s="82" t="s">
        <v>2093</v>
      </c>
      <c r="O240" s="34" t="s">
        <v>1173</v>
      </c>
      <c r="P240" s="79">
        <v>73617.6</v>
      </c>
      <c r="Q240" s="85">
        <v>10787.64</v>
      </c>
      <c r="R240" s="84"/>
      <c r="S240" s="64"/>
      <c r="T240" s="35">
        <v>62829.96</v>
      </c>
      <c r="U240" s="24"/>
      <c r="V240" s="35"/>
    </row>
    <row r="241" ht="25" customHeight="1" spans="1:22">
      <c r="A241" s="66" t="s">
        <v>2094</v>
      </c>
      <c r="B241" s="6" t="s">
        <v>1954</v>
      </c>
      <c r="C241" s="7"/>
      <c r="D241" s="9" t="s">
        <v>1166</v>
      </c>
      <c r="E241" s="15" t="s">
        <v>2095</v>
      </c>
      <c r="F241" s="16">
        <v>0</v>
      </c>
      <c r="G241" s="69" t="s">
        <v>2096</v>
      </c>
      <c r="H241" s="70" t="s">
        <v>1169</v>
      </c>
      <c r="I241" s="23" t="s">
        <v>2097</v>
      </c>
      <c r="J241" s="22">
        <v>44533</v>
      </c>
      <c r="K241" s="24">
        <v>44625</v>
      </c>
      <c r="L241" s="24">
        <v>44707</v>
      </c>
      <c r="M241" s="77" t="s">
        <v>2098</v>
      </c>
      <c r="N241" s="82" t="s">
        <v>2099</v>
      </c>
      <c r="O241" s="34" t="s">
        <v>1177</v>
      </c>
      <c r="P241" s="79">
        <v>32697.6</v>
      </c>
      <c r="Q241" s="85"/>
      <c r="R241" s="84"/>
      <c r="S241" s="64"/>
      <c r="T241" s="35">
        <v>32697.6</v>
      </c>
      <c r="U241" s="24"/>
      <c r="V241" s="35"/>
    </row>
    <row r="242" ht="25" customHeight="1" spans="1:22">
      <c r="A242" s="66" t="s">
        <v>2100</v>
      </c>
      <c r="B242" s="6" t="s">
        <v>1954</v>
      </c>
      <c r="C242" s="7"/>
      <c r="D242" s="9" t="s">
        <v>1166</v>
      </c>
      <c r="E242" s="15" t="s">
        <v>2101</v>
      </c>
      <c r="F242" s="16">
        <v>0</v>
      </c>
      <c r="G242" s="69" t="s">
        <v>2102</v>
      </c>
      <c r="H242" s="70" t="s">
        <v>1169</v>
      </c>
      <c r="I242" s="23" t="s">
        <v>2103</v>
      </c>
      <c r="J242" s="22">
        <v>44536</v>
      </c>
      <c r="K242" s="24">
        <v>44598</v>
      </c>
      <c r="L242" s="24">
        <v>44612</v>
      </c>
      <c r="M242" s="77" t="s">
        <v>2104</v>
      </c>
      <c r="N242" s="82" t="s">
        <v>2105</v>
      </c>
      <c r="O242" s="34" t="s">
        <v>1173</v>
      </c>
      <c r="P242" s="79">
        <v>35110</v>
      </c>
      <c r="Q242" s="85">
        <v>9535.95</v>
      </c>
      <c r="R242" s="84"/>
      <c r="S242" s="64"/>
      <c r="T242" s="35">
        <v>21074.05</v>
      </c>
      <c r="U242" s="35">
        <v>4500</v>
      </c>
      <c r="V242" s="35"/>
    </row>
    <row r="243" ht="25" customHeight="1" spans="1:22">
      <c r="A243" s="66" t="s">
        <v>2106</v>
      </c>
      <c r="B243" s="6" t="s">
        <v>1954</v>
      </c>
      <c r="C243" s="7"/>
      <c r="D243" s="9" t="s">
        <v>1166</v>
      </c>
      <c r="E243" s="15" t="s">
        <v>2066</v>
      </c>
      <c r="F243" s="16">
        <v>0</v>
      </c>
      <c r="G243" s="69" t="s">
        <v>2107</v>
      </c>
      <c r="H243" s="70" t="s">
        <v>1169</v>
      </c>
      <c r="I243" s="23" t="s">
        <v>1390</v>
      </c>
      <c r="J243" s="22">
        <v>44537</v>
      </c>
      <c r="K243" s="24">
        <v>44694</v>
      </c>
      <c r="L243" s="24">
        <v>44732</v>
      </c>
      <c r="M243" s="77" t="s">
        <v>2108</v>
      </c>
      <c r="N243" s="82" t="s">
        <v>2109</v>
      </c>
      <c r="O243" s="34" t="s">
        <v>1173</v>
      </c>
      <c r="P243" s="79">
        <v>34110.47</v>
      </c>
      <c r="Q243" s="85">
        <v>8752</v>
      </c>
      <c r="R243" s="84"/>
      <c r="S243" s="64"/>
      <c r="T243" s="35">
        <v>192.56</v>
      </c>
      <c r="U243" s="79">
        <v>25165.91</v>
      </c>
      <c r="V243" s="35"/>
    </row>
    <row r="244" ht="25" customHeight="1" spans="1:22">
      <c r="A244" s="66" t="s">
        <v>2110</v>
      </c>
      <c r="B244" s="6" t="s">
        <v>1954</v>
      </c>
      <c r="C244" s="7"/>
      <c r="D244" s="9" t="s">
        <v>1166</v>
      </c>
      <c r="E244" s="15" t="s">
        <v>2066</v>
      </c>
      <c r="F244" s="16"/>
      <c r="G244" s="69" t="s">
        <v>2111</v>
      </c>
      <c r="H244" s="70" t="s">
        <v>1169</v>
      </c>
      <c r="I244" s="23" t="s">
        <v>1390</v>
      </c>
      <c r="J244" s="22">
        <v>44537</v>
      </c>
      <c r="K244" s="24">
        <v>44680</v>
      </c>
      <c r="L244" s="24">
        <v>44718</v>
      </c>
      <c r="M244" s="77" t="s">
        <v>2112</v>
      </c>
      <c r="N244" s="82" t="s">
        <v>2113</v>
      </c>
      <c r="O244" s="34" t="s">
        <v>1173</v>
      </c>
      <c r="P244" s="79">
        <v>92894.4</v>
      </c>
      <c r="Q244" s="85">
        <v>23836</v>
      </c>
      <c r="R244" s="84"/>
      <c r="S244" s="64"/>
      <c r="T244" s="35">
        <v>50000</v>
      </c>
      <c r="U244" s="35">
        <v>19058.4</v>
      </c>
      <c r="V244" s="35"/>
    </row>
    <row r="245" ht="25" customHeight="1" spans="1:22">
      <c r="A245" s="66" t="s">
        <v>2114</v>
      </c>
      <c r="B245" s="6" t="s">
        <v>1954</v>
      </c>
      <c r="C245" s="7"/>
      <c r="D245" s="9" t="s">
        <v>1166</v>
      </c>
      <c r="E245" s="15" t="s">
        <v>2066</v>
      </c>
      <c r="F245" s="16">
        <v>0</v>
      </c>
      <c r="G245" s="69" t="s">
        <v>2115</v>
      </c>
      <c r="H245" s="70" t="s">
        <v>1169</v>
      </c>
      <c r="I245" s="23" t="s">
        <v>1390</v>
      </c>
      <c r="J245" s="22">
        <v>44537</v>
      </c>
      <c r="K245" s="24">
        <v>44591</v>
      </c>
      <c r="L245" s="24">
        <v>44627</v>
      </c>
      <c r="M245" s="77" t="s">
        <v>2116</v>
      </c>
      <c r="N245" s="82" t="s">
        <v>2117</v>
      </c>
      <c r="O245" s="34" t="s">
        <v>1173</v>
      </c>
      <c r="P245" s="79">
        <v>96917.6</v>
      </c>
      <c r="Q245" s="85">
        <v>24125</v>
      </c>
      <c r="R245" s="84"/>
      <c r="S245" s="64"/>
      <c r="T245" s="35">
        <v>40000</v>
      </c>
      <c r="U245" s="35">
        <v>32792.6</v>
      </c>
      <c r="V245" s="35"/>
    </row>
    <row r="246" ht="25" customHeight="1" spans="1:22">
      <c r="A246" s="66" t="s">
        <v>2118</v>
      </c>
      <c r="B246" s="6" t="s">
        <v>1954</v>
      </c>
      <c r="C246" s="7"/>
      <c r="D246" s="9" t="s">
        <v>1166</v>
      </c>
      <c r="E246" s="15" t="s">
        <v>2066</v>
      </c>
      <c r="F246" s="16">
        <v>0</v>
      </c>
      <c r="G246" s="69" t="s">
        <v>2119</v>
      </c>
      <c r="H246" s="70" t="s">
        <v>1169</v>
      </c>
      <c r="I246" s="23" t="s">
        <v>1390</v>
      </c>
      <c r="J246" s="22">
        <v>44537</v>
      </c>
      <c r="K246" s="24">
        <v>44640</v>
      </c>
      <c r="L246" s="24">
        <v>44678</v>
      </c>
      <c r="M246" s="77" t="s">
        <v>2120</v>
      </c>
      <c r="N246" s="82" t="s">
        <v>2121</v>
      </c>
      <c r="O246" s="34" t="s">
        <v>1173</v>
      </c>
      <c r="P246" s="79">
        <v>91984.3</v>
      </c>
      <c r="Q246" s="85">
        <v>23904</v>
      </c>
      <c r="R246" s="84"/>
      <c r="S246" s="64"/>
      <c r="T246" s="35">
        <v>25000</v>
      </c>
      <c r="U246" s="35">
        <v>43080</v>
      </c>
      <c r="V246" s="35"/>
    </row>
    <row r="247" ht="25" customHeight="1" spans="1:22">
      <c r="A247" s="66" t="s">
        <v>2122</v>
      </c>
      <c r="B247" s="6" t="s">
        <v>1954</v>
      </c>
      <c r="C247" s="7"/>
      <c r="D247" s="9" t="s">
        <v>1166</v>
      </c>
      <c r="E247" s="15" t="s">
        <v>2004</v>
      </c>
      <c r="F247" s="16">
        <v>0</v>
      </c>
      <c r="G247" s="69" t="s">
        <v>2123</v>
      </c>
      <c r="H247" s="70" t="s">
        <v>1169</v>
      </c>
      <c r="I247" s="23" t="s">
        <v>1390</v>
      </c>
      <c r="J247" s="22">
        <v>44545</v>
      </c>
      <c r="K247" s="24">
        <v>44602</v>
      </c>
      <c r="L247" s="24">
        <v>44656</v>
      </c>
      <c r="M247" s="77" t="s">
        <v>2124</v>
      </c>
      <c r="N247" s="82" t="s">
        <v>2125</v>
      </c>
      <c r="O247" s="34" t="s">
        <v>1173</v>
      </c>
      <c r="P247" s="79">
        <v>57100.03</v>
      </c>
      <c r="Q247" s="85">
        <v>57100</v>
      </c>
      <c r="R247" s="84"/>
      <c r="S247" s="64"/>
      <c r="T247" s="35"/>
      <c r="U247" s="24"/>
      <c r="V247" s="35"/>
    </row>
    <row r="248" ht="25" customHeight="1" spans="1:22">
      <c r="A248" s="66" t="s">
        <v>2126</v>
      </c>
      <c r="B248" s="6" t="s">
        <v>1954</v>
      </c>
      <c r="C248" s="7"/>
      <c r="D248" s="9" t="s">
        <v>1166</v>
      </c>
      <c r="E248" s="15" t="s">
        <v>1955</v>
      </c>
      <c r="F248" s="16">
        <v>0</v>
      </c>
      <c r="G248" s="69" t="s">
        <v>2127</v>
      </c>
      <c r="H248" s="70" t="s">
        <v>1169</v>
      </c>
      <c r="I248" s="23" t="s">
        <v>2128</v>
      </c>
      <c r="J248" s="22">
        <v>44547</v>
      </c>
      <c r="K248" s="24">
        <v>44601</v>
      </c>
      <c r="L248" s="24"/>
      <c r="M248" s="77" t="s">
        <v>2129</v>
      </c>
      <c r="N248" s="82" t="s">
        <v>2130</v>
      </c>
      <c r="O248" s="34" t="s">
        <v>1177</v>
      </c>
      <c r="P248" s="79">
        <v>49615.9</v>
      </c>
      <c r="Q248" s="85">
        <v>49615.9</v>
      </c>
      <c r="R248" s="84"/>
      <c r="S248" s="64"/>
      <c r="T248" s="35"/>
      <c r="U248" s="24"/>
      <c r="V248" s="35"/>
    </row>
    <row r="249" ht="25" customHeight="1" spans="1:22">
      <c r="A249" s="66" t="s">
        <v>2131</v>
      </c>
      <c r="B249" s="6" t="s">
        <v>1954</v>
      </c>
      <c r="C249" s="7"/>
      <c r="D249" s="9" t="s">
        <v>1166</v>
      </c>
      <c r="E249" s="15" t="s">
        <v>1955</v>
      </c>
      <c r="F249" s="16">
        <v>0</v>
      </c>
      <c r="G249" s="69" t="s">
        <v>2132</v>
      </c>
      <c r="H249" s="70" t="s">
        <v>1169</v>
      </c>
      <c r="I249" s="23" t="s">
        <v>2080</v>
      </c>
      <c r="J249" s="22">
        <v>44547</v>
      </c>
      <c r="K249" s="24">
        <v>44588</v>
      </c>
      <c r="L249" s="24">
        <v>44623</v>
      </c>
      <c r="M249" s="77" t="s">
        <v>2133</v>
      </c>
      <c r="N249" s="82" t="s">
        <v>2134</v>
      </c>
      <c r="O249" s="34" t="s">
        <v>1177</v>
      </c>
      <c r="P249" s="79">
        <v>78169.35</v>
      </c>
      <c r="Q249" s="85">
        <v>78169.35</v>
      </c>
      <c r="R249" s="84"/>
      <c r="S249" s="64"/>
      <c r="T249" s="35"/>
      <c r="U249" s="24"/>
      <c r="V249" s="35"/>
    </row>
    <row r="250" ht="25" customHeight="1" spans="1:22">
      <c r="A250" s="66" t="s">
        <v>2135</v>
      </c>
      <c r="B250" s="6" t="s">
        <v>1954</v>
      </c>
      <c r="C250" s="7"/>
      <c r="D250" s="9" t="s">
        <v>1166</v>
      </c>
      <c r="E250" s="15" t="s">
        <v>2066</v>
      </c>
      <c r="F250" s="16">
        <v>0</v>
      </c>
      <c r="G250" s="69" t="s">
        <v>2136</v>
      </c>
      <c r="H250" s="70" t="s">
        <v>1169</v>
      </c>
      <c r="I250" s="23" t="s">
        <v>1390</v>
      </c>
      <c r="J250" s="22">
        <v>44562</v>
      </c>
      <c r="K250" s="24">
        <v>44631</v>
      </c>
      <c r="L250" s="24">
        <v>44674</v>
      </c>
      <c r="M250" s="77" t="s">
        <v>2137</v>
      </c>
      <c r="N250" s="82" t="s">
        <v>2138</v>
      </c>
      <c r="O250" s="34" t="s">
        <v>1173</v>
      </c>
      <c r="P250" s="79">
        <v>31467.03</v>
      </c>
      <c r="Q250" s="85">
        <v>8000</v>
      </c>
      <c r="R250" s="84"/>
      <c r="S250" s="64"/>
      <c r="T250" s="35">
        <v>23467.03</v>
      </c>
      <c r="U250" s="24"/>
      <c r="V250" s="35"/>
    </row>
    <row r="251" ht="25" customHeight="1" spans="1:22">
      <c r="A251" s="66" t="s">
        <v>2139</v>
      </c>
      <c r="B251" s="6" t="s">
        <v>1954</v>
      </c>
      <c r="C251" s="7"/>
      <c r="D251" s="9" t="s">
        <v>1166</v>
      </c>
      <c r="E251" s="15" t="s">
        <v>2066</v>
      </c>
      <c r="F251" s="16">
        <v>0</v>
      </c>
      <c r="G251" s="72" t="s">
        <v>2140</v>
      </c>
      <c r="H251" s="70" t="s">
        <v>1169</v>
      </c>
      <c r="I251" s="23" t="s">
        <v>1390</v>
      </c>
      <c r="J251" s="22">
        <v>44622</v>
      </c>
      <c r="K251" s="24">
        <v>44680</v>
      </c>
      <c r="L251" s="24">
        <v>44718</v>
      </c>
      <c r="M251" s="77" t="s">
        <v>2141</v>
      </c>
      <c r="N251" s="82" t="s">
        <v>2142</v>
      </c>
      <c r="O251" s="34" t="s">
        <v>1173</v>
      </c>
      <c r="P251" s="79">
        <v>37956.44</v>
      </c>
      <c r="Q251" s="85">
        <v>7207.4</v>
      </c>
      <c r="R251" s="84"/>
      <c r="S251" s="64"/>
      <c r="T251" s="35">
        <v>5941.6</v>
      </c>
      <c r="U251" s="79">
        <v>24807.44</v>
      </c>
      <c r="V251" s="35"/>
    </row>
    <row r="252" ht="25" customHeight="1" spans="1:22">
      <c r="A252" s="68" t="s">
        <v>2143</v>
      </c>
      <c r="B252" s="6" t="s">
        <v>1954</v>
      </c>
      <c r="C252" s="7"/>
      <c r="D252" s="9" t="s">
        <v>1269</v>
      </c>
      <c r="E252" s="15" t="s">
        <v>2144</v>
      </c>
      <c r="F252" s="16">
        <v>0</v>
      </c>
      <c r="G252" s="72" t="s">
        <v>2145</v>
      </c>
      <c r="H252" s="70" t="s">
        <v>1169</v>
      </c>
      <c r="I252" s="23"/>
      <c r="J252" s="22">
        <v>44627</v>
      </c>
      <c r="K252" s="24"/>
      <c r="L252" s="24"/>
      <c r="M252" s="77" t="s">
        <v>2146</v>
      </c>
      <c r="N252" s="82"/>
      <c r="O252" s="34" t="s">
        <v>1173</v>
      </c>
      <c r="P252" s="83">
        <v>230881.7</v>
      </c>
      <c r="Q252" s="85">
        <v>20000</v>
      </c>
      <c r="R252" s="84"/>
      <c r="S252" s="64"/>
      <c r="T252" s="35"/>
      <c r="U252" s="24"/>
      <c r="V252" s="35"/>
    </row>
    <row r="253" ht="25" customHeight="1" spans="1:22">
      <c r="A253" s="68" t="s">
        <v>2147</v>
      </c>
      <c r="B253" s="6" t="s">
        <v>1954</v>
      </c>
      <c r="C253" s="7"/>
      <c r="D253" s="9" t="s">
        <v>1721</v>
      </c>
      <c r="E253" s="15" t="s">
        <v>2144</v>
      </c>
      <c r="F253" s="16"/>
      <c r="G253" s="72" t="s">
        <v>2148</v>
      </c>
      <c r="H253" s="70" t="s">
        <v>1169</v>
      </c>
      <c r="I253" s="23" t="s">
        <v>2149</v>
      </c>
      <c r="J253" s="22">
        <v>44627</v>
      </c>
      <c r="K253" s="24">
        <v>44728</v>
      </c>
      <c r="L253" s="24"/>
      <c r="M253" s="77" t="s">
        <v>1643</v>
      </c>
      <c r="N253" s="82" t="s">
        <v>2150</v>
      </c>
      <c r="O253" s="34" t="s">
        <v>1173</v>
      </c>
      <c r="P253" s="79">
        <v>86610.09</v>
      </c>
      <c r="Q253" s="85"/>
      <c r="R253" s="84"/>
      <c r="S253" s="64"/>
      <c r="T253" s="35"/>
      <c r="U253" s="24"/>
      <c r="V253" s="35"/>
    </row>
    <row r="254" ht="25" customHeight="1" spans="1:22">
      <c r="A254" s="68" t="s">
        <v>2151</v>
      </c>
      <c r="B254" s="6" t="s">
        <v>1954</v>
      </c>
      <c r="C254" s="7"/>
      <c r="D254" s="9" t="s">
        <v>1721</v>
      </c>
      <c r="E254" s="15" t="s">
        <v>2144</v>
      </c>
      <c r="F254" s="16">
        <v>0</v>
      </c>
      <c r="G254" s="72" t="s">
        <v>2152</v>
      </c>
      <c r="H254" s="70" t="s">
        <v>1169</v>
      </c>
      <c r="I254" s="23"/>
      <c r="J254" s="22">
        <v>44627</v>
      </c>
      <c r="K254" s="24">
        <v>44707</v>
      </c>
      <c r="L254" s="24">
        <v>44754</v>
      </c>
      <c r="M254" s="77" t="s">
        <v>2153</v>
      </c>
      <c r="N254" s="82" t="s">
        <v>2154</v>
      </c>
      <c r="O254" s="34" t="s">
        <v>1173</v>
      </c>
      <c r="P254" s="79">
        <v>86099.64</v>
      </c>
      <c r="Q254" s="85"/>
      <c r="R254" s="84"/>
      <c r="S254" s="64"/>
      <c r="T254" s="35">
        <v>28885.5</v>
      </c>
      <c r="U254" s="24"/>
      <c r="V254" s="35"/>
    </row>
    <row r="255" ht="25" customHeight="1" spans="1:22">
      <c r="A255" s="68" t="s">
        <v>2155</v>
      </c>
      <c r="B255" s="6" t="s">
        <v>1954</v>
      </c>
      <c r="C255" s="7"/>
      <c r="D255" s="9" t="s">
        <v>1269</v>
      </c>
      <c r="E255" s="15" t="s">
        <v>1972</v>
      </c>
      <c r="F255" s="16" t="s">
        <v>1973</v>
      </c>
      <c r="G255" s="72" t="s">
        <v>2156</v>
      </c>
      <c r="H255" s="70" t="s">
        <v>1169</v>
      </c>
      <c r="I255" s="23" t="s">
        <v>2157</v>
      </c>
      <c r="J255" s="22">
        <v>44629</v>
      </c>
      <c r="K255" s="24"/>
      <c r="L255" s="24"/>
      <c r="M255" s="77" t="s">
        <v>2158</v>
      </c>
      <c r="N255" s="82"/>
      <c r="O255" s="34" t="s">
        <v>1173</v>
      </c>
      <c r="P255" s="83">
        <v>62389</v>
      </c>
      <c r="Q255" s="85">
        <v>6343.06465168646</v>
      </c>
      <c r="R255" s="84"/>
      <c r="S255" s="64"/>
      <c r="T255" s="35"/>
      <c r="U255" s="24"/>
      <c r="V255" s="35"/>
    </row>
    <row r="256" ht="25" customHeight="1" spans="1:22">
      <c r="A256" s="66" t="s">
        <v>2159</v>
      </c>
      <c r="B256" s="6" t="s">
        <v>1954</v>
      </c>
      <c r="C256" s="7"/>
      <c r="D256" s="9" t="s">
        <v>1166</v>
      </c>
      <c r="E256" s="15" t="s">
        <v>1987</v>
      </c>
      <c r="F256" s="16">
        <v>0</v>
      </c>
      <c r="G256" s="72" t="s">
        <v>2160</v>
      </c>
      <c r="H256" s="70" t="s">
        <v>1209</v>
      </c>
      <c r="I256" s="23" t="s">
        <v>1390</v>
      </c>
      <c r="J256" s="22">
        <v>44631</v>
      </c>
      <c r="K256" s="24">
        <v>44680</v>
      </c>
      <c r="L256" s="24">
        <v>44710</v>
      </c>
      <c r="M256" s="77" t="s">
        <v>2161</v>
      </c>
      <c r="N256" s="82" t="s">
        <v>2162</v>
      </c>
      <c r="O256" s="34" t="s">
        <v>1173</v>
      </c>
      <c r="P256" s="79">
        <v>61650</v>
      </c>
      <c r="Q256" s="85">
        <v>9667.5</v>
      </c>
      <c r="R256" s="84"/>
      <c r="S256" s="64"/>
      <c r="T256" s="35">
        <v>51982.5</v>
      </c>
      <c r="U256" s="24"/>
      <c r="V256" s="35"/>
    </row>
    <row r="257" ht="25" customHeight="1" spans="1:22">
      <c r="A257" s="68" t="s">
        <v>2163</v>
      </c>
      <c r="B257" s="6" t="s">
        <v>1954</v>
      </c>
      <c r="C257" s="7"/>
      <c r="D257" s="9" t="s">
        <v>1696</v>
      </c>
      <c r="E257" s="15" t="s">
        <v>1955</v>
      </c>
      <c r="F257" s="16">
        <v>0</v>
      </c>
      <c r="G257" s="72" t="s">
        <v>2164</v>
      </c>
      <c r="H257" s="70" t="s">
        <v>1169</v>
      </c>
      <c r="I257" s="23" t="s">
        <v>2080</v>
      </c>
      <c r="J257" s="22">
        <v>44652</v>
      </c>
      <c r="K257" s="24">
        <v>44730</v>
      </c>
      <c r="L257" s="24"/>
      <c r="M257" s="77" t="s">
        <v>2165</v>
      </c>
      <c r="N257" s="82" t="s">
        <v>2166</v>
      </c>
      <c r="O257" s="34" t="s">
        <v>1177</v>
      </c>
      <c r="P257" s="79">
        <v>27819.48</v>
      </c>
      <c r="Q257" s="85">
        <v>8377</v>
      </c>
      <c r="R257" s="84"/>
      <c r="S257" s="64"/>
      <c r="T257" s="35">
        <v>19442.48</v>
      </c>
      <c r="U257" s="24"/>
      <c r="V257" s="35"/>
    </row>
    <row r="258" ht="25" customHeight="1" spans="1:22">
      <c r="A258" s="66" t="s">
        <v>2167</v>
      </c>
      <c r="B258" s="6" t="s">
        <v>1954</v>
      </c>
      <c r="C258" s="7"/>
      <c r="D258" s="9" t="s">
        <v>1166</v>
      </c>
      <c r="E258" s="15" t="s">
        <v>1955</v>
      </c>
      <c r="F258" s="16">
        <v>0</v>
      </c>
      <c r="G258" s="72" t="s">
        <v>2168</v>
      </c>
      <c r="H258" s="70" t="s">
        <v>1169</v>
      </c>
      <c r="I258" s="23" t="s">
        <v>2054</v>
      </c>
      <c r="J258" s="22">
        <v>44652</v>
      </c>
      <c r="K258" s="24">
        <v>44723</v>
      </c>
      <c r="L258" s="24"/>
      <c r="M258" s="77" t="s">
        <v>2169</v>
      </c>
      <c r="N258" s="82" t="s">
        <v>2166</v>
      </c>
      <c r="O258" s="34" t="s">
        <v>1177</v>
      </c>
      <c r="P258" s="79">
        <v>27924.2</v>
      </c>
      <c r="Q258" s="85">
        <v>8386</v>
      </c>
      <c r="R258" s="84"/>
      <c r="S258" s="64"/>
      <c r="T258" s="35">
        <v>19538.2</v>
      </c>
      <c r="U258" s="24"/>
      <c r="V258" s="35"/>
    </row>
    <row r="259" ht="25" customHeight="1" spans="1:22">
      <c r="A259" s="68" t="s">
        <v>2170</v>
      </c>
      <c r="B259" s="6" t="s">
        <v>1954</v>
      </c>
      <c r="C259" s="7"/>
      <c r="D259" s="9" t="s">
        <v>1269</v>
      </c>
      <c r="E259" s="15" t="s">
        <v>2171</v>
      </c>
      <c r="F259" s="16">
        <v>0</v>
      </c>
      <c r="G259" s="72" t="s">
        <v>2172</v>
      </c>
      <c r="H259" s="70" t="s">
        <v>1306</v>
      </c>
      <c r="I259" s="23"/>
      <c r="J259" s="22">
        <v>44653</v>
      </c>
      <c r="K259" s="24"/>
      <c r="L259" s="24"/>
      <c r="M259" s="77" t="s">
        <v>2173</v>
      </c>
      <c r="N259" s="82"/>
      <c r="O259" s="34" t="s">
        <v>1177</v>
      </c>
      <c r="P259" s="89">
        <v>12950</v>
      </c>
      <c r="Q259" s="85">
        <v>5000</v>
      </c>
      <c r="R259" s="84"/>
      <c r="S259" s="64"/>
      <c r="T259" s="35"/>
      <c r="U259" s="24"/>
      <c r="V259" s="35"/>
    </row>
    <row r="260" ht="25" customHeight="1" spans="1:22">
      <c r="A260" s="68" t="s">
        <v>2174</v>
      </c>
      <c r="B260" s="6" t="s">
        <v>1954</v>
      </c>
      <c r="C260" s="7"/>
      <c r="D260" s="9" t="s">
        <v>1269</v>
      </c>
      <c r="E260" s="15" t="s">
        <v>2175</v>
      </c>
      <c r="F260" s="16">
        <v>0</v>
      </c>
      <c r="G260" s="72" t="s">
        <v>2176</v>
      </c>
      <c r="H260" s="70" t="s">
        <v>1306</v>
      </c>
      <c r="I260" s="23"/>
      <c r="J260" s="22">
        <v>44654</v>
      </c>
      <c r="K260" s="24"/>
      <c r="L260" s="24"/>
      <c r="M260" s="77" t="s">
        <v>2177</v>
      </c>
      <c r="N260" s="82"/>
      <c r="O260" s="34" t="s">
        <v>1177</v>
      </c>
      <c r="P260" s="89">
        <v>439830</v>
      </c>
      <c r="Q260" s="36">
        <v>125000</v>
      </c>
      <c r="R260" s="84"/>
      <c r="S260" s="64"/>
      <c r="T260" s="35"/>
      <c r="U260" s="24"/>
      <c r="V260" s="35"/>
    </row>
    <row r="261" ht="25" customHeight="1" spans="1:22">
      <c r="A261" s="87" t="s">
        <v>2178</v>
      </c>
      <c r="B261" s="6" t="s">
        <v>1954</v>
      </c>
      <c r="C261" s="7"/>
      <c r="D261" s="9" t="s">
        <v>1707</v>
      </c>
      <c r="E261" s="15" t="s">
        <v>2020</v>
      </c>
      <c r="F261" s="16">
        <v>0</v>
      </c>
      <c r="G261" s="72" t="s">
        <v>2179</v>
      </c>
      <c r="H261" s="70" t="s">
        <v>1209</v>
      </c>
      <c r="I261" s="23" t="s">
        <v>1390</v>
      </c>
      <c r="J261" s="22">
        <v>44670</v>
      </c>
      <c r="K261" s="24">
        <v>44736</v>
      </c>
      <c r="L261" s="24"/>
      <c r="M261" s="90" t="s">
        <v>2180</v>
      </c>
      <c r="N261" s="82" t="s">
        <v>2181</v>
      </c>
      <c r="O261" s="34" t="s">
        <v>1173</v>
      </c>
      <c r="P261" s="83">
        <v>72593.7</v>
      </c>
      <c r="Q261" s="85">
        <v>14518.74</v>
      </c>
      <c r="R261" s="84"/>
      <c r="S261" s="64"/>
      <c r="T261" s="35"/>
      <c r="U261" s="24"/>
      <c r="V261" s="35"/>
    </row>
    <row r="262" ht="25" customHeight="1" spans="1:22">
      <c r="A262" s="68" t="s">
        <v>2182</v>
      </c>
      <c r="B262" s="6" t="s">
        <v>1954</v>
      </c>
      <c r="C262" s="7"/>
      <c r="D262" s="9" t="s">
        <v>1696</v>
      </c>
      <c r="E262" s="15" t="s">
        <v>1987</v>
      </c>
      <c r="F262" s="16">
        <v>0</v>
      </c>
      <c r="G262" s="72" t="s">
        <v>2183</v>
      </c>
      <c r="H262" s="70" t="s">
        <v>1209</v>
      </c>
      <c r="I262" s="23" t="s">
        <v>1390</v>
      </c>
      <c r="J262" s="22">
        <v>44672</v>
      </c>
      <c r="K262" s="24">
        <v>44729</v>
      </c>
      <c r="L262" s="24"/>
      <c r="M262" s="77" t="s">
        <v>2184</v>
      </c>
      <c r="N262" s="82" t="s">
        <v>2185</v>
      </c>
      <c r="O262" s="34" t="s">
        <v>1173</v>
      </c>
      <c r="P262" s="79">
        <v>109345.44</v>
      </c>
      <c r="Q262" s="85">
        <v>15233.1</v>
      </c>
      <c r="R262" s="84">
        <v>15233.1</v>
      </c>
      <c r="S262" s="64"/>
      <c r="T262" s="35"/>
      <c r="U262" s="24"/>
      <c r="V262" s="35"/>
    </row>
    <row r="263" ht="25" customHeight="1" spans="1:22">
      <c r="A263" s="68" t="s">
        <v>2186</v>
      </c>
      <c r="B263" s="6" t="s">
        <v>1954</v>
      </c>
      <c r="C263" s="7"/>
      <c r="D263" s="9" t="s">
        <v>1269</v>
      </c>
      <c r="E263" s="15" t="s">
        <v>1955</v>
      </c>
      <c r="F263" s="16">
        <v>0</v>
      </c>
      <c r="G263" s="72" t="s">
        <v>2187</v>
      </c>
      <c r="H263" s="70" t="s">
        <v>1169</v>
      </c>
      <c r="I263" s="23" t="s">
        <v>2080</v>
      </c>
      <c r="J263" s="22">
        <v>44678</v>
      </c>
      <c r="K263" s="24"/>
      <c r="L263" s="24"/>
      <c r="M263" s="77" t="s">
        <v>2188</v>
      </c>
      <c r="N263" s="82"/>
      <c r="O263" s="34" t="s">
        <v>1177</v>
      </c>
      <c r="P263" s="79">
        <v>82644.75</v>
      </c>
      <c r="Q263" s="85">
        <v>24928</v>
      </c>
      <c r="R263" s="84">
        <v>447.97</v>
      </c>
      <c r="S263" s="64"/>
      <c r="T263" s="35">
        <v>57268.78</v>
      </c>
      <c r="U263" s="24"/>
      <c r="V263" s="35"/>
    </row>
    <row r="264" ht="25" customHeight="1" spans="1:22">
      <c r="A264" s="87" t="s">
        <v>2189</v>
      </c>
      <c r="B264" s="6" t="s">
        <v>1954</v>
      </c>
      <c r="C264" s="7"/>
      <c r="D264" s="9" t="s">
        <v>1707</v>
      </c>
      <c r="E264" s="15" t="s">
        <v>1955</v>
      </c>
      <c r="F264" s="16">
        <v>0</v>
      </c>
      <c r="G264" s="72" t="s">
        <v>2190</v>
      </c>
      <c r="H264" s="70" t="s">
        <v>1169</v>
      </c>
      <c r="I264" s="23" t="s">
        <v>2080</v>
      </c>
      <c r="J264" s="22">
        <v>44678</v>
      </c>
      <c r="K264" s="24">
        <v>44737</v>
      </c>
      <c r="L264" s="24"/>
      <c r="M264" s="91" t="s">
        <v>2191</v>
      </c>
      <c r="N264" s="82" t="s">
        <v>2192</v>
      </c>
      <c r="O264" s="34" t="s">
        <v>1177</v>
      </c>
      <c r="P264" s="79"/>
      <c r="Q264" s="85"/>
      <c r="R264" s="84"/>
      <c r="S264" s="64"/>
      <c r="T264" s="35"/>
      <c r="U264" s="24"/>
      <c r="V264" s="35"/>
    </row>
    <row r="265" ht="25" customHeight="1" spans="1:22">
      <c r="A265" s="68" t="s">
        <v>2193</v>
      </c>
      <c r="B265" s="6" t="s">
        <v>1954</v>
      </c>
      <c r="C265" s="7"/>
      <c r="D265" s="9" t="s">
        <v>1269</v>
      </c>
      <c r="E265" s="15" t="s">
        <v>2194</v>
      </c>
      <c r="F265" s="16">
        <v>0</v>
      </c>
      <c r="G265" s="72" t="s">
        <v>2195</v>
      </c>
      <c r="H265" s="70" t="s">
        <v>1169</v>
      </c>
      <c r="I265" s="23" t="s">
        <v>2196</v>
      </c>
      <c r="J265" s="22">
        <v>44693</v>
      </c>
      <c r="K265" s="24"/>
      <c r="L265" s="24"/>
      <c r="M265" s="77" t="s">
        <v>2197</v>
      </c>
      <c r="N265" s="82"/>
      <c r="O265" s="34" t="s">
        <v>1173</v>
      </c>
      <c r="P265" s="89">
        <v>74530</v>
      </c>
      <c r="Q265" s="36">
        <v>22359</v>
      </c>
      <c r="R265" s="84"/>
      <c r="S265" s="64"/>
      <c r="T265" s="35"/>
      <c r="U265" s="24"/>
      <c r="V265" s="35"/>
    </row>
    <row r="266" ht="25" customHeight="1" spans="1:22">
      <c r="A266" s="68" t="s">
        <v>2198</v>
      </c>
      <c r="B266" s="6" t="s">
        <v>1954</v>
      </c>
      <c r="C266" s="7"/>
      <c r="D266" s="9" t="s">
        <v>1269</v>
      </c>
      <c r="E266" s="15" t="s">
        <v>2066</v>
      </c>
      <c r="F266" s="16">
        <v>0</v>
      </c>
      <c r="G266" s="72" t="s">
        <v>2199</v>
      </c>
      <c r="H266" s="70" t="s">
        <v>1169</v>
      </c>
      <c r="I266" s="23" t="s">
        <v>1390</v>
      </c>
      <c r="J266" s="22">
        <v>44694</v>
      </c>
      <c r="K266" s="24"/>
      <c r="L266" s="24"/>
      <c r="M266" s="77" t="s">
        <v>2200</v>
      </c>
      <c r="N266" s="82"/>
      <c r="O266" s="34" t="s">
        <v>1173</v>
      </c>
      <c r="P266" s="83">
        <v>331061.45</v>
      </c>
      <c r="Q266" s="35">
        <v>100000</v>
      </c>
      <c r="R266" s="84"/>
      <c r="S266" s="64"/>
      <c r="T266" s="35"/>
      <c r="U266" s="24"/>
      <c r="V266" s="35"/>
    </row>
    <row r="267" ht="25" customHeight="1" spans="1:22">
      <c r="A267" s="87" t="s">
        <v>2201</v>
      </c>
      <c r="B267" s="6" t="s">
        <v>1954</v>
      </c>
      <c r="C267" s="7"/>
      <c r="D267" s="9" t="s">
        <v>1707</v>
      </c>
      <c r="E267" s="15" t="s">
        <v>2066</v>
      </c>
      <c r="F267" s="16">
        <v>0</v>
      </c>
      <c r="G267" s="72" t="s">
        <v>2202</v>
      </c>
      <c r="H267" s="70" t="s">
        <v>1169</v>
      </c>
      <c r="I267" s="23" t="s">
        <v>1390</v>
      </c>
      <c r="J267" s="22">
        <v>44694</v>
      </c>
      <c r="K267" s="24">
        <v>44736</v>
      </c>
      <c r="L267" s="24"/>
      <c r="M267" s="90" t="s">
        <v>2203</v>
      </c>
      <c r="N267" s="82" t="s">
        <v>2204</v>
      </c>
      <c r="O267" s="34" t="s">
        <v>1173</v>
      </c>
      <c r="P267" s="83"/>
      <c r="Q267" s="35"/>
      <c r="R267" s="84"/>
      <c r="S267" s="64"/>
      <c r="T267" s="35"/>
      <c r="U267" s="24"/>
      <c r="V267" s="35"/>
    </row>
    <row r="268" ht="25" customHeight="1" spans="1:22">
      <c r="A268" s="68" t="s">
        <v>2205</v>
      </c>
      <c r="B268" s="6" t="s">
        <v>1954</v>
      </c>
      <c r="C268" s="7"/>
      <c r="D268" s="9" t="s">
        <v>1269</v>
      </c>
      <c r="E268" s="15" t="s">
        <v>1966</v>
      </c>
      <c r="F268" s="16">
        <v>0</v>
      </c>
      <c r="G268" s="72" t="s">
        <v>2206</v>
      </c>
      <c r="H268" s="70" t="s">
        <v>1209</v>
      </c>
      <c r="I268" s="23" t="s">
        <v>1968</v>
      </c>
      <c r="J268" s="22">
        <v>44709</v>
      </c>
      <c r="K268" s="24"/>
      <c r="L268" s="24"/>
      <c r="M268" s="77" t="s">
        <v>2207</v>
      </c>
      <c r="N268" s="82"/>
      <c r="O268" s="34" t="s">
        <v>1173</v>
      </c>
      <c r="P268" s="83">
        <v>33576</v>
      </c>
      <c r="Q268" s="85">
        <v>10073</v>
      </c>
      <c r="R268" s="84"/>
      <c r="S268" s="64"/>
      <c r="T268" s="35"/>
      <c r="U268" s="24"/>
      <c r="V268" s="35"/>
    </row>
    <row r="269" ht="25" customHeight="1" spans="1:22">
      <c r="A269" s="68" t="s">
        <v>2208</v>
      </c>
      <c r="B269" s="6" t="s">
        <v>1954</v>
      </c>
      <c r="C269" s="7"/>
      <c r="D269" s="9" t="s">
        <v>1269</v>
      </c>
      <c r="E269" s="15" t="s">
        <v>2209</v>
      </c>
      <c r="F269" s="16">
        <v>0</v>
      </c>
      <c r="G269" s="72" t="s">
        <v>2210</v>
      </c>
      <c r="H269" s="70" t="s">
        <v>1306</v>
      </c>
      <c r="I269" s="23"/>
      <c r="J269" s="22">
        <v>44721</v>
      </c>
      <c r="K269" s="24"/>
      <c r="L269" s="24"/>
      <c r="M269" s="77"/>
      <c r="N269" s="82"/>
      <c r="O269" s="34" t="s">
        <v>1177</v>
      </c>
      <c r="P269" s="89">
        <v>106205</v>
      </c>
      <c r="Q269" s="36">
        <v>30000</v>
      </c>
      <c r="R269" s="84"/>
      <c r="S269" s="64"/>
      <c r="T269" s="35"/>
      <c r="U269" s="24"/>
      <c r="V269" s="35"/>
    </row>
    <row r="270" ht="25" customHeight="1" spans="1:22">
      <c r="A270" s="66" t="s">
        <v>2211</v>
      </c>
      <c r="B270" s="6" t="s">
        <v>2212</v>
      </c>
      <c r="C270" s="7"/>
      <c r="D270" s="8" t="s">
        <v>1166</v>
      </c>
      <c r="E270" s="15" t="s">
        <v>2213</v>
      </c>
      <c r="F270" s="16">
        <v>0</v>
      </c>
      <c r="G270" s="69" t="s">
        <v>2214</v>
      </c>
      <c r="H270" s="70" t="s">
        <v>1201</v>
      </c>
      <c r="I270" s="22" t="s">
        <v>2215</v>
      </c>
      <c r="J270" s="22">
        <v>44211</v>
      </c>
      <c r="K270" s="24">
        <v>44317</v>
      </c>
      <c r="L270" s="24">
        <v>44333</v>
      </c>
      <c r="M270" s="77" t="s">
        <v>2216</v>
      </c>
      <c r="N270" s="92" t="s">
        <v>2217</v>
      </c>
      <c r="O270" s="60" t="s">
        <v>1177</v>
      </c>
      <c r="P270" s="35">
        <v>28158.9</v>
      </c>
      <c r="Q270" s="35">
        <v>7739.93808049536</v>
      </c>
      <c r="R270" s="84"/>
      <c r="S270" s="64"/>
      <c r="T270" s="35">
        <v>20171.1635802469</v>
      </c>
      <c r="U270" s="24"/>
      <c r="V270" s="35"/>
    </row>
    <row r="271" ht="25" customHeight="1" spans="1:22">
      <c r="A271" s="66" t="s">
        <v>2218</v>
      </c>
      <c r="B271" s="6" t="s">
        <v>2212</v>
      </c>
      <c r="C271" s="7"/>
      <c r="D271" s="8" t="s">
        <v>1166</v>
      </c>
      <c r="E271" s="15" t="s">
        <v>2219</v>
      </c>
      <c r="F271" s="16">
        <v>0</v>
      </c>
      <c r="G271" s="72" t="s">
        <v>2220</v>
      </c>
      <c r="H271" s="71" t="s">
        <v>1306</v>
      </c>
      <c r="I271" s="22"/>
      <c r="J271" s="22">
        <v>44255</v>
      </c>
      <c r="K271" s="24">
        <v>44316</v>
      </c>
      <c r="L271" s="24"/>
      <c r="M271" s="77" t="s">
        <v>2221</v>
      </c>
      <c r="N271" s="92" t="s">
        <v>2222</v>
      </c>
      <c r="O271" s="60" t="s">
        <v>1177</v>
      </c>
      <c r="P271" s="36">
        <v>163685.6</v>
      </c>
      <c r="Q271" s="36">
        <v>20000</v>
      </c>
      <c r="R271" s="84"/>
      <c r="S271" s="64"/>
      <c r="T271" s="95">
        <v>143535</v>
      </c>
      <c r="U271" s="36">
        <v>150</v>
      </c>
      <c r="V271" s="35"/>
    </row>
    <row r="272" ht="25" customHeight="1" spans="1:22">
      <c r="A272" s="66" t="s">
        <v>2223</v>
      </c>
      <c r="B272" s="6" t="s">
        <v>2212</v>
      </c>
      <c r="C272" s="7"/>
      <c r="D272" s="8" t="s">
        <v>1166</v>
      </c>
      <c r="E272" s="15" t="s">
        <v>2219</v>
      </c>
      <c r="F272" s="16">
        <v>0</v>
      </c>
      <c r="G272" s="72" t="s">
        <v>2220</v>
      </c>
      <c r="H272" s="71" t="s">
        <v>1306</v>
      </c>
      <c r="I272" s="22"/>
      <c r="J272" s="22">
        <v>44255</v>
      </c>
      <c r="K272" s="24">
        <v>44372</v>
      </c>
      <c r="L272" s="24"/>
      <c r="M272" s="77" t="s">
        <v>2224</v>
      </c>
      <c r="N272" s="92" t="s">
        <v>2225</v>
      </c>
      <c r="O272" s="60" t="s">
        <v>1177</v>
      </c>
      <c r="P272" s="36">
        <v>75174</v>
      </c>
      <c r="Q272" s="36"/>
      <c r="R272" s="84"/>
      <c r="S272" s="64"/>
      <c r="T272" s="95"/>
      <c r="U272" s="36">
        <v>20740</v>
      </c>
      <c r="V272" s="35"/>
    </row>
    <row r="273" ht="25" customHeight="1" spans="1:22">
      <c r="A273" s="66" t="s">
        <v>2226</v>
      </c>
      <c r="B273" s="6" t="s">
        <v>2212</v>
      </c>
      <c r="C273" s="7"/>
      <c r="D273" s="8" t="s">
        <v>1166</v>
      </c>
      <c r="E273" s="15" t="s">
        <v>2219</v>
      </c>
      <c r="F273" s="16">
        <v>0</v>
      </c>
      <c r="G273" s="72" t="s">
        <v>2220</v>
      </c>
      <c r="H273" s="71" t="s">
        <v>1306</v>
      </c>
      <c r="I273" s="22"/>
      <c r="J273" s="22">
        <v>44255</v>
      </c>
      <c r="K273" s="24">
        <v>44347</v>
      </c>
      <c r="L273" s="24"/>
      <c r="M273" s="77" t="s">
        <v>2224</v>
      </c>
      <c r="N273" s="92" t="s">
        <v>2225</v>
      </c>
      <c r="O273" s="60" t="s">
        <v>1177</v>
      </c>
      <c r="P273" s="36">
        <v>15566</v>
      </c>
      <c r="Q273" s="36">
        <v>20000</v>
      </c>
      <c r="R273" s="84"/>
      <c r="S273" s="64"/>
      <c r="T273" s="36">
        <v>50000</v>
      </c>
      <c r="U273" s="24"/>
      <c r="V273" s="35" t="s">
        <v>2227</v>
      </c>
    </row>
    <row r="274" ht="25" customHeight="1" spans="1:22">
      <c r="A274" s="66" t="s">
        <v>2228</v>
      </c>
      <c r="B274" s="6" t="s">
        <v>2212</v>
      </c>
      <c r="C274" s="7"/>
      <c r="D274" s="8" t="s">
        <v>1166</v>
      </c>
      <c r="E274" s="15" t="s">
        <v>2229</v>
      </c>
      <c r="F274" s="16">
        <v>0</v>
      </c>
      <c r="G274" s="72" t="s">
        <v>2230</v>
      </c>
      <c r="H274" s="71" t="s">
        <v>1169</v>
      </c>
      <c r="I274" s="22" t="s">
        <v>2231</v>
      </c>
      <c r="J274" s="22">
        <v>44257</v>
      </c>
      <c r="K274" s="24">
        <v>44295</v>
      </c>
      <c r="L274" s="24"/>
      <c r="M274" s="77" t="s">
        <v>2232</v>
      </c>
      <c r="N274" s="92" t="s">
        <v>2233</v>
      </c>
      <c r="O274" s="60" t="s">
        <v>1177</v>
      </c>
      <c r="P274" s="35">
        <v>21805.88</v>
      </c>
      <c r="Q274" s="35">
        <v>6541.76</v>
      </c>
      <c r="R274" s="84"/>
      <c r="S274" s="64"/>
      <c r="T274" s="35">
        <v>15264.12</v>
      </c>
      <c r="U274" s="24"/>
      <c r="V274" s="35"/>
    </row>
    <row r="275" ht="25" customHeight="1" spans="1:22">
      <c r="A275" s="66" t="s">
        <v>2234</v>
      </c>
      <c r="B275" s="6" t="s">
        <v>2212</v>
      </c>
      <c r="C275" s="7"/>
      <c r="D275" s="8" t="s">
        <v>1166</v>
      </c>
      <c r="E275" s="15" t="s">
        <v>2235</v>
      </c>
      <c r="F275" s="16">
        <v>0</v>
      </c>
      <c r="G275" s="72" t="s">
        <v>2236</v>
      </c>
      <c r="H275" s="71" t="s">
        <v>1306</v>
      </c>
      <c r="I275" s="22"/>
      <c r="J275" s="22">
        <v>44260</v>
      </c>
      <c r="K275" s="24">
        <v>44261</v>
      </c>
      <c r="L275" s="24"/>
      <c r="M275" s="77" t="s">
        <v>2237</v>
      </c>
      <c r="N275" s="92"/>
      <c r="O275" s="60" t="s">
        <v>1177</v>
      </c>
      <c r="P275" s="36">
        <v>9250</v>
      </c>
      <c r="Q275" s="36">
        <v>9250</v>
      </c>
      <c r="R275" s="84"/>
      <c r="S275" s="64"/>
      <c r="T275" s="36"/>
      <c r="U275" s="24"/>
      <c r="V275" s="35"/>
    </row>
    <row r="276" ht="25" customHeight="1" spans="1:22">
      <c r="A276" s="66" t="s">
        <v>2238</v>
      </c>
      <c r="B276" s="6" t="s">
        <v>2212</v>
      </c>
      <c r="C276" s="7"/>
      <c r="D276" s="8" t="s">
        <v>1166</v>
      </c>
      <c r="E276" s="15" t="s">
        <v>2239</v>
      </c>
      <c r="F276" s="16">
        <v>0</v>
      </c>
      <c r="G276" s="72" t="s">
        <v>2240</v>
      </c>
      <c r="H276" s="71" t="s">
        <v>1169</v>
      </c>
      <c r="I276" s="22" t="s">
        <v>2241</v>
      </c>
      <c r="J276" s="22">
        <v>44263</v>
      </c>
      <c r="K276" s="24">
        <v>44327</v>
      </c>
      <c r="L276" s="24">
        <v>44354</v>
      </c>
      <c r="M276" s="77" t="s">
        <v>2242</v>
      </c>
      <c r="N276" s="92" t="s">
        <v>2243</v>
      </c>
      <c r="O276" s="60" t="s">
        <v>1177</v>
      </c>
      <c r="P276" s="35">
        <v>24671.6</v>
      </c>
      <c r="Q276" s="79">
        <v>7202</v>
      </c>
      <c r="R276" s="84"/>
      <c r="S276" s="64"/>
      <c r="T276" s="35">
        <v>17469.6</v>
      </c>
      <c r="U276" s="24"/>
      <c r="V276" s="35"/>
    </row>
    <row r="277" ht="25" customHeight="1" spans="1:22">
      <c r="A277" s="66" t="s">
        <v>2244</v>
      </c>
      <c r="B277" s="6" t="s">
        <v>2212</v>
      </c>
      <c r="C277" s="7"/>
      <c r="D277" s="9" t="s">
        <v>1166</v>
      </c>
      <c r="E277" s="15" t="s">
        <v>2245</v>
      </c>
      <c r="F277" s="16">
        <v>0</v>
      </c>
      <c r="G277" s="72" t="s">
        <v>2246</v>
      </c>
      <c r="H277" s="71" t="s">
        <v>1169</v>
      </c>
      <c r="I277" s="22" t="s">
        <v>2247</v>
      </c>
      <c r="J277" s="22">
        <v>44270</v>
      </c>
      <c r="K277" s="24">
        <v>44337</v>
      </c>
      <c r="L277" s="24">
        <v>44367</v>
      </c>
      <c r="M277" s="77" t="s">
        <v>2248</v>
      </c>
      <c r="N277" s="93" t="s">
        <v>2249</v>
      </c>
      <c r="O277" s="60" t="s">
        <v>1173</v>
      </c>
      <c r="P277" s="35">
        <v>25959.23</v>
      </c>
      <c r="Q277" s="79">
        <v>8000</v>
      </c>
      <c r="R277" s="84"/>
      <c r="S277" s="64"/>
      <c r="T277" s="79">
        <v>17959.23</v>
      </c>
      <c r="U277" s="24"/>
      <c r="V277" s="35"/>
    </row>
    <row r="278" ht="25" customHeight="1" spans="1:22">
      <c r="A278" s="66" t="s">
        <v>2250</v>
      </c>
      <c r="B278" s="6" t="s">
        <v>2212</v>
      </c>
      <c r="C278" s="7"/>
      <c r="D278" s="8" t="s">
        <v>1166</v>
      </c>
      <c r="E278" s="15" t="s">
        <v>2251</v>
      </c>
      <c r="F278" s="16">
        <v>0</v>
      </c>
      <c r="G278" s="72" t="s">
        <v>2252</v>
      </c>
      <c r="H278" s="71" t="s">
        <v>1169</v>
      </c>
      <c r="I278" s="22" t="s">
        <v>2149</v>
      </c>
      <c r="J278" s="22">
        <v>44272</v>
      </c>
      <c r="K278" s="24">
        <v>44312</v>
      </c>
      <c r="L278" s="24"/>
      <c r="M278" s="77" t="s">
        <v>2253</v>
      </c>
      <c r="N278" s="92" t="s">
        <v>2254</v>
      </c>
      <c r="O278" s="60" t="s">
        <v>1177</v>
      </c>
      <c r="P278" s="35">
        <v>27068.8</v>
      </c>
      <c r="Q278" s="96"/>
      <c r="R278" s="84"/>
      <c r="S278" s="64"/>
      <c r="T278" s="35">
        <v>27068.8</v>
      </c>
      <c r="U278" s="24"/>
      <c r="V278" s="35"/>
    </row>
    <row r="279" ht="25" customHeight="1" spans="1:22">
      <c r="A279" s="66" t="s">
        <v>2255</v>
      </c>
      <c r="B279" s="6" t="s">
        <v>2212</v>
      </c>
      <c r="C279" s="7"/>
      <c r="D279" s="9" t="s">
        <v>1166</v>
      </c>
      <c r="E279" s="15" t="s">
        <v>2256</v>
      </c>
      <c r="F279" s="16">
        <v>0</v>
      </c>
      <c r="G279" s="72" t="s">
        <v>2257</v>
      </c>
      <c r="H279" s="71" t="s">
        <v>1169</v>
      </c>
      <c r="I279" s="22" t="s">
        <v>2258</v>
      </c>
      <c r="J279" s="22">
        <v>44281</v>
      </c>
      <c r="K279" s="24">
        <v>44402</v>
      </c>
      <c r="L279" s="24">
        <v>44446</v>
      </c>
      <c r="M279" s="77" t="s">
        <v>2259</v>
      </c>
      <c r="N279" s="92" t="s">
        <v>2260</v>
      </c>
      <c r="O279" s="60" t="s">
        <v>1173</v>
      </c>
      <c r="P279" s="35">
        <v>81186.21</v>
      </c>
      <c r="Q279" s="79">
        <v>15596.34</v>
      </c>
      <c r="R279" s="84"/>
      <c r="S279" s="64"/>
      <c r="T279" s="35">
        <v>33774.29</v>
      </c>
      <c r="U279" s="79">
        <v>31815.58</v>
      </c>
      <c r="V279" s="35"/>
    </row>
    <row r="280" ht="25" customHeight="1" spans="1:22">
      <c r="A280" s="66" t="s">
        <v>2261</v>
      </c>
      <c r="B280" s="6" t="s">
        <v>2212</v>
      </c>
      <c r="C280" s="7"/>
      <c r="D280" s="9" t="s">
        <v>1166</v>
      </c>
      <c r="E280" s="15" t="s">
        <v>2262</v>
      </c>
      <c r="F280" s="16">
        <v>0</v>
      </c>
      <c r="G280" s="72" t="s">
        <v>2263</v>
      </c>
      <c r="H280" s="71" t="s">
        <v>1169</v>
      </c>
      <c r="I280" s="22" t="s">
        <v>2264</v>
      </c>
      <c r="J280" s="22">
        <v>44284</v>
      </c>
      <c r="K280" s="24">
        <v>44406</v>
      </c>
      <c r="L280" s="24">
        <v>44441</v>
      </c>
      <c r="M280" s="77" t="s">
        <v>2265</v>
      </c>
      <c r="N280" s="92" t="s">
        <v>2266</v>
      </c>
      <c r="O280" s="60" t="s">
        <v>1173</v>
      </c>
      <c r="P280" s="35">
        <v>31725.6</v>
      </c>
      <c r="Q280" s="79">
        <v>8613</v>
      </c>
      <c r="R280" s="84"/>
      <c r="S280" s="64"/>
      <c r="T280" s="35">
        <v>23112.6</v>
      </c>
      <c r="U280" s="24"/>
      <c r="V280" s="35"/>
    </row>
    <row r="281" ht="25" customHeight="1" spans="1:22">
      <c r="A281" s="67" t="s">
        <v>2267</v>
      </c>
      <c r="B281" s="6" t="s">
        <v>2212</v>
      </c>
      <c r="C281" s="7"/>
      <c r="D281" s="9" t="s">
        <v>1166</v>
      </c>
      <c r="E281" s="15" t="s">
        <v>2213</v>
      </c>
      <c r="F281" s="16">
        <v>0</v>
      </c>
      <c r="G281" s="72" t="s">
        <v>2252</v>
      </c>
      <c r="H281" s="71" t="s">
        <v>1209</v>
      </c>
      <c r="I281" s="22" t="s">
        <v>2215</v>
      </c>
      <c r="J281" s="22">
        <v>44288</v>
      </c>
      <c r="K281" s="24">
        <v>44351</v>
      </c>
      <c r="L281" s="26">
        <v>44376</v>
      </c>
      <c r="M281" s="77" t="s">
        <v>2268</v>
      </c>
      <c r="N281" s="92" t="s">
        <v>1416</v>
      </c>
      <c r="O281" s="60" t="s">
        <v>1177</v>
      </c>
      <c r="P281" s="35">
        <v>33170.6</v>
      </c>
      <c r="Q281" s="79"/>
      <c r="R281" s="84"/>
      <c r="S281" s="64"/>
      <c r="T281" s="36">
        <v>150000</v>
      </c>
      <c r="U281" s="24"/>
      <c r="V281" s="35"/>
    </row>
    <row r="282" ht="25" customHeight="1" spans="1:22">
      <c r="A282" s="66" t="s">
        <v>2269</v>
      </c>
      <c r="B282" s="6" t="s">
        <v>2212</v>
      </c>
      <c r="C282" s="7"/>
      <c r="D282" s="9" t="s">
        <v>1166</v>
      </c>
      <c r="E282" s="15" t="s">
        <v>2213</v>
      </c>
      <c r="F282" s="16">
        <v>0</v>
      </c>
      <c r="G282" s="72" t="s">
        <v>2252</v>
      </c>
      <c r="H282" s="71" t="s">
        <v>1209</v>
      </c>
      <c r="I282" s="22" t="s">
        <v>2215</v>
      </c>
      <c r="J282" s="22">
        <v>44288</v>
      </c>
      <c r="K282" s="24">
        <v>44359</v>
      </c>
      <c r="L282" s="24">
        <v>44375</v>
      </c>
      <c r="M282" s="77" t="s">
        <v>2270</v>
      </c>
      <c r="N282" s="92" t="s">
        <v>2271</v>
      </c>
      <c r="O282" s="60" t="s">
        <v>1177</v>
      </c>
      <c r="P282" s="35">
        <v>33084.6</v>
      </c>
      <c r="Q282" s="79">
        <v>15267.1755725191</v>
      </c>
      <c r="R282" s="84"/>
      <c r="S282" s="64"/>
      <c r="T282" s="36">
        <v>150000</v>
      </c>
      <c r="U282" s="35">
        <v>25000</v>
      </c>
      <c r="V282" s="78" t="s">
        <v>2272</v>
      </c>
    </row>
    <row r="283" ht="25" customHeight="1" spans="1:22">
      <c r="A283" s="67" t="s">
        <v>2273</v>
      </c>
      <c r="B283" s="6" t="s">
        <v>2212</v>
      </c>
      <c r="C283" s="7"/>
      <c r="D283" s="9" t="s">
        <v>1166</v>
      </c>
      <c r="E283" s="15" t="s">
        <v>2229</v>
      </c>
      <c r="F283" s="16">
        <v>0</v>
      </c>
      <c r="G283" s="72" t="s">
        <v>2246</v>
      </c>
      <c r="H283" s="71" t="s">
        <v>1169</v>
      </c>
      <c r="I283" s="22" t="s">
        <v>2231</v>
      </c>
      <c r="J283" s="22">
        <v>44296</v>
      </c>
      <c r="K283" s="26">
        <v>44394</v>
      </c>
      <c r="L283" s="24"/>
      <c r="M283" s="77" t="s">
        <v>2274</v>
      </c>
      <c r="N283" s="92" t="s">
        <v>2275</v>
      </c>
      <c r="O283" s="60" t="s">
        <v>1177</v>
      </c>
      <c r="P283" s="35">
        <v>24651.13</v>
      </c>
      <c r="Q283" s="79">
        <v>7398.8</v>
      </c>
      <c r="R283" s="84"/>
      <c r="S283" s="64"/>
      <c r="T283" s="35">
        <v>17252.33</v>
      </c>
      <c r="U283" s="24"/>
      <c r="V283" s="35"/>
    </row>
    <row r="284" ht="25" customHeight="1" spans="1:22">
      <c r="A284" s="66" t="s">
        <v>2276</v>
      </c>
      <c r="B284" s="6" t="s">
        <v>2212</v>
      </c>
      <c r="C284" s="7"/>
      <c r="D284" s="8" t="s">
        <v>1166</v>
      </c>
      <c r="E284" s="15" t="s">
        <v>2251</v>
      </c>
      <c r="F284" s="16"/>
      <c r="G284" s="72" t="s">
        <v>2252</v>
      </c>
      <c r="H284" s="71" t="s">
        <v>1169</v>
      </c>
      <c r="I284" s="22" t="s">
        <v>2149</v>
      </c>
      <c r="J284" s="22">
        <v>44303</v>
      </c>
      <c r="K284" s="24">
        <v>44340</v>
      </c>
      <c r="L284" s="24"/>
      <c r="M284" s="77" t="s">
        <v>2277</v>
      </c>
      <c r="N284" s="92" t="s">
        <v>2278</v>
      </c>
      <c r="O284" s="60" t="s">
        <v>1177</v>
      </c>
      <c r="P284" s="35">
        <v>29033</v>
      </c>
      <c r="Q284" s="96"/>
      <c r="R284" s="84"/>
      <c r="S284" s="64"/>
      <c r="T284" s="35">
        <v>29033</v>
      </c>
      <c r="U284" s="24"/>
      <c r="V284" s="35"/>
    </row>
    <row r="285" ht="25" customHeight="1" spans="1:22">
      <c r="A285" s="66" t="s">
        <v>2279</v>
      </c>
      <c r="B285" s="6" t="s">
        <v>2212</v>
      </c>
      <c r="C285" s="7"/>
      <c r="D285" s="8" t="s">
        <v>1166</v>
      </c>
      <c r="E285" s="15" t="s">
        <v>2251</v>
      </c>
      <c r="F285" s="16">
        <v>0</v>
      </c>
      <c r="G285" s="72" t="s">
        <v>2252</v>
      </c>
      <c r="H285" s="71" t="s">
        <v>1169</v>
      </c>
      <c r="I285" s="22" t="s">
        <v>2149</v>
      </c>
      <c r="J285" s="22">
        <v>44303</v>
      </c>
      <c r="K285" s="24">
        <v>44361</v>
      </c>
      <c r="L285" s="24"/>
      <c r="M285" s="77" t="s">
        <v>2280</v>
      </c>
      <c r="N285" s="92" t="s">
        <v>2281</v>
      </c>
      <c r="O285" s="60" t="s">
        <v>1177</v>
      </c>
      <c r="P285" s="76">
        <v>28793.25</v>
      </c>
      <c r="Q285" s="79">
        <v>6259.78090766823</v>
      </c>
      <c r="R285" s="84"/>
      <c r="S285" s="64"/>
      <c r="T285" s="76">
        <v>22533.47</v>
      </c>
      <c r="U285" s="24"/>
      <c r="V285" s="35"/>
    </row>
    <row r="286" ht="25" customHeight="1" spans="1:22">
      <c r="A286" s="66" t="s">
        <v>2282</v>
      </c>
      <c r="B286" s="6" t="s">
        <v>2212</v>
      </c>
      <c r="C286" s="7"/>
      <c r="D286" s="8" t="s">
        <v>1166</v>
      </c>
      <c r="E286" s="15" t="s">
        <v>2251</v>
      </c>
      <c r="F286" s="16"/>
      <c r="G286" s="72" t="s">
        <v>2252</v>
      </c>
      <c r="H286" s="71" t="s">
        <v>1169</v>
      </c>
      <c r="I286" s="22" t="s">
        <v>2149</v>
      </c>
      <c r="J286" s="22">
        <v>44319</v>
      </c>
      <c r="K286" s="24">
        <v>44361</v>
      </c>
      <c r="L286" s="24"/>
      <c r="M286" s="77" t="s">
        <v>2283</v>
      </c>
      <c r="N286" s="92" t="s">
        <v>2281</v>
      </c>
      <c r="O286" s="60" t="s">
        <v>1177</v>
      </c>
      <c r="P286" s="35">
        <v>29123.75</v>
      </c>
      <c r="Q286" s="96"/>
      <c r="R286" s="84"/>
      <c r="S286" s="64"/>
      <c r="T286" s="76">
        <v>29123.75</v>
      </c>
      <c r="U286" s="24"/>
      <c r="V286" s="78" t="s">
        <v>2284</v>
      </c>
    </row>
    <row r="287" ht="25" customHeight="1" spans="1:22">
      <c r="A287" s="66" t="s">
        <v>2285</v>
      </c>
      <c r="B287" s="6" t="s">
        <v>2212</v>
      </c>
      <c r="C287" s="7"/>
      <c r="D287" s="8" t="s">
        <v>1166</v>
      </c>
      <c r="E287" s="15" t="s">
        <v>2251</v>
      </c>
      <c r="F287" s="16">
        <v>0</v>
      </c>
      <c r="G287" s="72" t="s">
        <v>2286</v>
      </c>
      <c r="H287" s="71" t="s">
        <v>1169</v>
      </c>
      <c r="I287" s="22" t="s">
        <v>2149</v>
      </c>
      <c r="J287" s="22">
        <v>44319</v>
      </c>
      <c r="K287" s="24">
        <v>44383</v>
      </c>
      <c r="L287" s="24"/>
      <c r="M287" s="77" t="s">
        <v>2287</v>
      </c>
      <c r="N287" s="92" t="s">
        <v>2288</v>
      </c>
      <c r="O287" s="60" t="s">
        <v>1177</v>
      </c>
      <c r="P287" s="35">
        <v>58830.65</v>
      </c>
      <c r="Q287" s="35">
        <v>7739.93808049536</v>
      </c>
      <c r="R287" s="84"/>
      <c r="S287" s="64"/>
      <c r="T287" s="35">
        <v>48062</v>
      </c>
      <c r="U287" s="36">
        <v>19565</v>
      </c>
      <c r="V287" s="35"/>
    </row>
    <row r="288" ht="25" customHeight="1" spans="1:22">
      <c r="A288" s="66" t="s">
        <v>2289</v>
      </c>
      <c r="B288" s="6" t="s">
        <v>2212</v>
      </c>
      <c r="C288" s="7"/>
      <c r="D288" s="8" t="s">
        <v>1166</v>
      </c>
      <c r="E288" s="15" t="s">
        <v>2290</v>
      </c>
      <c r="F288" s="16">
        <v>0</v>
      </c>
      <c r="G288" s="72" t="s">
        <v>2291</v>
      </c>
      <c r="H288" s="71" t="s">
        <v>1306</v>
      </c>
      <c r="I288" s="22"/>
      <c r="J288" s="22">
        <v>44335</v>
      </c>
      <c r="K288" s="24">
        <v>44335</v>
      </c>
      <c r="L288" s="24"/>
      <c r="M288" s="77" t="s">
        <v>2292</v>
      </c>
      <c r="N288" s="92"/>
      <c r="O288" s="60" t="s">
        <v>1177</v>
      </c>
      <c r="P288" s="36">
        <v>19362.75</v>
      </c>
      <c r="Q288" s="96">
        <v>23779.91</v>
      </c>
      <c r="R288" s="84"/>
      <c r="S288" s="64"/>
      <c r="T288" s="36"/>
      <c r="U288" s="24"/>
      <c r="V288" s="35"/>
    </row>
    <row r="289" ht="25" customHeight="1" spans="1:22">
      <c r="A289" s="66" t="s">
        <v>2293</v>
      </c>
      <c r="B289" s="6" t="s">
        <v>2212</v>
      </c>
      <c r="C289" s="7"/>
      <c r="D289" s="8" t="s">
        <v>1166</v>
      </c>
      <c r="E289" s="15" t="s">
        <v>2294</v>
      </c>
      <c r="F289" s="16">
        <v>0</v>
      </c>
      <c r="G289" s="72" t="s">
        <v>2252</v>
      </c>
      <c r="H289" s="71" t="s">
        <v>1169</v>
      </c>
      <c r="I289" s="22" t="s">
        <v>2295</v>
      </c>
      <c r="J289" s="22">
        <v>44343</v>
      </c>
      <c r="K289" s="24">
        <v>44411</v>
      </c>
      <c r="L289" s="24">
        <v>44443</v>
      </c>
      <c r="M289" s="77" t="s">
        <v>2296</v>
      </c>
      <c r="N289" s="92" t="s">
        <v>2297</v>
      </c>
      <c r="O289" s="60" t="s">
        <v>1173</v>
      </c>
      <c r="P289" s="35">
        <v>30350.61</v>
      </c>
      <c r="Q289" s="35">
        <v>10130.2</v>
      </c>
      <c r="R289" s="84"/>
      <c r="S289" s="64"/>
      <c r="T289" s="35">
        <v>20220.41</v>
      </c>
      <c r="U289" s="24"/>
      <c r="V289" s="35"/>
    </row>
    <row r="290" ht="25" customHeight="1" spans="1:22">
      <c r="A290" s="67" t="s">
        <v>2298</v>
      </c>
      <c r="B290" s="6" t="s">
        <v>2212</v>
      </c>
      <c r="C290" s="7"/>
      <c r="D290" s="8" t="s">
        <v>1166</v>
      </c>
      <c r="E290" s="15" t="s">
        <v>2229</v>
      </c>
      <c r="F290" s="16">
        <v>0</v>
      </c>
      <c r="G290" s="72" t="s">
        <v>2246</v>
      </c>
      <c r="H290" s="71" t="s">
        <v>1306</v>
      </c>
      <c r="I290" s="22" t="s">
        <v>2231</v>
      </c>
      <c r="J290" s="22">
        <v>44343</v>
      </c>
      <c r="K290" s="24">
        <v>44423</v>
      </c>
      <c r="L290" s="24"/>
      <c r="M290" s="77" t="s">
        <v>2299</v>
      </c>
      <c r="N290" s="92" t="s">
        <v>1427</v>
      </c>
      <c r="O290" s="60" t="s">
        <v>1177</v>
      </c>
      <c r="P290" s="36">
        <v>187511.25</v>
      </c>
      <c r="Q290" s="96">
        <v>57280</v>
      </c>
      <c r="R290" s="84"/>
      <c r="S290" s="64"/>
      <c r="T290" s="36">
        <v>133651.25</v>
      </c>
      <c r="U290" s="24"/>
      <c r="V290" s="35"/>
    </row>
    <row r="291" ht="25" customHeight="1" spans="1:22">
      <c r="A291" s="66" t="s">
        <v>2300</v>
      </c>
      <c r="B291" s="6" t="s">
        <v>2212</v>
      </c>
      <c r="C291" s="7"/>
      <c r="D291" s="8" t="s">
        <v>1166</v>
      </c>
      <c r="E291" s="15" t="s">
        <v>2213</v>
      </c>
      <c r="F291" s="16">
        <v>0</v>
      </c>
      <c r="G291" s="72" t="s">
        <v>2252</v>
      </c>
      <c r="H291" s="71" t="s">
        <v>1209</v>
      </c>
      <c r="I291" s="22" t="s">
        <v>2215</v>
      </c>
      <c r="J291" s="22">
        <v>44356</v>
      </c>
      <c r="K291" s="24">
        <v>44408</v>
      </c>
      <c r="L291" s="24">
        <v>44425</v>
      </c>
      <c r="M291" s="77" t="s">
        <v>2301</v>
      </c>
      <c r="N291" s="92" t="s">
        <v>1416</v>
      </c>
      <c r="O291" s="60" t="s">
        <v>1177</v>
      </c>
      <c r="P291" s="35">
        <v>33127.6</v>
      </c>
      <c r="Q291" s="79">
        <v>9404.38871473354</v>
      </c>
      <c r="R291" s="84"/>
      <c r="S291" s="64"/>
      <c r="T291" s="35">
        <v>23723.21</v>
      </c>
      <c r="U291" s="24"/>
      <c r="V291" s="82" t="s">
        <v>2302</v>
      </c>
    </row>
    <row r="292" ht="25" customHeight="1" spans="1:22">
      <c r="A292" s="66" t="s">
        <v>2303</v>
      </c>
      <c r="B292" s="6" t="s">
        <v>2212</v>
      </c>
      <c r="C292" s="7"/>
      <c r="D292" s="8" t="s">
        <v>1166</v>
      </c>
      <c r="E292" s="15" t="s">
        <v>2213</v>
      </c>
      <c r="F292" s="16">
        <v>0</v>
      </c>
      <c r="G292" s="72" t="s">
        <v>2252</v>
      </c>
      <c r="H292" s="71" t="s">
        <v>1209</v>
      </c>
      <c r="I292" s="22" t="s">
        <v>2215</v>
      </c>
      <c r="J292" s="22">
        <v>44356</v>
      </c>
      <c r="K292" s="26">
        <v>44415</v>
      </c>
      <c r="L292" s="24">
        <v>44432</v>
      </c>
      <c r="M292" s="77" t="s">
        <v>2304</v>
      </c>
      <c r="N292" s="92" t="s">
        <v>2305</v>
      </c>
      <c r="O292" s="60" t="s">
        <v>1177</v>
      </c>
      <c r="P292" s="35">
        <v>33127.6</v>
      </c>
      <c r="Q292" s="35">
        <v>7836.99059561129</v>
      </c>
      <c r="R292" s="84"/>
      <c r="S292" s="64"/>
      <c r="T292" s="35">
        <v>7295.79</v>
      </c>
      <c r="U292" s="35">
        <v>17995</v>
      </c>
      <c r="V292" s="78" t="s">
        <v>2306</v>
      </c>
    </row>
    <row r="293" ht="25" customHeight="1" spans="1:22">
      <c r="A293" s="66" t="s">
        <v>2307</v>
      </c>
      <c r="B293" s="6" t="s">
        <v>2212</v>
      </c>
      <c r="C293" s="7"/>
      <c r="D293" s="8" t="s">
        <v>1166</v>
      </c>
      <c r="E293" s="15" t="s">
        <v>2251</v>
      </c>
      <c r="F293" s="16">
        <v>0</v>
      </c>
      <c r="G293" s="72" t="s">
        <v>2252</v>
      </c>
      <c r="H293" s="71" t="s">
        <v>1169</v>
      </c>
      <c r="I293" s="22" t="s">
        <v>2149</v>
      </c>
      <c r="J293" s="22">
        <v>44370</v>
      </c>
      <c r="K293" s="24">
        <v>44425</v>
      </c>
      <c r="L293" s="24"/>
      <c r="M293" s="77" t="s">
        <v>2308</v>
      </c>
      <c r="N293" s="92" t="s">
        <v>2309</v>
      </c>
      <c r="O293" s="60" t="s">
        <v>1177</v>
      </c>
      <c r="P293" s="35">
        <v>27967.5</v>
      </c>
      <c r="Q293" s="96"/>
      <c r="R293" s="84"/>
      <c r="S293" s="64"/>
      <c r="T293" s="35">
        <v>27967.5</v>
      </c>
      <c r="U293" s="24"/>
      <c r="V293" s="78" t="s">
        <v>2310</v>
      </c>
    </row>
    <row r="294" ht="25" customHeight="1" spans="1:22">
      <c r="A294" s="66" t="s">
        <v>2311</v>
      </c>
      <c r="B294" s="6" t="s">
        <v>2212</v>
      </c>
      <c r="C294" s="7"/>
      <c r="D294" s="8" t="s">
        <v>1166</v>
      </c>
      <c r="E294" s="15" t="s">
        <v>2235</v>
      </c>
      <c r="F294" s="16">
        <v>0</v>
      </c>
      <c r="G294" s="72" t="s">
        <v>2236</v>
      </c>
      <c r="H294" s="71" t="s">
        <v>1306</v>
      </c>
      <c r="I294" s="22"/>
      <c r="J294" s="22">
        <v>44376</v>
      </c>
      <c r="K294" s="24">
        <v>44379</v>
      </c>
      <c r="L294" s="24"/>
      <c r="M294" s="77" t="s">
        <v>2312</v>
      </c>
      <c r="N294" s="92"/>
      <c r="O294" s="60" t="s">
        <v>1177</v>
      </c>
      <c r="P294" s="36">
        <v>9400</v>
      </c>
      <c r="Q294" s="96"/>
      <c r="R294" s="84"/>
      <c r="S294" s="64"/>
      <c r="T294" s="36">
        <v>9400</v>
      </c>
      <c r="U294" s="24"/>
      <c r="V294" s="35"/>
    </row>
    <row r="295" ht="25" customHeight="1" spans="1:22">
      <c r="A295" s="66" t="s">
        <v>2313</v>
      </c>
      <c r="B295" s="6" t="s">
        <v>2212</v>
      </c>
      <c r="C295" s="7"/>
      <c r="D295" s="8" t="s">
        <v>1166</v>
      </c>
      <c r="E295" s="15" t="s">
        <v>2314</v>
      </c>
      <c r="F295" s="16">
        <v>0</v>
      </c>
      <c r="G295" s="72" t="s">
        <v>2315</v>
      </c>
      <c r="H295" s="71" t="s">
        <v>1169</v>
      </c>
      <c r="I295" s="22" t="s">
        <v>2316</v>
      </c>
      <c r="J295" s="22">
        <v>44377</v>
      </c>
      <c r="K295" s="24">
        <v>44427</v>
      </c>
      <c r="L295" s="24">
        <v>44462</v>
      </c>
      <c r="M295" s="77" t="s">
        <v>2317</v>
      </c>
      <c r="N295" s="92" t="s">
        <v>2318</v>
      </c>
      <c r="O295" s="60" t="s">
        <v>1349</v>
      </c>
      <c r="P295" s="35">
        <v>20287.14</v>
      </c>
      <c r="Q295" s="96"/>
      <c r="R295" s="84"/>
      <c r="S295" s="64"/>
      <c r="T295" s="35">
        <v>20287.14</v>
      </c>
      <c r="U295" s="24"/>
      <c r="V295" s="35"/>
    </row>
    <row r="296" ht="25" customHeight="1" spans="1:22">
      <c r="A296" s="66" t="s">
        <v>2319</v>
      </c>
      <c r="B296" s="6" t="s">
        <v>2212</v>
      </c>
      <c r="C296" s="7"/>
      <c r="D296" s="8" t="s">
        <v>1166</v>
      </c>
      <c r="E296" s="15" t="s">
        <v>2320</v>
      </c>
      <c r="F296" s="16">
        <v>0</v>
      </c>
      <c r="G296" s="72" t="s">
        <v>2252</v>
      </c>
      <c r="H296" s="71" t="s">
        <v>1169</v>
      </c>
      <c r="I296" s="22" t="s">
        <v>2241</v>
      </c>
      <c r="J296" s="22">
        <v>44379</v>
      </c>
      <c r="K296" s="24">
        <v>44416</v>
      </c>
      <c r="L296" s="24">
        <v>44447</v>
      </c>
      <c r="M296" s="77" t="s">
        <v>2321</v>
      </c>
      <c r="N296" s="92" t="s">
        <v>2322</v>
      </c>
      <c r="O296" s="60" t="s">
        <v>1173</v>
      </c>
      <c r="P296" s="35">
        <v>31941</v>
      </c>
      <c r="Q296" s="35">
        <v>8615.96899224806</v>
      </c>
      <c r="R296" s="84"/>
      <c r="S296" s="64"/>
      <c r="T296" s="36">
        <v>150912.95</v>
      </c>
      <c r="U296" s="24"/>
      <c r="V296" s="35"/>
    </row>
    <row r="297" ht="25" customHeight="1" spans="1:22">
      <c r="A297" s="66" t="s">
        <v>2323</v>
      </c>
      <c r="B297" s="6" t="s">
        <v>2212</v>
      </c>
      <c r="C297" s="7"/>
      <c r="D297" s="8" t="s">
        <v>1166</v>
      </c>
      <c r="E297" s="15" t="s">
        <v>2229</v>
      </c>
      <c r="F297" s="16">
        <v>0</v>
      </c>
      <c r="G297" s="72" t="s">
        <v>2246</v>
      </c>
      <c r="H297" s="71" t="s">
        <v>1306</v>
      </c>
      <c r="I297" s="22" t="s">
        <v>2231</v>
      </c>
      <c r="J297" s="22">
        <v>44379</v>
      </c>
      <c r="K297" s="24">
        <v>44423</v>
      </c>
      <c r="L297" s="24"/>
      <c r="M297" s="77" t="s">
        <v>2324</v>
      </c>
      <c r="N297" s="92" t="s">
        <v>1427</v>
      </c>
      <c r="O297" s="60" t="s">
        <v>1177</v>
      </c>
      <c r="P297" s="36">
        <v>190824.75</v>
      </c>
      <c r="Q297" s="96">
        <v>40000</v>
      </c>
      <c r="R297" s="36"/>
      <c r="S297" s="64"/>
      <c r="T297" s="36">
        <v>147404.75</v>
      </c>
      <c r="U297" s="24"/>
      <c r="V297" s="35"/>
    </row>
    <row r="298" ht="25" customHeight="1" spans="1:22">
      <c r="A298" s="66" t="s">
        <v>2325</v>
      </c>
      <c r="B298" s="6" t="s">
        <v>2212</v>
      </c>
      <c r="C298" s="7"/>
      <c r="D298" s="8" t="s">
        <v>1166</v>
      </c>
      <c r="E298" s="15" t="s">
        <v>2256</v>
      </c>
      <c r="F298" s="16">
        <v>0</v>
      </c>
      <c r="G298" s="72" t="s">
        <v>2326</v>
      </c>
      <c r="H298" s="71" t="s">
        <v>1169</v>
      </c>
      <c r="I298" s="22" t="s">
        <v>2258</v>
      </c>
      <c r="J298" s="22">
        <v>44382</v>
      </c>
      <c r="K298" s="24">
        <v>44461</v>
      </c>
      <c r="L298" s="24">
        <v>44513</v>
      </c>
      <c r="M298" s="77" t="s">
        <v>2327</v>
      </c>
      <c r="N298" s="92" t="s">
        <v>2328</v>
      </c>
      <c r="O298" s="60" t="s">
        <v>1173</v>
      </c>
      <c r="P298" s="35">
        <v>55943.98</v>
      </c>
      <c r="Q298" s="35">
        <v>16854.79</v>
      </c>
      <c r="R298" s="84"/>
      <c r="S298" s="64"/>
      <c r="T298" s="35">
        <v>39089.19</v>
      </c>
      <c r="U298" s="24"/>
      <c r="V298" s="35"/>
    </row>
    <row r="299" ht="25" customHeight="1" spans="1:22">
      <c r="A299" s="66" t="s">
        <v>2329</v>
      </c>
      <c r="B299" s="6" t="s">
        <v>2212</v>
      </c>
      <c r="C299" s="7"/>
      <c r="D299" s="8" t="s">
        <v>1166</v>
      </c>
      <c r="E299" s="15" t="s">
        <v>2330</v>
      </c>
      <c r="F299" s="16">
        <v>0</v>
      </c>
      <c r="G299" s="72" t="s">
        <v>2331</v>
      </c>
      <c r="H299" s="71" t="s">
        <v>1169</v>
      </c>
      <c r="I299" s="22" t="s">
        <v>2332</v>
      </c>
      <c r="J299" s="22">
        <v>44399</v>
      </c>
      <c r="K299" s="24">
        <v>44446</v>
      </c>
      <c r="L299" s="24">
        <v>44477</v>
      </c>
      <c r="M299" s="77" t="s">
        <v>2333</v>
      </c>
      <c r="N299" s="33" t="s">
        <v>2334</v>
      </c>
      <c r="O299" s="60" t="s">
        <v>1173</v>
      </c>
      <c r="P299" s="35">
        <v>28264.25</v>
      </c>
      <c r="Q299" s="35">
        <v>8451.38</v>
      </c>
      <c r="R299" s="84"/>
      <c r="S299" s="64"/>
      <c r="T299" s="35">
        <v>19812.87</v>
      </c>
      <c r="U299" s="24"/>
      <c r="V299" s="35"/>
    </row>
    <row r="300" ht="25" customHeight="1" spans="1:22">
      <c r="A300" s="66" t="s">
        <v>2335</v>
      </c>
      <c r="B300" s="6" t="s">
        <v>2212</v>
      </c>
      <c r="C300" s="7"/>
      <c r="D300" s="8" t="s">
        <v>1166</v>
      </c>
      <c r="E300" s="15" t="s">
        <v>2251</v>
      </c>
      <c r="F300" s="16">
        <v>0</v>
      </c>
      <c r="G300" s="72" t="s">
        <v>2252</v>
      </c>
      <c r="H300" s="71" t="s">
        <v>1169</v>
      </c>
      <c r="I300" s="22" t="s">
        <v>2149</v>
      </c>
      <c r="J300" s="22">
        <v>44399</v>
      </c>
      <c r="K300" s="24">
        <v>44437</v>
      </c>
      <c r="L300" s="24"/>
      <c r="M300" s="77" t="s">
        <v>2336</v>
      </c>
      <c r="N300" s="92" t="s">
        <v>2337</v>
      </c>
      <c r="O300" s="60" t="s">
        <v>1173</v>
      </c>
      <c r="P300" s="35">
        <v>29897.3</v>
      </c>
      <c r="Q300" s="96"/>
      <c r="R300" s="84"/>
      <c r="S300" s="64"/>
      <c r="T300" s="35">
        <v>29897.3</v>
      </c>
      <c r="U300" s="24"/>
      <c r="V300" s="35"/>
    </row>
    <row r="301" ht="25" customHeight="1" spans="1:22">
      <c r="A301" s="66" t="s">
        <v>2338</v>
      </c>
      <c r="B301" s="6" t="s">
        <v>2212</v>
      </c>
      <c r="C301" s="7"/>
      <c r="D301" s="8" t="s">
        <v>1166</v>
      </c>
      <c r="E301" s="15" t="s">
        <v>2213</v>
      </c>
      <c r="F301" s="16">
        <v>0</v>
      </c>
      <c r="G301" s="72" t="s">
        <v>2252</v>
      </c>
      <c r="H301" s="71" t="s">
        <v>1209</v>
      </c>
      <c r="I301" s="22" t="s">
        <v>2215</v>
      </c>
      <c r="J301" s="22">
        <v>44413</v>
      </c>
      <c r="K301" s="24">
        <v>44444</v>
      </c>
      <c r="L301" s="24">
        <v>44459</v>
      </c>
      <c r="M301" s="77" t="s">
        <v>2339</v>
      </c>
      <c r="N301" s="92" t="s">
        <v>2340</v>
      </c>
      <c r="O301" s="60" t="s">
        <v>1177</v>
      </c>
      <c r="P301" s="35">
        <v>33557.2</v>
      </c>
      <c r="Q301" s="35">
        <v>7751.93798449612</v>
      </c>
      <c r="R301" s="84"/>
      <c r="S301" s="64"/>
      <c r="T301" s="35">
        <v>15108</v>
      </c>
      <c r="U301" s="35">
        <v>10697.2620155039</v>
      </c>
      <c r="V301" s="78" t="s">
        <v>2341</v>
      </c>
    </row>
    <row r="302" ht="25" customHeight="1" spans="1:22">
      <c r="A302" s="66" t="s">
        <v>2342</v>
      </c>
      <c r="B302" s="6" t="s">
        <v>2212</v>
      </c>
      <c r="C302" s="7"/>
      <c r="D302" s="8" t="s">
        <v>1166</v>
      </c>
      <c r="E302" s="15" t="s">
        <v>2343</v>
      </c>
      <c r="F302" s="16">
        <v>0</v>
      </c>
      <c r="G302" s="72" t="s">
        <v>2252</v>
      </c>
      <c r="H302" s="71" t="s">
        <v>1169</v>
      </c>
      <c r="I302" s="22" t="s">
        <v>2344</v>
      </c>
      <c r="J302" s="22">
        <v>44424</v>
      </c>
      <c r="K302" s="24">
        <v>44472</v>
      </c>
      <c r="L302" s="24">
        <v>44523</v>
      </c>
      <c r="M302" s="77" t="s">
        <v>2345</v>
      </c>
      <c r="N302" s="82" t="s">
        <v>2346</v>
      </c>
      <c r="O302" s="60" t="s">
        <v>1173</v>
      </c>
      <c r="P302" s="76">
        <v>46309.9</v>
      </c>
      <c r="Q302" s="35">
        <v>7000</v>
      </c>
      <c r="R302" s="84"/>
      <c r="S302" s="64"/>
      <c r="T302" s="35">
        <v>27500</v>
      </c>
      <c r="U302" s="35">
        <v>11809.9</v>
      </c>
      <c r="V302" s="35"/>
    </row>
    <row r="303" ht="25" customHeight="1" spans="1:22">
      <c r="A303" s="66" t="s">
        <v>2347</v>
      </c>
      <c r="B303" s="6" t="s">
        <v>2212</v>
      </c>
      <c r="C303" s="7"/>
      <c r="D303" s="8" t="s">
        <v>1166</v>
      </c>
      <c r="E303" s="15"/>
      <c r="F303" s="16" t="s">
        <v>2348</v>
      </c>
      <c r="G303" s="72"/>
      <c r="H303" s="71" t="s">
        <v>1306</v>
      </c>
      <c r="I303" s="22"/>
      <c r="J303" s="22">
        <v>44426</v>
      </c>
      <c r="K303" s="24" t="s">
        <v>2349</v>
      </c>
      <c r="L303" s="24"/>
      <c r="M303" s="77" t="s">
        <v>2350</v>
      </c>
      <c r="N303" s="92"/>
      <c r="O303" s="60" t="s">
        <v>1177</v>
      </c>
      <c r="P303" s="36">
        <v>9611.25</v>
      </c>
      <c r="Q303" s="35"/>
      <c r="R303" s="84"/>
      <c r="S303" s="64"/>
      <c r="T303" s="36">
        <v>9611.25</v>
      </c>
      <c r="U303" s="24"/>
      <c r="V303" s="35"/>
    </row>
    <row r="304" ht="25" customHeight="1" spans="1:22">
      <c r="A304" s="66" t="s">
        <v>2351</v>
      </c>
      <c r="B304" s="6" t="s">
        <v>2212</v>
      </c>
      <c r="C304" s="7"/>
      <c r="D304" s="8" t="s">
        <v>1166</v>
      </c>
      <c r="E304" s="15" t="s">
        <v>2251</v>
      </c>
      <c r="F304" s="16">
        <v>0</v>
      </c>
      <c r="G304" s="72" t="s">
        <v>2252</v>
      </c>
      <c r="H304" s="71" t="s">
        <v>1169</v>
      </c>
      <c r="I304" s="22" t="s">
        <v>2149</v>
      </c>
      <c r="J304" s="22">
        <v>44428</v>
      </c>
      <c r="K304" s="24">
        <v>44459</v>
      </c>
      <c r="L304" s="24"/>
      <c r="M304" s="77" t="s">
        <v>2352</v>
      </c>
      <c r="N304" s="92" t="s">
        <v>2353</v>
      </c>
      <c r="O304" s="60" t="s">
        <v>1177</v>
      </c>
      <c r="P304" s="35">
        <v>29157</v>
      </c>
      <c r="Q304" s="96"/>
      <c r="R304" s="84"/>
      <c r="S304" s="64"/>
      <c r="T304" s="35">
        <v>29157</v>
      </c>
      <c r="U304" s="24"/>
      <c r="V304" s="35"/>
    </row>
    <row r="305" ht="25" customHeight="1" spans="1:22">
      <c r="A305" s="66" t="s">
        <v>2354</v>
      </c>
      <c r="B305" s="6" t="s">
        <v>2212</v>
      </c>
      <c r="C305" s="7"/>
      <c r="D305" s="8" t="s">
        <v>1166</v>
      </c>
      <c r="E305" s="15" t="s">
        <v>2251</v>
      </c>
      <c r="F305" s="16">
        <v>0</v>
      </c>
      <c r="G305" s="72" t="s">
        <v>2355</v>
      </c>
      <c r="H305" s="71" t="s">
        <v>1169</v>
      </c>
      <c r="I305" s="22" t="s">
        <v>2149</v>
      </c>
      <c r="J305" s="22">
        <v>44433</v>
      </c>
      <c r="K305" s="24">
        <v>44480</v>
      </c>
      <c r="L305" s="24"/>
      <c r="M305" s="77" t="s">
        <v>2356</v>
      </c>
      <c r="N305" s="92" t="s">
        <v>2337</v>
      </c>
      <c r="O305" s="60" t="s">
        <v>1177</v>
      </c>
      <c r="P305" s="35">
        <v>52617</v>
      </c>
      <c r="Q305" s="96"/>
      <c r="R305" s="84"/>
      <c r="S305" s="64"/>
      <c r="T305" s="35">
        <v>57996.5</v>
      </c>
      <c r="U305" s="24"/>
      <c r="V305" s="78" t="s">
        <v>2357</v>
      </c>
    </row>
    <row r="306" ht="25" customHeight="1" spans="1:22">
      <c r="A306" s="66" t="s">
        <v>2358</v>
      </c>
      <c r="B306" s="6" t="s">
        <v>2212</v>
      </c>
      <c r="C306" s="7"/>
      <c r="D306" s="8" t="s">
        <v>1166</v>
      </c>
      <c r="E306" s="15" t="s">
        <v>2251</v>
      </c>
      <c r="F306" s="16"/>
      <c r="G306" s="72" t="s">
        <v>2359</v>
      </c>
      <c r="H306" s="71" t="s">
        <v>1169</v>
      </c>
      <c r="I306" s="22" t="s">
        <v>2149</v>
      </c>
      <c r="J306" s="22">
        <v>44446</v>
      </c>
      <c r="K306" s="24">
        <v>44480</v>
      </c>
      <c r="L306" s="24"/>
      <c r="M306" s="77" t="s">
        <v>2360</v>
      </c>
      <c r="N306" s="92"/>
      <c r="O306" s="60" t="s">
        <v>1177</v>
      </c>
      <c r="P306" s="35">
        <v>5379.5</v>
      </c>
      <c r="Q306" s="96"/>
      <c r="R306" s="84"/>
      <c r="S306" s="64"/>
      <c r="T306" s="36"/>
      <c r="U306" s="24"/>
      <c r="V306" s="78" t="s">
        <v>2361</v>
      </c>
    </row>
    <row r="307" ht="25" customHeight="1" spans="1:22">
      <c r="A307" s="66" t="s">
        <v>2362</v>
      </c>
      <c r="B307" s="6" t="s">
        <v>2212</v>
      </c>
      <c r="C307" s="7"/>
      <c r="D307" s="8" t="s">
        <v>1166</v>
      </c>
      <c r="E307" s="15" t="s">
        <v>2363</v>
      </c>
      <c r="F307" s="16">
        <v>0</v>
      </c>
      <c r="G307" s="72" t="s">
        <v>2364</v>
      </c>
      <c r="H307" s="71" t="s">
        <v>1306</v>
      </c>
      <c r="I307" s="22"/>
      <c r="J307" s="22">
        <v>44438</v>
      </c>
      <c r="K307" s="24">
        <v>44473</v>
      </c>
      <c r="L307" s="24"/>
      <c r="M307" s="77" t="s">
        <v>2365</v>
      </c>
      <c r="N307" s="92" t="s">
        <v>2366</v>
      </c>
      <c r="O307" s="60" t="s">
        <v>1177</v>
      </c>
      <c r="P307" s="36">
        <v>396764</v>
      </c>
      <c r="Q307" s="96">
        <v>119000</v>
      </c>
      <c r="R307" s="84"/>
      <c r="S307" s="64"/>
      <c r="T307" s="36"/>
      <c r="U307" s="36">
        <v>277764</v>
      </c>
      <c r="V307" s="35"/>
    </row>
    <row r="308" ht="25" customHeight="1" spans="1:22">
      <c r="A308" s="66" t="s">
        <v>2367</v>
      </c>
      <c r="B308" s="6" t="s">
        <v>2212</v>
      </c>
      <c r="C308" s="7"/>
      <c r="D308" s="8" t="s">
        <v>1166</v>
      </c>
      <c r="E308" s="15" t="s">
        <v>2229</v>
      </c>
      <c r="F308" s="16">
        <v>0</v>
      </c>
      <c r="G308" s="72" t="s">
        <v>2368</v>
      </c>
      <c r="H308" s="71" t="s">
        <v>1306</v>
      </c>
      <c r="I308" s="22" t="s">
        <v>2231</v>
      </c>
      <c r="J308" s="22">
        <v>44440</v>
      </c>
      <c r="K308" s="24">
        <v>44462</v>
      </c>
      <c r="L308" s="24"/>
      <c r="M308" s="77" t="s">
        <v>2369</v>
      </c>
      <c r="N308" s="92"/>
      <c r="O308" s="60" t="s">
        <v>1177</v>
      </c>
      <c r="P308" s="36">
        <v>8988</v>
      </c>
      <c r="Q308" s="96">
        <v>2700</v>
      </c>
      <c r="R308" s="84"/>
      <c r="S308" s="64"/>
      <c r="T308" s="36">
        <v>6288</v>
      </c>
      <c r="U308" s="24"/>
      <c r="V308" s="35"/>
    </row>
    <row r="309" ht="25" customHeight="1" spans="1:22">
      <c r="A309" s="66" t="s">
        <v>2370</v>
      </c>
      <c r="B309" s="6" t="s">
        <v>2212</v>
      </c>
      <c r="C309" s="7"/>
      <c r="D309" s="8" t="s">
        <v>1166</v>
      </c>
      <c r="E309" s="15" t="s">
        <v>2213</v>
      </c>
      <c r="F309" s="16">
        <v>0</v>
      </c>
      <c r="G309" s="72" t="s">
        <v>2252</v>
      </c>
      <c r="H309" s="71" t="s">
        <v>1209</v>
      </c>
      <c r="I309" s="22" t="s">
        <v>2215</v>
      </c>
      <c r="J309" s="22">
        <v>44441</v>
      </c>
      <c r="K309" s="24">
        <v>44500</v>
      </c>
      <c r="L309" s="24">
        <v>44515</v>
      </c>
      <c r="M309" s="77" t="s">
        <v>2371</v>
      </c>
      <c r="N309" s="92" t="s">
        <v>2372</v>
      </c>
      <c r="O309" s="60" t="s">
        <v>1177</v>
      </c>
      <c r="P309" s="35">
        <v>33066.5</v>
      </c>
      <c r="Q309" s="35">
        <v>10000</v>
      </c>
      <c r="R309" s="84"/>
      <c r="S309" s="64"/>
      <c r="T309" s="35">
        <v>23066.5</v>
      </c>
      <c r="U309" s="24"/>
      <c r="V309" s="35" t="s">
        <v>2373</v>
      </c>
    </row>
    <row r="310" ht="25" customHeight="1" spans="1:22">
      <c r="A310" s="66" t="s">
        <v>2374</v>
      </c>
      <c r="B310" s="6" t="s">
        <v>2212</v>
      </c>
      <c r="C310" s="7"/>
      <c r="D310" s="8" t="s">
        <v>1166</v>
      </c>
      <c r="E310" s="15" t="s">
        <v>2213</v>
      </c>
      <c r="F310" s="16">
        <v>0</v>
      </c>
      <c r="G310" s="72" t="s">
        <v>2252</v>
      </c>
      <c r="H310" s="71" t="s">
        <v>1209</v>
      </c>
      <c r="I310" s="22" t="s">
        <v>2215</v>
      </c>
      <c r="J310" s="22">
        <v>44445</v>
      </c>
      <c r="K310" s="24">
        <v>44528</v>
      </c>
      <c r="L310" s="24">
        <v>44544</v>
      </c>
      <c r="M310" s="77" t="s">
        <v>2375</v>
      </c>
      <c r="N310" s="92" t="s">
        <v>2376</v>
      </c>
      <c r="O310" s="60" t="s">
        <v>1177</v>
      </c>
      <c r="P310" s="35">
        <v>34358.44</v>
      </c>
      <c r="Q310" s="35">
        <v>10000</v>
      </c>
      <c r="R310" s="84"/>
      <c r="S310" s="64"/>
      <c r="T310" s="35">
        <v>35055</v>
      </c>
      <c r="U310" s="24"/>
      <c r="V310" s="78" t="s">
        <v>2377</v>
      </c>
    </row>
    <row r="311" ht="25" customHeight="1" spans="1:22">
      <c r="A311" s="66" t="s">
        <v>2378</v>
      </c>
      <c r="B311" s="6" t="s">
        <v>2212</v>
      </c>
      <c r="C311" s="7"/>
      <c r="D311" s="8" t="s">
        <v>1166</v>
      </c>
      <c r="E311" s="15" t="s">
        <v>2379</v>
      </c>
      <c r="F311" s="16">
        <v>0</v>
      </c>
      <c r="G311" s="72" t="s">
        <v>2380</v>
      </c>
      <c r="H311" s="71" t="s">
        <v>1306</v>
      </c>
      <c r="I311" s="22"/>
      <c r="J311" s="22">
        <v>44446</v>
      </c>
      <c r="K311" s="24">
        <v>44483</v>
      </c>
      <c r="L311" s="24"/>
      <c r="M311" s="77" t="s">
        <v>2381</v>
      </c>
      <c r="N311" s="92"/>
      <c r="O311" s="60" t="s">
        <v>1177</v>
      </c>
      <c r="P311" s="36">
        <v>92173.2</v>
      </c>
      <c r="Q311" s="96">
        <v>26000</v>
      </c>
      <c r="R311" s="84"/>
      <c r="S311" s="64"/>
      <c r="T311" s="36">
        <v>66173</v>
      </c>
      <c r="U311" s="24"/>
      <c r="V311" s="35"/>
    </row>
    <row r="312" ht="25" customHeight="1" spans="1:22">
      <c r="A312" s="66" t="s">
        <v>2382</v>
      </c>
      <c r="B312" s="6" t="s">
        <v>2212</v>
      </c>
      <c r="C312" s="7"/>
      <c r="D312" s="8" t="s">
        <v>1166</v>
      </c>
      <c r="E312" s="15" t="s">
        <v>2251</v>
      </c>
      <c r="F312" s="16">
        <v>0</v>
      </c>
      <c r="G312" s="72" t="s">
        <v>2383</v>
      </c>
      <c r="H312" s="71" t="s">
        <v>1169</v>
      </c>
      <c r="I312" s="22" t="s">
        <v>2149</v>
      </c>
      <c r="J312" s="22">
        <v>44448</v>
      </c>
      <c r="K312" s="24">
        <v>44498</v>
      </c>
      <c r="L312" s="24"/>
      <c r="M312" s="77" t="s">
        <v>2384</v>
      </c>
      <c r="N312" s="92" t="s">
        <v>2385</v>
      </c>
      <c r="O312" s="60" t="s">
        <v>1177</v>
      </c>
      <c r="P312" s="35">
        <v>26865</v>
      </c>
      <c r="Q312" s="35"/>
      <c r="R312" s="84"/>
      <c r="S312" s="64"/>
      <c r="T312" s="35">
        <v>26865</v>
      </c>
      <c r="U312" s="24"/>
      <c r="V312" s="35"/>
    </row>
    <row r="313" ht="25" customHeight="1" spans="1:22">
      <c r="A313" s="66" t="s">
        <v>2386</v>
      </c>
      <c r="B313" s="6" t="s">
        <v>2212</v>
      </c>
      <c r="C313" s="7"/>
      <c r="D313" s="8" t="s">
        <v>1166</v>
      </c>
      <c r="E313" s="15" t="s">
        <v>2251</v>
      </c>
      <c r="F313" s="16">
        <v>0</v>
      </c>
      <c r="G313" s="72" t="s">
        <v>2364</v>
      </c>
      <c r="H313" s="71" t="s">
        <v>1169</v>
      </c>
      <c r="I313" s="22" t="s">
        <v>2149</v>
      </c>
      <c r="J313" s="22">
        <v>44448</v>
      </c>
      <c r="K313" s="24">
        <v>44519</v>
      </c>
      <c r="L313" s="24"/>
      <c r="M313" s="77" t="s">
        <v>2387</v>
      </c>
      <c r="N313" s="92" t="s">
        <v>2388</v>
      </c>
      <c r="O313" s="60" t="s">
        <v>1177</v>
      </c>
      <c r="P313" s="35">
        <v>55867</v>
      </c>
      <c r="Q313" s="35"/>
      <c r="R313" s="84"/>
      <c r="S313" s="64"/>
      <c r="T313" s="35">
        <v>55867</v>
      </c>
      <c r="U313" s="24"/>
      <c r="V313" s="78" t="s">
        <v>2389</v>
      </c>
    </row>
    <row r="314" ht="25" customHeight="1" spans="1:22">
      <c r="A314" s="66" t="s">
        <v>2390</v>
      </c>
      <c r="B314" s="6" t="s">
        <v>2212</v>
      </c>
      <c r="C314" s="7"/>
      <c r="D314" s="8" t="s">
        <v>1166</v>
      </c>
      <c r="E314" s="15" t="s">
        <v>2256</v>
      </c>
      <c r="F314" s="16">
        <v>0</v>
      </c>
      <c r="G314" s="72" t="s">
        <v>2391</v>
      </c>
      <c r="H314" s="71" t="s">
        <v>1169</v>
      </c>
      <c r="I314" s="22" t="s">
        <v>2258</v>
      </c>
      <c r="J314" s="22">
        <v>44488</v>
      </c>
      <c r="K314" s="24">
        <v>44570</v>
      </c>
      <c r="L314" s="24">
        <v>44629</v>
      </c>
      <c r="M314" s="77" t="s">
        <v>2392</v>
      </c>
      <c r="N314" s="82" t="s">
        <v>2393</v>
      </c>
      <c r="O314" s="60" t="s">
        <v>1173</v>
      </c>
      <c r="P314" s="35">
        <v>94086.97</v>
      </c>
      <c r="Q314" s="35">
        <v>17465.09</v>
      </c>
      <c r="R314" s="84"/>
      <c r="S314" s="64"/>
      <c r="T314" s="35">
        <v>76621.89</v>
      </c>
      <c r="U314" s="24"/>
      <c r="V314" s="35"/>
    </row>
    <row r="315" ht="25" customHeight="1" spans="1:22">
      <c r="A315" s="66" t="s">
        <v>2394</v>
      </c>
      <c r="B315" s="6" t="s">
        <v>2212</v>
      </c>
      <c r="C315" s="7"/>
      <c r="D315" s="8" t="s">
        <v>1166</v>
      </c>
      <c r="E315" s="15" t="s">
        <v>2213</v>
      </c>
      <c r="F315" s="16">
        <v>0</v>
      </c>
      <c r="G315" s="72" t="s">
        <v>2252</v>
      </c>
      <c r="H315" s="71" t="s">
        <v>1209</v>
      </c>
      <c r="I315" s="22" t="s">
        <v>2215</v>
      </c>
      <c r="J315" s="22">
        <v>44488</v>
      </c>
      <c r="K315" s="26">
        <v>44560</v>
      </c>
      <c r="L315" s="24">
        <v>44578</v>
      </c>
      <c r="M315" s="77" t="s">
        <v>2395</v>
      </c>
      <c r="N315" s="82" t="s">
        <v>1600</v>
      </c>
      <c r="O315" s="60" t="s">
        <v>1177</v>
      </c>
      <c r="P315" s="94">
        <v>36064.6</v>
      </c>
      <c r="Q315" s="35">
        <v>10000</v>
      </c>
      <c r="R315" s="84"/>
      <c r="S315" s="64"/>
      <c r="T315" s="35">
        <v>36423</v>
      </c>
      <c r="U315" s="24"/>
      <c r="V315" s="78" t="s">
        <v>2396</v>
      </c>
    </row>
    <row r="316" ht="25" customHeight="1" spans="1:22">
      <c r="A316" s="66" t="s">
        <v>2397</v>
      </c>
      <c r="B316" s="6" t="s">
        <v>2212</v>
      </c>
      <c r="C316" s="7"/>
      <c r="D316" s="8" t="s">
        <v>1166</v>
      </c>
      <c r="E316" s="15" t="s">
        <v>2398</v>
      </c>
      <c r="F316" s="16">
        <v>0</v>
      </c>
      <c r="G316" s="72" t="s">
        <v>2399</v>
      </c>
      <c r="H316" s="71" t="s">
        <v>1169</v>
      </c>
      <c r="I316" s="22" t="s">
        <v>2400</v>
      </c>
      <c r="J316" s="22">
        <v>44491</v>
      </c>
      <c r="K316" s="24">
        <v>44567</v>
      </c>
      <c r="L316" s="24">
        <v>44624</v>
      </c>
      <c r="M316" s="77" t="s">
        <v>2401</v>
      </c>
      <c r="N316" s="82" t="s">
        <v>2402</v>
      </c>
      <c r="O316" s="60" t="s">
        <v>1177</v>
      </c>
      <c r="P316" s="35">
        <v>38762.9</v>
      </c>
      <c r="Q316" s="35">
        <v>9749.58</v>
      </c>
      <c r="R316" s="84"/>
      <c r="S316" s="64"/>
      <c r="T316" s="35">
        <v>29013.32</v>
      </c>
      <c r="U316" s="24"/>
      <c r="V316" s="35" t="s">
        <v>2403</v>
      </c>
    </row>
    <row r="317" ht="25" customHeight="1" spans="1:22">
      <c r="A317" s="66" t="s">
        <v>2404</v>
      </c>
      <c r="B317" s="6" t="s">
        <v>2212</v>
      </c>
      <c r="C317" s="7"/>
      <c r="D317" s="8" t="s">
        <v>1166</v>
      </c>
      <c r="E317" s="15" t="s">
        <v>2213</v>
      </c>
      <c r="F317" s="16">
        <v>0</v>
      </c>
      <c r="G317" s="72" t="s">
        <v>2252</v>
      </c>
      <c r="H317" s="71" t="s">
        <v>1209</v>
      </c>
      <c r="I317" s="22" t="s">
        <v>2215</v>
      </c>
      <c r="J317" s="22">
        <v>44491</v>
      </c>
      <c r="K317" s="26">
        <v>44560</v>
      </c>
      <c r="L317" s="24">
        <v>44578</v>
      </c>
      <c r="M317" s="77" t="s">
        <v>2405</v>
      </c>
      <c r="N317" s="82" t="s">
        <v>1600</v>
      </c>
      <c r="O317" s="60" t="s">
        <v>1177</v>
      </c>
      <c r="P317" s="35">
        <v>35858.2</v>
      </c>
      <c r="Q317" s="35"/>
      <c r="R317" s="84"/>
      <c r="S317" s="64"/>
      <c r="T317" s="35">
        <v>35858.2</v>
      </c>
      <c r="U317" s="24"/>
      <c r="V317" s="35" t="s">
        <v>2406</v>
      </c>
    </row>
    <row r="318" ht="25" customHeight="1" spans="1:22">
      <c r="A318" s="88" t="s">
        <v>2407</v>
      </c>
      <c r="B318" s="6" t="s">
        <v>2212</v>
      </c>
      <c r="C318" s="7"/>
      <c r="D318" s="8" t="s">
        <v>1166</v>
      </c>
      <c r="E318" s="15" t="s">
        <v>2294</v>
      </c>
      <c r="F318" s="16">
        <v>0</v>
      </c>
      <c r="G318" s="72" t="s">
        <v>2252</v>
      </c>
      <c r="H318" s="71" t="s">
        <v>1169</v>
      </c>
      <c r="I318" s="22" t="s">
        <v>2295</v>
      </c>
      <c r="J318" s="22">
        <v>44497</v>
      </c>
      <c r="K318" s="24">
        <v>44597</v>
      </c>
      <c r="L318" s="24">
        <v>44632</v>
      </c>
      <c r="M318" s="77" t="s">
        <v>2408</v>
      </c>
      <c r="N318" s="82" t="s">
        <v>2409</v>
      </c>
      <c r="O318" s="60" t="s">
        <v>1173</v>
      </c>
      <c r="P318" s="35">
        <v>30059.7</v>
      </c>
      <c r="Q318" s="35">
        <v>8646.48</v>
      </c>
      <c r="R318" s="84"/>
      <c r="S318" s="64"/>
      <c r="T318" s="35">
        <v>20175.12</v>
      </c>
      <c r="U318" s="35">
        <v>1238.1</v>
      </c>
      <c r="V318" s="35"/>
    </row>
    <row r="319" ht="25" customHeight="1" spans="1:22">
      <c r="A319" s="66" t="s">
        <v>2410</v>
      </c>
      <c r="B319" s="6" t="s">
        <v>2212</v>
      </c>
      <c r="C319" s="7"/>
      <c r="D319" s="8" t="s">
        <v>1166</v>
      </c>
      <c r="E319" s="15" t="s">
        <v>2251</v>
      </c>
      <c r="F319" s="16">
        <v>0</v>
      </c>
      <c r="G319" s="72" t="s">
        <v>2286</v>
      </c>
      <c r="H319" s="71" t="s">
        <v>1169</v>
      </c>
      <c r="I319" s="22" t="s">
        <v>2149</v>
      </c>
      <c r="J319" s="22">
        <v>44511</v>
      </c>
      <c r="K319" s="24">
        <v>44551</v>
      </c>
      <c r="L319" s="24"/>
      <c r="M319" s="77" t="s">
        <v>2411</v>
      </c>
      <c r="N319" s="92" t="s">
        <v>2412</v>
      </c>
      <c r="O319" s="60" t="s">
        <v>1177</v>
      </c>
      <c r="P319" s="35">
        <v>56140</v>
      </c>
      <c r="Q319" s="97"/>
      <c r="R319" s="84"/>
      <c r="S319" s="64"/>
      <c r="T319" s="35">
        <v>56140</v>
      </c>
      <c r="U319" s="24"/>
      <c r="V319" s="78" t="s">
        <v>2413</v>
      </c>
    </row>
    <row r="320" ht="25" customHeight="1" spans="1:22">
      <c r="A320" s="66" t="s">
        <v>2414</v>
      </c>
      <c r="B320" s="6" t="s">
        <v>2212</v>
      </c>
      <c r="C320" s="7"/>
      <c r="D320" s="8" t="s">
        <v>1166</v>
      </c>
      <c r="E320" s="15" t="s">
        <v>2251</v>
      </c>
      <c r="F320" s="16"/>
      <c r="G320" s="72" t="s">
        <v>2415</v>
      </c>
      <c r="H320" s="71" t="s">
        <v>1169</v>
      </c>
      <c r="I320" s="22" t="s">
        <v>2149</v>
      </c>
      <c r="J320" s="22">
        <v>44511</v>
      </c>
      <c r="K320" s="24">
        <v>44575</v>
      </c>
      <c r="L320" s="24">
        <v>44623</v>
      </c>
      <c r="M320" s="77" t="s">
        <v>2416</v>
      </c>
      <c r="N320" s="82" t="s">
        <v>2417</v>
      </c>
      <c r="O320" s="60" t="s">
        <v>1177</v>
      </c>
      <c r="P320" s="35">
        <v>26867</v>
      </c>
      <c r="Q320" s="35">
        <v>16678</v>
      </c>
      <c r="R320" s="84"/>
      <c r="S320" s="64"/>
      <c r="T320" s="35">
        <v>8353</v>
      </c>
      <c r="U320" s="35">
        <v>1836</v>
      </c>
      <c r="V320" s="35"/>
    </row>
    <row r="321" ht="25" customHeight="1" spans="1:22">
      <c r="A321" s="66" t="s">
        <v>2418</v>
      </c>
      <c r="B321" s="6" t="s">
        <v>2212</v>
      </c>
      <c r="C321" s="7"/>
      <c r="D321" s="8" t="s">
        <v>1166</v>
      </c>
      <c r="E321" s="15" t="s">
        <v>2379</v>
      </c>
      <c r="F321" s="16">
        <v>0</v>
      </c>
      <c r="G321" s="72" t="s">
        <v>2380</v>
      </c>
      <c r="H321" s="71" t="s">
        <v>1306</v>
      </c>
      <c r="I321" s="22"/>
      <c r="J321" s="22">
        <v>44525</v>
      </c>
      <c r="K321" s="24">
        <v>44568</v>
      </c>
      <c r="L321" s="24"/>
      <c r="M321" s="77" t="s">
        <v>2419</v>
      </c>
      <c r="N321" s="92"/>
      <c r="O321" s="60" t="s">
        <v>1177</v>
      </c>
      <c r="P321" s="36">
        <v>64481</v>
      </c>
      <c r="Q321" s="36">
        <v>19000</v>
      </c>
      <c r="R321" s="84"/>
      <c r="S321" s="64"/>
      <c r="T321" s="36">
        <v>45481</v>
      </c>
      <c r="U321" s="24"/>
      <c r="V321" s="35"/>
    </row>
    <row r="322" ht="25" customHeight="1" spans="1:22">
      <c r="A322" s="66" t="s">
        <v>2420</v>
      </c>
      <c r="B322" s="6" t="s">
        <v>2212</v>
      </c>
      <c r="C322" s="7"/>
      <c r="D322" s="8" t="s">
        <v>1166</v>
      </c>
      <c r="E322" s="15" t="s">
        <v>2213</v>
      </c>
      <c r="F322" s="16">
        <v>0</v>
      </c>
      <c r="G322" s="72" t="s">
        <v>2252</v>
      </c>
      <c r="H322" s="71" t="s">
        <v>1209</v>
      </c>
      <c r="I322" s="22" t="s">
        <v>2215</v>
      </c>
      <c r="J322" s="22">
        <v>44529</v>
      </c>
      <c r="K322" s="24">
        <v>44567</v>
      </c>
      <c r="L322" s="24">
        <v>44586</v>
      </c>
      <c r="M322" s="77" t="s">
        <v>2421</v>
      </c>
      <c r="N322" s="82" t="s">
        <v>2422</v>
      </c>
      <c r="O322" s="60" t="s">
        <v>1177</v>
      </c>
      <c r="P322" s="35">
        <v>33442.2</v>
      </c>
      <c r="Q322" s="36"/>
      <c r="R322" s="84"/>
      <c r="S322" s="64"/>
      <c r="T322" s="35">
        <v>23734.1772151899</v>
      </c>
      <c r="U322" s="35">
        <v>13164</v>
      </c>
      <c r="V322" s="35"/>
    </row>
    <row r="323" ht="25" customHeight="1" spans="1:22">
      <c r="A323" s="66" t="s">
        <v>2423</v>
      </c>
      <c r="B323" s="6" t="s">
        <v>2212</v>
      </c>
      <c r="C323" s="7"/>
      <c r="D323" s="8" t="s">
        <v>1166</v>
      </c>
      <c r="E323" s="15" t="s">
        <v>2213</v>
      </c>
      <c r="F323" s="16">
        <v>0</v>
      </c>
      <c r="G323" s="72" t="s">
        <v>2252</v>
      </c>
      <c r="H323" s="71" t="s">
        <v>1209</v>
      </c>
      <c r="I323" s="22" t="s">
        <v>2215</v>
      </c>
      <c r="J323" s="22">
        <v>44529</v>
      </c>
      <c r="K323" s="24">
        <v>44596</v>
      </c>
      <c r="L323" s="24">
        <v>44613</v>
      </c>
      <c r="M323" s="77" t="s">
        <v>2424</v>
      </c>
      <c r="N323" s="92" t="s">
        <v>2425</v>
      </c>
      <c r="O323" s="60" t="s">
        <v>1177</v>
      </c>
      <c r="P323" s="35">
        <v>33270.24</v>
      </c>
      <c r="Q323" s="36"/>
      <c r="R323" s="84"/>
      <c r="S323" s="64"/>
      <c r="T323" s="35">
        <v>24240</v>
      </c>
      <c r="U323" s="24"/>
      <c r="V323" s="78" t="s">
        <v>2426</v>
      </c>
    </row>
    <row r="324" ht="25" customHeight="1" spans="1:22">
      <c r="A324" s="66" t="s">
        <v>2427</v>
      </c>
      <c r="B324" s="6" t="s">
        <v>2212</v>
      </c>
      <c r="C324" s="7"/>
      <c r="D324" s="8" t="s">
        <v>1166</v>
      </c>
      <c r="E324" s="15" t="s">
        <v>2229</v>
      </c>
      <c r="F324" s="16">
        <v>0</v>
      </c>
      <c r="G324" s="72" t="s">
        <v>2428</v>
      </c>
      <c r="H324" s="71" t="s">
        <v>1306</v>
      </c>
      <c r="I324" s="22" t="s">
        <v>2231</v>
      </c>
      <c r="J324" s="22">
        <v>44531</v>
      </c>
      <c r="K324" s="24">
        <v>44587</v>
      </c>
      <c r="L324" s="24"/>
      <c r="M324" s="77" t="s">
        <v>2429</v>
      </c>
      <c r="N324" s="92" t="s">
        <v>2430</v>
      </c>
      <c r="O324" s="60" t="s">
        <v>1177</v>
      </c>
      <c r="P324" s="36">
        <v>159225</v>
      </c>
      <c r="Q324" s="36">
        <v>47520</v>
      </c>
      <c r="R324" s="84"/>
      <c r="S324" s="64"/>
      <c r="T324" s="36">
        <v>100000</v>
      </c>
      <c r="U324" s="36">
        <v>11705</v>
      </c>
      <c r="V324" s="35"/>
    </row>
    <row r="325" ht="25" customHeight="1" spans="1:22">
      <c r="A325" s="66" t="s">
        <v>2431</v>
      </c>
      <c r="B325" s="6" t="s">
        <v>2212</v>
      </c>
      <c r="C325" s="7"/>
      <c r="D325" s="8" t="s">
        <v>1166</v>
      </c>
      <c r="E325" s="15" t="s">
        <v>2320</v>
      </c>
      <c r="F325" s="16">
        <v>0</v>
      </c>
      <c r="G325" s="72" t="s">
        <v>2432</v>
      </c>
      <c r="H325" s="71" t="s">
        <v>1169</v>
      </c>
      <c r="I325" s="22" t="s">
        <v>2241</v>
      </c>
      <c r="J325" s="22">
        <v>44531</v>
      </c>
      <c r="K325" s="24">
        <v>44585</v>
      </c>
      <c r="L325" s="24">
        <v>44624</v>
      </c>
      <c r="M325" s="77" t="s">
        <v>2433</v>
      </c>
      <c r="N325" s="82" t="s">
        <v>2434</v>
      </c>
      <c r="O325" s="60" t="s">
        <v>1173</v>
      </c>
      <c r="P325" s="35">
        <v>97559.74</v>
      </c>
      <c r="Q325" s="35">
        <v>25219</v>
      </c>
      <c r="R325" s="84"/>
      <c r="S325" s="64"/>
      <c r="T325" s="35">
        <v>72340.74</v>
      </c>
      <c r="U325" s="24"/>
      <c r="V325" s="35"/>
    </row>
    <row r="326" ht="25" customHeight="1" spans="1:22">
      <c r="A326" s="66" t="s">
        <v>2435</v>
      </c>
      <c r="B326" s="6" t="s">
        <v>2212</v>
      </c>
      <c r="C326" s="7"/>
      <c r="D326" s="8" t="s">
        <v>1166</v>
      </c>
      <c r="E326" s="15" t="s">
        <v>2330</v>
      </c>
      <c r="F326" s="16">
        <v>0</v>
      </c>
      <c r="G326" s="9" t="s">
        <v>2331</v>
      </c>
      <c r="H326" s="8" t="s">
        <v>1169</v>
      </c>
      <c r="I326" s="8" t="s">
        <v>2436</v>
      </c>
      <c r="J326" s="100">
        <v>44532</v>
      </c>
      <c r="K326" s="24">
        <v>44567</v>
      </c>
      <c r="L326" s="24">
        <v>44607</v>
      </c>
      <c r="M326" s="101" t="s">
        <v>2437</v>
      </c>
      <c r="N326" s="93" t="s">
        <v>2438</v>
      </c>
      <c r="O326" s="60" t="s">
        <v>1173</v>
      </c>
      <c r="P326" s="35">
        <v>24866.75</v>
      </c>
      <c r="Q326" s="35">
        <v>7460.03</v>
      </c>
      <c r="R326" s="84"/>
      <c r="S326" s="64"/>
      <c r="T326" s="35">
        <v>17406.72</v>
      </c>
      <c r="U326" s="24"/>
      <c r="V326" s="35"/>
    </row>
    <row r="327" ht="25" customHeight="1" spans="1:22">
      <c r="A327" s="66" t="s">
        <v>2439</v>
      </c>
      <c r="B327" s="6" t="s">
        <v>2212</v>
      </c>
      <c r="C327" s="7"/>
      <c r="D327" s="8" t="s">
        <v>1166</v>
      </c>
      <c r="E327" s="15" t="s">
        <v>2294</v>
      </c>
      <c r="F327" s="16">
        <v>0</v>
      </c>
      <c r="G327" s="72" t="s">
        <v>2252</v>
      </c>
      <c r="H327" s="71" t="s">
        <v>1169</v>
      </c>
      <c r="I327" s="22" t="s">
        <v>2295</v>
      </c>
      <c r="J327" s="22">
        <v>44532</v>
      </c>
      <c r="K327" s="24">
        <v>44570</v>
      </c>
      <c r="L327" s="24">
        <v>44632</v>
      </c>
      <c r="M327" s="77" t="s">
        <v>2440</v>
      </c>
      <c r="N327" s="93" t="s">
        <v>2441</v>
      </c>
      <c r="O327" s="60" t="s">
        <v>1173</v>
      </c>
      <c r="P327" s="35">
        <v>28585.25</v>
      </c>
      <c r="Q327" s="35">
        <v>8575.58</v>
      </c>
      <c r="R327" s="84"/>
      <c r="S327" s="64"/>
      <c r="T327" s="35">
        <v>20009.67</v>
      </c>
      <c r="U327" s="24"/>
      <c r="V327" s="35"/>
    </row>
    <row r="328" ht="25" customHeight="1" spans="1:22">
      <c r="A328" s="66" t="s">
        <v>2442</v>
      </c>
      <c r="B328" s="6" t="s">
        <v>2212</v>
      </c>
      <c r="C328" s="7"/>
      <c r="D328" s="8" t="s">
        <v>1166</v>
      </c>
      <c r="E328" s="15" t="s">
        <v>2320</v>
      </c>
      <c r="F328" s="16">
        <v>0</v>
      </c>
      <c r="G328" s="72" t="s">
        <v>2443</v>
      </c>
      <c r="H328" s="71" t="s">
        <v>1169</v>
      </c>
      <c r="I328" s="22" t="s">
        <v>2241</v>
      </c>
      <c r="J328" s="22">
        <v>44533</v>
      </c>
      <c r="K328" s="24">
        <v>44589</v>
      </c>
      <c r="L328" s="24">
        <v>44628</v>
      </c>
      <c r="M328" s="77" t="s">
        <v>2444</v>
      </c>
      <c r="N328" s="93" t="s">
        <v>2445</v>
      </c>
      <c r="O328" s="60" t="s">
        <v>1173</v>
      </c>
      <c r="P328" s="35">
        <v>109723.94</v>
      </c>
      <c r="Q328" s="35">
        <v>25236</v>
      </c>
      <c r="R328" s="84"/>
      <c r="S328" s="64"/>
      <c r="T328" s="35">
        <v>84487.94</v>
      </c>
      <c r="U328" s="24"/>
      <c r="V328" s="35"/>
    </row>
    <row r="329" ht="25" customHeight="1" spans="1:22">
      <c r="A329" s="66" t="s">
        <v>2446</v>
      </c>
      <c r="B329" s="6" t="s">
        <v>2212</v>
      </c>
      <c r="C329" s="7"/>
      <c r="D329" s="8" t="s">
        <v>1166</v>
      </c>
      <c r="E329" s="15" t="s">
        <v>2363</v>
      </c>
      <c r="F329" s="16"/>
      <c r="G329" s="72" t="s">
        <v>2447</v>
      </c>
      <c r="H329" s="71" t="s">
        <v>1306</v>
      </c>
      <c r="I329" s="22"/>
      <c r="J329" s="22">
        <v>44543</v>
      </c>
      <c r="K329" s="24">
        <v>44561</v>
      </c>
      <c r="L329" s="24"/>
      <c r="M329" s="77" t="s">
        <v>2448</v>
      </c>
      <c r="N329" s="92" t="s">
        <v>2449</v>
      </c>
      <c r="O329" s="60" t="s">
        <v>1177</v>
      </c>
      <c r="P329" s="36">
        <v>20684.16</v>
      </c>
      <c r="Q329" s="35"/>
      <c r="R329" s="84"/>
      <c r="S329" s="64"/>
      <c r="T329" s="36">
        <v>20684.16</v>
      </c>
      <c r="U329" s="24"/>
      <c r="V329" s="78" t="s">
        <v>2450</v>
      </c>
    </row>
    <row r="330" ht="25" customHeight="1" spans="1:22">
      <c r="A330" s="66" t="s">
        <v>2451</v>
      </c>
      <c r="B330" s="6" t="s">
        <v>2212</v>
      </c>
      <c r="C330" s="7"/>
      <c r="D330" s="8" t="s">
        <v>1166</v>
      </c>
      <c r="E330" s="15" t="s">
        <v>2251</v>
      </c>
      <c r="F330" s="16"/>
      <c r="G330" s="72" t="s">
        <v>2452</v>
      </c>
      <c r="H330" s="71" t="s">
        <v>1169</v>
      </c>
      <c r="I330" s="22" t="s">
        <v>2149</v>
      </c>
      <c r="J330" s="22">
        <v>44544</v>
      </c>
      <c r="K330" s="24">
        <v>44575</v>
      </c>
      <c r="L330" s="24"/>
      <c r="M330" s="77" t="s">
        <v>2453</v>
      </c>
      <c r="N330" s="82" t="s">
        <v>2417</v>
      </c>
      <c r="O330" s="60" t="s">
        <v>1177</v>
      </c>
      <c r="P330" s="35">
        <v>46318.8</v>
      </c>
      <c r="Q330" s="35">
        <v>9913</v>
      </c>
      <c r="R330" s="84"/>
      <c r="S330" s="64"/>
      <c r="T330" s="35">
        <v>36405.8</v>
      </c>
      <c r="U330" s="24"/>
      <c r="V330" s="35"/>
    </row>
    <row r="331" ht="25" customHeight="1" spans="1:22">
      <c r="A331" s="66" t="s">
        <v>2454</v>
      </c>
      <c r="B331" s="6" t="s">
        <v>2212</v>
      </c>
      <c r="C331" s="7"/>
      <c r="D331" s="8" t="s">
        <v>1166</v>
      </c>
      <c r="E331" s="15" t="s">
        <v>2455</v>
      </c>
      <c r="F331" s="16">
        <v>0</v>
      </c>
      <c r="G331" s="72" t="s">
        <v>2456</v>
      </c>
      <c r="H331" s="71" t="s">
        <v>1306</v>
      </c>
      <c r="I331" s="22"/>
      <c r="J331" s="22">
        <v>44553</v>
      </c>
      <c r="K331" s="24"/>
      <c r="L331" s="24"/>
      <c r="M331" s="77"/>
      <c r="N331" s="92"/>
      <c r="O331" s="60" t="s">
        <v>1177</v>
      </c>
      <c r="P331" s="36">
        <v>3320</v>
      </c>
      <c r="Q331" s="36">
        <v>1660</v>
      </c>
      <c r="R331" s="84"/>
      <c r="S331" s="64"/>
      <c r="T331" s="36">
        <v>1660</v>
      </c>
      <c r="U331" s="24"/>
      <c r="V331" s="35"/>
    </row>
    <row r="332" ht="25" customHeight="1" spans="1:22">
      <c r="A332" s="66" t="s">
        <v>2457</v>
      </c>
      <c r="B332" s="6" t="s">
        <v>2212</v>
      </c>
      <c r="C332" s="7"/>
      <c r="D332" s="8" t="s">
        <v>1166</v>
      </c>
      <c r="E332" s="15" t="s">
        <v>2213</v>
      </c>
      <c r="F332" s="16">
        <v>0</v>
      </c>
      <c r="G332" s="72" t="s">
        <v>2252</v>
      </c>
      <c r="H332" s="71" t="s">
        <v>1209</v>
      </c>
      <c r="I332" s="22" t="s">
        <v>2215</v>
      </c>
      <c r="J332" s="22">
        <v>44554</v>
      </c>
      <c r="K332" s="24">
        <v>44675</v>
      </c>
      <c r="L332" s="24"/>
      <c r="M332" s="77" t="s">
        <v>2458</v>
      </c>
      <c r="N332" s="33" t="s">
        <v>2459</v>
      </c>
      <c r="O332" s="60" t="s">
        <v>1177</v>
      </c>
      <c r="P332" s="35">
        <v>34157.76</v>
      </c>
      <c r="Q332" s="35">
        <v>19157.76</v>
      </c>
      <c r="R332" s="84"/>
      <c r="S332" s="64"/>
      <c r="T332" s="35">
        <v>15000</v>
      </c>
      <c r="U332" s="24"/>
      <c r="V332" s="78" t="s">
        <v>2460</v>
      </c>
    </row>
    <row r="333" ht="25" customHeight="1" spans="1:22">
      <c r="A333" s="66" t="s">
        <v>2461</v>
      </c>
      <c r="B333" s="6" t="s">
        <v>2212</v>
      </c>
      <c r="C333" s="7"/>
      <c r="D333" s="8" t="s">
        <v>1166</v>
      </c>
      <c r="E333" s="15" t="s">
        <v>2229</v>
      </c>
      <c r="F333" s="16">
        <v>0</v>
      </c>
      <c r="G333" s="72" t="s">
        <v>2462</v>
      </c>
      <c r="H333" s="71" t="s">
        <v>1306</v>
      </c>
      <c r="I333" s="22"/>
      <c r="J333" s="22">
        <v>44559</v>
      </c>
      <c r="K333" s="24">
        <v>44576</v>
      </c>
      <c r="L333" s="24"/>
      <c r="M333" s="77"/>
      <c r="N333" s="92"/>
      <c r="O333" s="60" t="s">
        <v>1177</v>
      </c>
      <c r="P333" s="36">
        <v>2960</v>
      </c>
      <c r="Q333" s="36">
        <v>888</v>
      </c>
      <c r="R333" s="84"/>
      <c r="S333" s="64"/>
      <c r="T333" s="36">
        <v>2722</v>
      </c>
      <c r="U333" s="24"/>
      <c r="V333" s="35"/>
    </row>
    <row r="334" ht="25" customHeight="1" spans="1:22">
      <c r="A334" s="66" t="s">
        <v>2463</v>
      </c>
      <c r="B334" s="6" t="s">
        <v>2212</v>
      </c>
      <c r="C334" s="7"/>
      <c r="D334" s="8" t="s">
        <v>1166</v>
      </c>
      <c r="E334" s="15" t="s">
        <v>2251</v>
      </c>
      <c r="F334" s="16"/>
      <c r="G334" s="72" t="s">
        <v>2464</v>
      </c>
      <c r="H334" s="71" t="s">
        <v>1169</v>
      </c>
      <c r="I334" s="22" t="s">
        <v>2149</v>
      </c>
      <c r="J334" s="22">
        <v>44587</v>
      </c>
      <c r="K334" s="24">
        <v>44669</v>
      </c>
      <c r="L334" s="24"/>
      <c r="M334" s="77" t="s">
        <v>2465</v>
      </c>
      <c r="N334" s="92" t="s">
        <v>2466</v>
      </c>
      <c r="O334" s="60" t="s">
        <v>1177</v>
      </c>
      <c r="P334" s="35">
        <v>27129</v>
      </c>
      <c r="Q334" s="35">
        <v>10299.2</v>
      </c>
      <c r="R334" s="84"/>
      <c r="S334" s="64"/>
      <c r="T334" s="35">
        <v>16829.8</v>
      </c>
      <c r="U334" s="24"/>
      <c r="V334" s="35"/>
    </row>
    <row r="335" ht="25" customHeight="1" spans="1:22">
      <c r="A335" s="66" t="s">
        <v>2467</v>
      </c>
      <c r="B335" s="6" t="s">
        <v>2212</v>
      </c>
      <c r="C335" s="7"/>
      <c r="D335" s="8" t="s">
        <v>1166</v>
      </c>
      <c r="E335" s="15" t="s">
        <v>2251</v>
      </c>
      <c r="F335" s="16"/>
      <c r="G335" s="72" t="s">
        <v>2415</v>
      </c>
      <c r="H335" s="71" t="s">
        <v>1169</v>
      </c>
      <c r="I335" s="22" t="s">
        <v>2149</v>
      </c>
      <c r="J335" s="22">
        <v>44587</v>
      </c>
      <c r="K335" s="24">
        <v>44683</v>
      </c>
      <c r="L335" s="24"/>
      <c r="M335" s="77" t="s">
        <v>2468</v>
      </c>
      <c r="N335" s="92" t="s">
        <v>2469</v>
      </c>
      <c r="O335" s="60" t="s">
        <v>1177</v>
      </c>
      <c r="P335" s="35">
        <v>24233</v>
      </c>
      <c r="Q335" s="35">
        <v>24233</v>
      </c>
      <c r="R335" s="84"/>
      <c r="S335" s="64"/>
      <c r="T335" s="36"/>
      <c r="U335" s="24"/>
      <c r="V335" s="78" t="s">
        <v>2470</v>
      </c>
    </row>
    <row r="336" ht="25" customHeight="1" spans="1:22">
      <c r="A336" s="88" t="s">
        <v>2471</v>
      </c>
      <c r="B336" s="6" t="s">
        <v>2212</v>
      </c>
      <c r="C336" s="7"/>
      <c r="D336" s="8" t="s">
        <v>1166</v>
      </c>
      <c r="E336" s="15" t="s">
        <v>2229</v>
      </c>
      <c r="F336" s="16">
        <v>0</v>
      </c>
      <c r="G336" s="72" t="s">
        <v>2428</v>
      </c>
      <c r="H336" s="71" t="s">
        <v>1306</v>
      </c>
      <c r="I336" s="22" t="s">
        <v>2231</v>
      </c>
      <c r="J336" s="22">
        <v>44587</v>
      </c>
      <c r="K336" s="24">
        <v>44692</v>
      </c>
      <c r="L336" s="24"/>
      <c r="M336" s="77" t="s">
        <v>2472</v>
      </c>
      <c r="N336" s="92" t="s">
        <v>2473</v>
      </c>
      <c r="O336" s="60" t="s">
        <v>1177</v>
      </c>
      <c r="P336" s="36">
        <v>157671</v>
      </c>
      <c r="Q336" s="36">
        <v>48915.9</v>
      </c>
      <c r="R336" s="84"/>
      <c r="S336" s="64"/>
      <c r="T336" s="36">
        <v>60000</v>
      </c>
      <c r="U336" s="36">
        <v>54137.1</v>
      </c>
      <c r="V336" s="35"/>
    </row>
    <row r="337" ht="25" customHeight="1" spans="1:22">
      <c r="A337" s="66" t="s">
        <v>2474</v>
      </c>
      <c r="B337" s="6" t="s">
        <v>2212</v>
      </c>
      <c r="C337" s="7"/>
      <c r="D337" s="8" t="s">
        <v>1166</v>
      </c>
      <c r="E337" s="15" t="s">
        <v>2229</v>
      </c>
      <c r="F337" s="16">
        <v>0</v>
      </c>
      <c r="G337" s="72" t="s">
        <v>2475</v>
      </c>
      <c r="H337" s="71" t="s">
        <v>1306</v>
      </c>
      <c r="I337" s="22"/>
      <c r="J337" s="22">
        <v>44617</v>
      </c>
      <c r="K337" s="24">
        <v>44653</v>
      </c>
      <c r="L337" s="24"/>
      <c r="M337" s="77" t="s">
        <v>2476</v>
      </c>
      <c r="N337" s="92"/>
      <c r="O337" s="60" t="s">
        <v>1177</v>
      </c>
      <c r="P337" s="36">
        <v>5091.5</v>
      </c>
      <c r="Q337" s="36">
        <v>1600</v>
      </c>
      <c r="R337" s="84"/>
      <c r="S337" s="64"/>
      <c r="T337" s="36">
        <v>3491.5</v>
      </c>
      <c r="U337" s="24"/>
      <c r="V337" s="35"/>
    </row>
    <row r="338" ht="25" customHeight="1" spans="1:22">
      <c r="A338" s="66" t="s">
        <v>2477</v>
      </c>
      <c r="B338" s="6" t="s">
        <v>2212</v>
      </c>
      <c r="C338" s="7"/>
      <c r="D338" s="8" t="s">
        <v>1166</v>
      </c>
      <c r="E338" s="15" t="s">
        <v>2478</v>
      </c>
      <c r="F338" s="16"/>
      <c r="G338" s="72" t="s">
        <v>2479</v>
      </c>
      <c r="H338" s="71" t="s">
        <v>1169</v>
      </c>
      <c r="I338" s="22" t="s">
        <v>2316</v>
      </c>
      <c r="J338" s="22">
        <v>44620</v>
      </c>
      <c r="K338" s="24">
        <v>44697</v>
      </c>
      <c r="L338" s="24">
        <v>44711</v>
      </c>
      <c r="M338" s="77" t="s">
        <v>2480</v>
      </c>
      <c r="N338" s="33" t="s">
        <v>2481</v>
      </c>
      <c r="O338" s="60" t="s">
        <v>1173</v>
      </c>
      <c r="P338" s="35">
        <v>33513.8</v>
      </c>
      <c r="Q338" s="35">
        <v>10039</v>
      </c>
      <c r="R338" s="84"/>
      <c r="S338" s="64"/>
      <c r="T338" s="35">
        <v>23474.8</v>
      </c>
      <c r="U338" s="24"/>
      <c r="V338" s="35"/>
    </row>
    <row r="339" ht="25" customHeight="1" spans="1:22">
      <c r="A339" s="68" t="s">
        <v>2482</v>
      </c>
      <c r="B339" s="6" t="s">
        <v>2212</v>
      </c>
      <c r="C339" s="7"/>
      <c r="D339" s="8" t="s">
        <v>1721</v>
      </c>
      <c r="E339" s="15" t="s">
        <v>2251</v>
      </c>
      <c r="F339" s="16">
        <v>0</v>
      </c>
      <c r="G339" s="72" t="s">
        <v>2452</v>
      </c>
      <c r="H339" s="71" t="s">
        <v>1169</v>
      </c>
      <c r="I339" s="22" t="s">
        <v>2149</v>
      </c>
      <c r="J339" s="22">
        <v>44620</v>
      </c>
      <c r="K339" s="24">
        <v>44719</v>
      </c>
      <c r="L339" s="24"/>
      <c r="M339" s="77" t="s">
        <v>2483</v>
      </c>
      <c r="N339" s="92" t="s">
        <v>2484</v>
      </c>
      <c r="O339" s="60" t="s">
        <v>1177</v>
      </c>
      <c r="P339" s="35">
        <v>49987.9</v>
      </c>
      <c r="Q339" s="35">
        <v>6500</v>
      </c>
      <c r="R339" s="84">
        <v>43487.9</v>
      </c>
      <c r="S339" s="64"/>
      <c r="T339" s="36"/>
      <c r="U339" s="24"/>
      <c r="V339" s="35"/>
    </row>
    <row r="340" ht="25" customHeight="1" spans="1:22">
      <c r="A340" s="66" t="s">
        <v>2485</v>
      </c>
      <c r="B340" s="6" t="s">
        <v>2212</v>
      </c>
      <c r="C340" s="7"/>
      <c r="D340" s="8" t="s">
        <v>1166</v>
      </c>
      <c r="E340" s="15" t="s">
        <v>2251</v>
      </c>
      <c r="F340" s="16">
        <v>0</v>
      </c>
      <c r="G340" s="72" t="s">
        <v>2415</v>
      </c>
      <c r="H340" s="71" t="s">
        <v>1169</v>
      </c>
      <c r="I340" s="22" t="s">
        <v>2149</v>
      </c>
      <c r="J340" s="22">
        <v>44620</v>
      </c>
      <c r="K340" s="24">
        <v>44701</v>
      </c>
      <c r="L340" s="24"/>
      <c r="M340" s="77" t="s">
        <v>2483</v>
      </c>
      <c r="N340" s="92" t="s">
        <v>2486</v>
      </c>
      <c r="O340" s="60" t="s">
        <v>1177</v>
      </c>
      <c r="P340" s="35">
        <v>23501</v>
      </c>
      <c r="Q340" s="35">
        <v>3500</v>
      </c>
      <c r="R340" s="84"/>
      <c r="S340" s="64"/>
      <c r="T340" s="35">
        <v>20001</v>
      </c>
      <c r="U340" s="24"/>
      <c r="V340" s="35"/>
    </row>
    <row r="341" ht="25" customHeight="1" spans="1:22">
      <c r="A341" s="68" t="s">
        <v>2487</v>
      </c>
      <c r="B341" s="6" t="s">
        <v>2212</v>
      </c>
      <c r="C341" s="7"/>
      <c r="D341" s="8" t="s">
        <v>1269</v>
      </c>
      <c r="E341" s="15" t="s">
        <v>2229</v>
      </c>
      <c r="F341" s="16">
        <v>0</v>
      </c>
      <c r="G341" s="72" t="s">
        <v>2475</v>
      </c>
      <c r="H341" s="71" t="s">
        <v>1306</v>
      </c>
      <c r="I341" s="22"/>
      <c r="J341" s="22">
        <v>44622</v>
      </c>
      <c r="K341" s="24"/>
      <c r="L341" s="24"/>
      <c r="M341" s="77" t="s">
        <v>2488</v>
      </c>
      <c r="N341" s="92"/>
      <c r="O341" s="60" t="s">
        <v>1177</v>
      </c>
      <c r="P341" s="36">
        <v>77590.32</v>
      </c>
      <c r="Q341" s="36">
        <v>23277</v>
      </c>
      <c r="R341" s="84"/>
      <c r="S341" s="64"/>
      <c r="T341" s="36"/>
      <c r="U341" s="24"/>
      <c r="V341" s="35"/>
    </row>
    <row r="342" ht="25" customHeight="1" spans="1:22">
      <c r="A342" s="68" t="s">
        <v>2489</v>
      </c>
      <c r="B342" s="6" t="s">
        <v>2212</v>
      </c>
      <c r="C342" s="7"/>
      <c r="D342" s="8" t="s">
        <v>1643</v>
      </c>
      <c r="E342" s="15" t="s">
        <v>2478</v>
      </c>
      <c r="F342" s="16">
        <v>0</v>
      </c>
      <c r="G342" s="72" t="s">
        <v>2479</v>
      </c>
      <c r="H342" s="71" t="s">
        <v>1169</v>
      </c>
      <c r="I342" s="22" t="s">
        <v>2316</v>
      </c>
      <c r="J342" s="22">
        <v>44622</v>
      </c>
      <c r="K342" s="24"/>
      <c r="L342" s="24"/>
      <c r="M342" s="77" t="s">
        <v>2490</v>
      </c>
      <c r="N342" s="33" t="s">
        <v>2491</v>
      </c>
      <c r="O342" s="60" t="s">
        <v>1173</v>
      </c>
      <c r="P342" s="37">
        <v>34713</v>
      </c>
      <c r="Q342" s="35">
        <v>10414</v>
      </c>
      <c r="R342" s="84"/>
      <c r="S342" s="64"/>
      <c r="T342" s="36"/>
      <c r="U342" s="24"/>
      <c r="V342" s="35"/>
    </row>
    <row r="343" ht="25" customHeight="1" spans="1:22">
      <c r="A343" s="87" t="s">
        <v>2492</v>
      </c>
      <c r="B343" s="6" t="s">
        <v>2212</v>
      </c>
      <c r="C343" s="7"/>
      <c r="D343" s="8" t="s">
        <v>1707</v>
      </c>
      <c r="E343" s="15" t="s">
        <v>2256</v>
      </c>
      <c r="F343" s="16">
        <v>0</v>
      </c>
      <c r="G343" s="72" t="s">
        <v>2257</v>
      </c>
      <c r="H343" s="71" t="s">
        <v>1169</v>
      </c>
      <c r="I343" s="22" t="s">
        <v>2258</v>
      </c>
      <c r="J343" s="22">
        <v>44629</v>
      </c>
      <c r="K343" s="24">
        <v>44736</v>
      </c>
      <c r="L343" s="24"/>
      <c r="M343" s="90" t="s">
        <v>2493</v>
      </c>
      <c r="N343" s="92" t="s">
        <v>2494</v>
      </c>
      <c r="O343" s="60" t="s">
        <v>1173</v>
      </c>
      <c r="P343" s="37">
        <v>58599.5</v>
      </c>
      <c r="Q343" s="35">
        <v>17579.85</v>
      </c>
      <c r="R343" s="84"/>
      <c r="S343" s="64"/>
      <c r="T343" s="36"/>
      <c r="U343" s="24"/>
      <c r="V343" s="35"/>
    </row>
    <row r="344" ht="25" customHeight="1" spans="1:22">
      <c r="A344" s="68" t="s">
        <v>2495</v>
      </c>
      <c r="B344" s="6" t="s">
        <v>2212</v>
      </c>
      <c r="C344" s="7"/>
      <c r="D344" s="8" t="s">
        <v>1269</v>
      </c>
      <c r="E344" s="15" t="s">
        <v>2256</v>
      </c>
      <c r="F344" s="16">
        <v>0</v>
      </c>
      <c r="G344" s="72" t="s">
        <v>2257</v>
      </c>
      <c r="H344" s="71" t="s">
        <v>1169</v>
      </c>
      <c r="I344" s="22" t="s">
        <v>2258</v>
      </c>
      <c r="J344" s="22">
        <v>44630</v>
      </c>
      <c r="K344" s="24"/>
      <c r="L344" s="24"/>
      <c r="M344" s="77" t="s">
        <v>2496</v>
      </c>
      <c r="N344" s="92"/>
      <c r="O344" s="60" t="s">
        <v>1173</v>
      </c>
      <c r="P344" s="37">
        <v>54401.5</v>
      </c>
      <c r="Q344" s="35">
        <v>16320.45</v>
      </c>
      <c r="R344" s="84"/>
      <c r="S344" s="64"/>
      <c r="T344" s="36"/>
      <c r="U344" s="24"/>
      <c r="V344" s="35"/>
    </row>
    <row r="345" ht="25" customHeight="1" spans="1:22">
      <c r="A345" s="87" t="s">
        <v>2497</v>
      </c>
      <c r="B345" s="6" t="s">
        <v>2212</v>
      </c>
      <c r="C345" s="7"/>
      <c r="D345" s="8" t="s">
        <v>1707</v>
      </c>
      <c r="E345" s="15" t="s">
        <v>2213</v>
      </c>
      <c r="F345" s="16">
        <v>0</v>
      </c>
      <c r="G345" s="72" t="s">
        <v>2498</v>
      </c>
      <c r="H345" s="71" t="s">
        <v>1209</v>
      </c>
      <c r="I345" s="22" t="s">
        <v>2215</v>
      </c>
      <c r="J345" s="22">
        <v>44631</v>
      </c>
      <c r="K345" s="24">
        <v>44737</v>
      </c>
      <c r="L345" s="24"/>
      <c r="M345" s="91" t="s">
        <v>2499</v>
      </c>
      <c r="N345" s="92" t="s">
        <v>2500</v>
      </c>
      <c r="O345" s="60" t="s">
        <v>1173</v>
      </c>
      <c r="P345" s="37">
        <v>33900.72</v>
      </c>
      <c r="Q345" s="61">
        <v>23972.42</v>
      </c>
      <c r="R345" s="84"/>
      <c r="S345" s="64"/>
      <c r="T345" s="35">
        <v>33125</v>
      </c>
      <c r="U345" s="24"/>
      <c r="V345" s="35"/>
    </row>
    <row r="346" ht="25" customHeight="1" spans="1:22">
      <c r="A346" s="68" t="s">
        <v>2501</v>
      </c>
      <c r="B346" s="6" t="s">
        <v>2212</v>
      </c>
      <c r="C346" s="7"/>
      <c r="D346" s="8" t="s">
        <v>1269</v>
      </c>
      <c r="E346" s="15" t="s">
        <v>2213</v>
      </c>
      <c r="F346" s="16">
        <v>0</v>
      </c>
      <c r="G346" s="72" t="s">
        <v>2498</v>
      </c>
      <c r="H346" s="71" t="s">
        <v>1209</v>
      </c>
      <c r="I346" s="22" t="s">
        <v>2215</v>
      </c>
      <c r="J346" s="22">
        <v>44631</v>
      </c>
      <c r="K346" s="24"/>
      <c r="L346" s="24"/>
      <c r="M346" s="77" t="s">
        <v>2502</v>
      </c>
      <c r="N346" s="92"/>
      <c r="O346" s="60" t="s">
        <v>1173</v>
      </c>
      <c r="P346" s="37">
        <v>33900.72</v>
      </c>
      <c r="Q346" s="62"/>
      <c r="R346" s="84"/>
      <c r="S346" s="64"/>
      <c r="T346" s="36"/>
      <c r="U346" s="24"/>
      <c r="V346" s="35"/>
    </row>
    <row r="347" ht="25" customHeight="1" spans="1:22">
      <c r="A347" s="68" t="s">
        <v>2503</v>
      </c>
      <c r="B347" s="6" t="s">
        <v>2212</v>
      </c>
      <c r="C347" s="7"/>
      <c r="D347" s="8" t="s">
        <v>1643</v>
      </c>
      <c r="E347" s="15" t="s">
        <v>2379</v>
      </c>
      <c r="F347" s="16">
        <v>0</v>
      </c>
      <c r="G347" s="72" t="s">
        <v>2504</v>
      </c>
      <c r="H347" s="71" t="s">
        <v>1306</v>
      </c>
      <c r="I347" s="22"/>
      <c r="J347" s="22">
        <v>44631</v>
      </c>
      <c r="K347" s="24"/>
      <c r="L347" s="24"/>
      <c r="M347" s="77" t="s">
        <v>2505</v>
      </c>
      <c r="N347" s="92"/>
      <c r="O347" s="60" t="s">
        <v>1177</v>
      </c>
      <c r="P347" s="36">
        <v>126632.1</v>
      </c>
      <c r="Q347" s="36">
        <v>38000</v>
      </c>
      <c r="R347" s="84"/>
      <c r="S347" s="64"/>
      <c r="T347" s="36">
        <v>88632</v>
      </c>
      <c r="U347" s="24"/>
      <c r="V347" s="35"/>
    </row>
    <row r="348" ht="25" customHeight="1" spans="1:22">
      <c r="A348" s="68" t="s">
        <v>2506</v>
      </c>
      <c r="B348" s="6" t="s">
        <v>2212</v>
      </c>
      <c r="C348" s="7"/>
      <c r="D348" s="8" t="s">
        <v>1269</v>
      </c>
      <c r="E348" s="15" t="s">
        <v>2251</v>
      </c>
      <c r="F348" s="16">
        <v>0</v>
      </c>
      <c r="G348" s="72" t="s">
        <v>2507</v>
      </c>
      <c r="H348" s="71" t="s">
        <v>1169</v>
      </c>
      <c r="I348" s="22" t="s">
        <v>2149</v>
      </c>
      <c r="J348" s="22">
        <v>44631</v>
      </c>
      <c r="K348" s="24"/>
      <c r="L348" s="24"/>
      <c r="M348" s="77" t="s">
        <v>2508</v>
      </c>
      <c r="N348" s="92"/>
      <c r="O348" s="60" t="s">
        <v>1177</v>
      </c>
      <c r="P348" s="37">
        <v>79908.6</v>
      </c>
      <c r="Q348" s="35">
        <v>9910.03</v>
      </c>
      <c r="R348" s="84"/>
      <c r="S348" s="64"/>
      <c r="T348" s="36"/>
      <c r="U348" s="24"/>
      <c r="V348" s="35"/>
    </row>
    <row r="349" ht="25" customHeight="1" spans="1:22">
      <c r="A349" s="66" t="s">
        <v>2509</v>
      </c>
      <c r="B349" s="6" t="s">
        <v>2212</v>
      </c>
      <c r="C349" s="7"/>
      <c r="D349" s="8" t="s">
        <v>1166</v>
      </c>
      <c r="E349" s="15" t="s">
        <v>2251</v>
      </c>
      <c r="F349" s="16"/>
      <c r="G349" s="72" t="s">
        <v>2510</v>
      </c>
      <c r="H349" s="71" t="s">
        <v>1169</v>
      </c>
      <c r="I349" s="22" t="s">
        <v>2149</v>
      </c>
      <c r="J349" s="22">
        <v>44620</v>
      </c>
      <c r="K349" s="24">
        <v>44707</v>
      </c>
      <c r="L349" s="24"/>
      <c r="M349" s="90"/>
      <c r="N349" s="92" t="s">
        <v>2484</v>
      </c>
      <c r="O349" s="60" t="s">
        <v>1177</v>
      </c>
      <c r="P349" s="35">
        <v>28614.97</v>
      </c>
      <c r="Q349" s="35">
        <v>5722.97</v>
      </c>
      <c r="R349" s="84"/>
      <c r="S349" s="64"/>
      <c r="T349" s="35">
        <v>22892</v>
      </c>
      <c r="U349" s="24"/>
      <c r="V349" s="35"/>
    </row>
    <row r="350" ht="25" customHeight="1" spans="1:22">
      <c r="A350" s="87" t="s">
        <v>2511</v>
      </c>
      <c r="B350" s="6" t="s">
        <v>2212</v>
      </c>
      <c r="C350" s="7"/>
      <c r="D350" s="8" t="s">
        <v>1707</v>
      </c>
      <c r="E350" s="15" t="s">
        <v>2245</v>
      </c>
      <c r="F350" s="16">
        <v>0</v>
      </c>
      <c r="G350" s="72"/>
      <c r="H350" s="71" t="s">
        <v>1306</v>
      </c>
      <c r="I350" s="22"/>
      <c r="J350" s="22">
        <v>44657</v>
      </c>
      <c r="K350" s="24">
        <v>44738</v>
      </c>
      <c r="L350" s="24"/>
      <c r="M350" s="90" t="s">
        <v>2512</v>
      </c>
      <c r="N350" s="92" t="s">
        <v>2513</v>
      </c>
      <c r="O350" s="60" t="s">
        <v>1177</v>
      </c>
      <c r="P350" s="35">
        <v>8030</v>
      </c>
      <c r="Q350" s="35">
        <v>8030</v>
      </c>
      <c r="R350" s="84"/>
      <c r="S350" s="64"/>
      <c r="T350" s="36"/>
      <c r="U350" s="24"/>
      <c r="V350" s="35"/>
    </row>
    <row r="351" ht="25" customHeight="1" spans="1:22">
      <c r="A351" s="66" t="s">
        <v>2514</v>
      </c>
      <c r="B351" s="6" t="s">
        <v>2212</v>
      </c>
      <c r="C351" s="7"/>
      <c r="D351" s="8" t="s">
        <v>1166</v>
      </c>
      <c r="E351" s="15" t="s">
        <v>2515</v>
      </c>
      <c r="F351" s="16">
        <v>0</v>
      </c>
      <c r="G351" s="72" t="s">
        <v>2516</v>
      </c>
      <c r="H351" s="71" t="s">
        <v>1169</v>
      </c>
      <c r="I351" s="22"/>
      <c r="J351" s="22">
        <v>44663</v>
      </c>
      <c r="K351" s="24">
        <v>44717</v>
      </c>
      <c r="L351" s="24"/>
      <c r="M351" s="77" t="s">
        <v>2517</v>
      </c>
      <c r="N351" s="92" t="s">
        <v>2518</v>
      </c>
      <c r="O351" s="60" t="s">
        <v>1177</v>
      </c>
      <c r="P351" s="35">
        <v>37236.7</v>
      </c>
      <c r="Q351" s="35">
        <v>11171.01</v>
      </c>
      <c r="R351" s="84"/>
      <c r="S351" s="64"/>
      <c r="T351" s="35">
        <v>26065.69</v>
      </c>
      <c r="U351" s="24"/>
      <c r="V351" s="35"/>
    </row>
    <row r="352" ht="25" customHeight="1" spans="1:22">
      <c r="A352" s="68" t="s">
        <v>2519</v>
      </c>
      <c r="B352" s="6" t="s">
        <v>2212</v>
      </c>
      <c r="C352" s="7"/>
      <c r="D352" s="8" t="s">
        <v>1696</v>
      </c>
      <c r="E352" s="15" t="s">
        <v>2398</v>
      </c>
      <c r="F352" s="16">
        <v>0</v>
      </c>
      <c r="G352" s="72" t="s">
        <v>2520</v>
      </c>
      <c r="H352" s="71" t="s">
        <v>1169</v>
      </c>
      <c r="I352" s="22" t="s">
        <v>2400</v>
      </c>
      <c r="J352" s="22">
        <v>44663</v>
      </c>
      <c r="K352" s="24">
        <v>44729</v>
      </c>
      <c r="L352" s="24"/>
      <c r="M352" s="77" t="s">
        <v>2521</v>
      </c>
      <c r="N352" s="92" t="s">
        <v>2522</v>
      </c>
      <c r="O352" s="60" t="s">
        <v>1177</v>
      </c>
      <c r="P352" s="35">
        <v>70793</v>
      </c>
      <c r="Q352" s="35">
        <v>17000</v>
      </c>
      <c r="R352" s="84">
        <v>2199.75</v>
      </c>
      <c r="S352" s="64"/>
      <c r="T352" s="35">
        <v>51593.25</v>
      </c>
      <c r="U352" s="24"/>
      <c r="V352" s="35"/>
    </row>
    <row r="353" ht="25" customHeight="1" spans="1:22">
      <c r="A353" s="68" t="s">
        <v>2523</v>
      </c>
      <c r="B353" s="6" t="s">
        <v>2212</v>
      </c>
      <c r="C353" s="7"/>
      <c r="D353" s="8" t="s">
        <v>1269</v>
      </c>
      <c r="E353" s="15" t="s">
        <v>2229</v>
      </c>
      <c r="F353" s="16">
        <v>0</v>
      </c>
      <c r="G353" s="72" t="s">
        <v>2524</v>
      </c>
      <c r="H353" s="71" t="s">
        <v>1306</v>
      </c>
      <c r="I353" s="22" t="s">
        <v>2231</v>
      </c>
      <c r="J353" s="22">
        <v>44666</v>
      </c>
      <c r="K353" s="24"/>
      <c r="L353" s="24"/>
      <c r="M353" s="77" t="s">
        <v>2525</v>
      </c>
      <c r="N353" s="92"/>
      <c r="O353" s="60" t="s">
        <v>1177</v>
      </c>
      <c r="P353" s="36">
        <v>179116.5</v>
      </c>
      <c r="Q353" s="36">
        <v>53734</v>
      </c>
      <c r="R353" s="84"/>
      <c r="S353" s="64"/>
      <c r="T353" s="36"/>
      <c r="U353" s="24"/>
      <c r="V353" s="35"/>
    </row>
    <row r="354" ht="25" customHeight="1" spans="1:22">
      <c r="A354" s="68" t="s">
        <v>2526</v>
      </c>
      <c r="B354" s="6" t="s">
        <v>2212</v>
      </c>
      <c r="C354" s="7"/>
      <c r="D354" s="8" t="s">
        <v>1269</v>
      </c>
      <c r="E354" s="15" t="s">
        <v>2229</v>
      </c>
      <c r="F354" s="16"/>
      <c r="G354" s="72" t="s">
        <v>2524</v>
      </c>
      <c r="H354" s="71" t="s">
        <v>1306</v>
      </c>
      <c r="I354" s="22" t="s">
        <v>2231</v>
      </c>
      <c r="J354" s="22">
        <v>44670</v>
      </c>
      <c r="K354" s="24"/>
      <c r="L354" s="24"/>
      <c r="M354" s="77" t="s">
        <v>2527</v>
      </c>
      <c r="N354" s="92"/>
      <c r="O354" s="60" t="s">
        <v>1177</v>
      </c>
      <c r="P354" s="36">
        <v>179888</v>
      </c>
      <c r="Q354" s="36">
        <v>10000</v>
      </c>
      <c r="R354" s="84"/>
      <c r="S354" s="64"/>
      <c r="T354" s="36"/>
      <c r="U354" s="24"/>
      <c r="V354" s="35"/>
    </row>
    <row r="355" ht="25" customHeight="1" spans="1:22">
      <c r="A355" s="68" t="s">
        <v>2528</v>
      </c>
      <c r="B355" s="6" t="s">
        <v>2212</v>
      </c>
      <c r="C355" s="7"/>
      <c r="D355" s="8" t="s">
        <v>1696</v>
      </c>
      <c r="E355" s="15" t="s">
        <v>2398</v>
      </c>
      <c r="F355" s="16">
        <v>0</v>
      </c>
      <c r="G355" s="72" t="s">
        <v>2529</v>
      </c>
      <c r="H355" s="71" t="s">
        <v>1306</v>
      </c>
      <c r="I355" s="22" t="s">
        <v>2400</v>
      </c>
      <c r="J355" s="22">
        <v>44671</v>
      </c>
      <c r="K355" s="24">
        <v>44729</v>
      </c>
      <c r="L355" s="24"/>
      <c r="M355" s="77" t="s">
        <v>2530</v>
      </c>
      <c r="N355" s="33" t="s">
        <v>2531</v>
      </c>
      <c r="O355" s="60" t="s">
        <v>1177</v>
      </c>
      <c r="P355" s="35">
        <v>54404.8</v>
      </c>
      <c r="Q355" s="35">
        <v>17375.68</v>
      </c>
      <c r="R355" s="84">
        <v>1500.25</v>
      </c>
      <c r="S355" s="64"/>
      <c r="T355" s="35">
        <v>35528.87</v>
      </c>
      <c r="U355" s="24"/>
      <c r="V355" s="35"/>
    </row>
    <row r="356" ht="25" customHeight="1" spans="1:22">
      <c r="A356" s="66" t="s">
        <v>2532</v>
      </c>
      <c r="B356" s="6" t="s">
        <v>2212</v>
      </c>
      <c r="C356" s="7"/>
      <c r="D356" s="8" t="s">
        <v>1166</v>
      </c>
      <c r="E356" s="15" t="s">
        <v>2251</v>
      </c>
      <c r="F356" s="16">
        <v>0</v>
      </c>
      <c r="G356" s="72" t="s">
        <v>2252</v>
      </c>
      <c r="H356" s="71" t="s">
        <v>1169</v>
      </c>
      <c r="I356" s="22" t="s">
        <v>2149</v>
      </c>
      <c r="J356" s="22">
        <v>44679</v>
      </c>
      <c r="K356" s="24">
        <v>44694</v>
      </c>
      <c r="L356" s="24"/>
      <c r="M356" s="77" t="s">
        <v>2533</v>
      </c>
      <c r="N356" s="92" t="s">
        <v>2486</v>
      </c>
      <c r="O356" s="60" t="s">
        <v>1177</v>
      </c>
      <c r="P356" s="35">
        <v>28379</v>
      </c>
      <c r="Q356" s="35">
        <v>8500</v>
      </c>
      <c r="R356" s="84"/>
      <c r="S356" s="64"/>
      <c r="T356" s="35">
        <v>19879</v>
      </c>
      <c r="U356" s="24"/>
      <c r="V356" s="35"/>
    </row>
    <row r="357" ht="25" customHeight="1" spans="1:22">
      <c r="A357" s="66" t="s">
        <v>2534</v>
      </c>
      <c r="B357" s="6" t="s">
        <v>2212</v>
      </c>
      <c r="C357" s="7"/>
      <c r="D357" s="8" t="s">
        <v>1166</v>
      </c>
      <c r="E357" s="15" t="s">
        <v>2251</v>
      </c>
      <c r="F357" s="16">
        <v>0</v>
      </c>
      <c r="G357" s="72" t="s">
        <v>2252</v>
      </c>
      <c r="H357" s="71" t="s">
        <v>1169</v>
      </c>
      <c r="I357" s="22" t="s">
        <v>2149</v>
      </c>
      <c r="J357" s="22">
        <v>44679</v>
      </c>
      <c r="K357" s="24">
        <v>44701</v>
      </c>
      <c r="L357" s="24"/>
      <c r="M357" s="77" t="s">
        <v>2535</v>
      </c>
      <c r="N357" s="92" t="s">
        <v>2486</v>
      </c>
      <c r="O357" s="60" t="s">
        <v>1177</v>
      </c>
      <c r="P357" s="35">
        <v>28057.5</v>
      </c>
      <c r="Q357" s="35">
        <v>8500</v>
      </c>
      <c r="R357" s="84"/>
      <c r="S357" s="64"/>
      <c r="T357" s="35">
        <v>19557.5</v>
      </c>
      <c r="U357" s="24"/>
      <c r="V357" s="35"/>
    </row>
    <row r="358" ht="25" customHeight="1" spans="1:22">
      <c r="A358" s="68" t="s">
        <v>2536</v>
      </c>
      <c r="B358" s="6" t="s">
        <v>2212</v>
      </c>
      <c r="C358" s="7"/>
      <c r="D358" s="8" t="s">
        <v>1269</v>
      </c>
      <c r="E358" s="15" t="s">
        <v>2294</v>
      </c>
      <c r="F358" s="16">
        <v>0</v>
      </c>
      <c r="G358" s="72" t="s">
        <v>2252</v>
      </c>
      <c r="H358" s="71" t="s">
        <v>1169</v>
      </c>
      <c r="I358" s="22" t="s">
        <v>2258</v>
      </c>
      <c r="J358" s="22">
        <v>44692</v>
      </c>
      <c r="K358" s="24"/>
      <c r="L358" s="24"/>
      <c r="M358" s="77" t="s">
        <v>2537</v>
      </c>
      <c r="N358" s="92" t="s">
        <v>2538</v>
      </c>
      <c r="O358" s="60" t="s">
        <v>1173</v>
      </c>
      <c r="P358" s="37">
        <v>31543</v>
      </c>
      <c r="Q358" s="35">
        <v>9462.96</v>
      </c>
      <c r="R358" s="84"/>
      <c r="S358" s="64"/>
      <c r="T358" s="36"/>
      <c r="U358" s="24"/>
      <c r="V358" s="35"/>
    </row>
    <row r="359" ht="25" customHeight="1" spans="1:22">
      <c r="A359" s="68" t="s">
        <v>2539</v>
      </c>
      <c r="B359" s="6" t="s">
        <v>2212</v>
      </c>
      <c r="C359" s="7"/>
      <c r="D359" s="8" t="s">
        <v>1269</v>
      </c>
      <c r="E359" s="15" t="s">
        <v>2540</v>
      </c>
      <c r="F359" s="16">
        <v>0</v>
      </c>
      <c r="G359" s="72" t="s">
        <v>2541</v>
      </c>
      <c r="H359" s="71" t="s">
        <v>1306</v>
      </c>
      <c r="I359" s="22"/>
      <c r="J359" s="22">
        <v>44698</v>
      </c>
      <c r="K359" s="24"/>
      <c r="L359" s="24"/>
      <c r="M359" s="77" t="s">
        <v>2542</v>
      </c>
      <c r="N359" s="92"/>
      <c r="O359" s="60" t="s">
        <v>1177</v>
      </c>
      <c r="P359" s="36">
        <v>44649.5</v>
      </c>
      <c r="Q359" s="36">
        <v>13000</v>
      </c>
      <c r="R359" s="84"/>
      <c r="S359" s="64"/>
      <c r="T359" s="36"/>
      <c r="U359" s="24"/>
      <c r="V359" s="35"/>
    </row>
    <row r="360" ht="25" customHeight="1" spans="1:22">
      <c r="A360" s="68" t="s">
        <v>2543</v>
      </c>
      <c r="B360" s="6" t="s">
        <v>2212</v>
      </c>
      <c r="C360" s="7"/>
      <c r="D360" s="8" t="s">
        <v>1269</v>
      </c>
      <c r="E360" s="15" t="s">
        <v>2213</v>
      </c>
      <c r="F360" s="16">
        <v>0</v>
      </c>
      <c r="G360" s="72" t="s">
        <v>2498</v>
      </c>
      <c r="H360" s="71" t="s">
        <v>1209</v>
      </c>
      <c r="I360" s="22" t="s">
        <v>2215</v>
      </c>
      <c r="J360" s="22">
        <v>44724</v>
      </c>
      <c r="K360" s="24"/>
      <c r="L360" s="24"/>
      <c r="M360" s="77" t="s">
        <v>2544</v>
      </c>
      <c r="N360" s="92"/>
      <c r="O360" s="60" t="s">
        <v>1177</v>
      </c>
      <c r="P360" s="37">
        <v>31716</v>
      </c>
      <c r="Q360" s="36"/>
      <c r="R360" s="84"/>
      <c r="S360" s="64"/>
      <c r="T360" s="36"/>
      <c r="U360" s="24"/>
      <c r="V360" s="35"/>
    </row>
    <row r="361" ht="25" customHeight="1" spans="1:22">
      <c r="A361" s="68" t="s">
        <v>2545</v>
      </c>
      <c r="B361" s="6" t="s">
        <v>2212</v>
      </c>
      <c r="C361" s="7"/>
      <c r="D361" s="8" t="s">
        <v>1269</v>
      </c>
      <c r="E361" s="15" t="s">
        <v>2213</v>
      </c>
      <c r="F361" s="16">
        <v>0</v>
      </c>
      <c r="G361" s="72" t="s">
        <v>2498</v>
      </c>
      <c r="H361" s="71" t="s">
        <v>1209</v>
      </c>
      <c r="I361" s="22" t="s">
        <v>2215</v>
      </c>
      <c r="J361" s="22">
        <v>44725</v>
      </c>
      <c r="K361" s="24"/>
      <c r="L361" s="24"/>
      <c r="M361" s="77" t="s">
        <v>2546</v>
      </c>
      <c r="N361" s="92"/>
      <c r="O361" s="60" t="s">
        <v>1177</v>
      </c>
      <c r="P361" s="37">
        <v>31716</v>
      </c>
      <c r="Q361" s="36"/>
      <c r="R361" s="84"/>
      <c r="S361" s="64"/>
      <c r="T361" s="36"/>
      <c r="U361" s="24"/>
      <c r="V361" s="35"/>
    </row>
    <row r="362" ht="25" customHeight="1" spans="1:22">
      <c r="A362" s="68" t="s">
        <v>2547</v>
      </c>
      <c r="B362" s="6" t="s">
        <v>2212</v>
      </c>
      <c r="C362" s="7"/>
      <c r="D362" s="8" t="s">
        <v>1269</v>
      </c>
      <c r="E362" s="15" t="s">
        <v>2548</v>
      </c>
      <c r="F362" s="16">
        <v>0</v>
      </c>
      <c r="G362" s="72" t="s">
        <v>2549</v>
      </c>
      <c r="H362" s="71" t="s">
        <v>1306</v>
      </c>
      <c r="I362" s="22"/>
      <c r="J362" s="22">
        <v>44725</v>
      </c>
      <c r="K362" s="24"/>
      <c r="L362" s="24"/>
      <c r="M362" s="77"/>
      <c r="N362" s="92"/>
      <c r="O362" s="60" t="s">
        <v>1177</v>
      </c>
      <c r="P362" s="36">
        <v>3958.5</v>
      </c>
      <c r="Q362" s="36">
        <v>3958.5</v>
      </c>
      <c r="R362" s="84"/>
      <c r="S362" s="64"/>
      <c r="T362" s="36"/>
      <c r="U362" s="24"/>
      <c r="V362" s="35"/>
    </row>
    <row r="363" ht="25" customHeight="1" spans="1:22">
      <c r="A363" s="5" t="s">
        <v>2550</v>
      </c>
      <c r="B363" s="6" t="s">
        <v>2212</v>
      </c>
      <c r="C363" s="7"/>
      <c r="D363" s="8" t="s">
        <v>1166</v>
      </c>
      <c r="E363" s="15" t="s">
        <v>2551</v>
      </c>
      <c r="F363" s="16">
        <v>0</v>
      </c>
      <c r="G363" s="98" t="s">
        <v>2552</v>
      </c>
      <c r="H363" s="99" t="s">
        <v>1169</v>
      </c>
      <c r="I363" s="22" t="s">
        <v>2553</v>
      </c>
      <c r="J363" s="22">
        <v>44229</v>
      </c>
      <c r="K363" s="24">
        <v>44240</v>
      </c>
      <c r="L363" s="24">
        <v>44310</v>
      </c>
      <c r="M363" s="32" t="s">
        <v>2554</v>
      </c>
      <c r="N363" s="78" t="s">
        <v>2555</v>
      </c>
      <c r="O363" s="34" t="s">
        <v>1173</v>
      </c>
      <c r="P363" s="79">
        <v>18161.64</v>
      </c>
      <c r="Q363" s="79">
        <v>6216.88</v>
      </c>
      <c r="R363" s="84"/>
      <c r="S363" s="64"/>
      <c r="T363" s="79">
        <v>11944.76</v>
      </c>
      <c r="U363" s="24"/>
      <c r="V363" s="35"/>
    </row>
    <row r="364" ht="25" customHeight="1" spans="1:22">
      <c r="A364" s="5" t="s">
        <v>2556</v>
      </c>
      <c r="B364" s="6" t="s">
        <v>2212</v>
      </c>
      <c r="C364" s="7"/>
      <c r="D364" s="8" t="s">
        <v>1166</v>
      </c>
      <c r="E364" s="15" t="s">
        <v>2398</v>
      </c>
      <c r="F364" s="16"/>
      <c r="G364" s="98" t="s">
        <v>2557</v>
      </c>
      <c r="H364" s="99" t="s">
        <v>1169</v>
      </c>
      <c r="I364" s="22" t="s">
        <v>2400</v>
      </c>
      <c r="J364" s="22">
        <v>44536</v>
      </c>
      <c r="K364" s="24">
        <v>44565</v>
      </c>
      <c r="L364" s="24"/>
      <c r="M364" s="32" t="s">
        <v>2558</v>
      </c>
      <c r="N364" s="78"/>
      <c r="O364" s="34" t="s">
        <v>1177</v>
      </c>
      <c r="P364" s="79">
        <v>28262.98</v>
      </c>
      <c r="Q364" s="79">
        <v>6471.9</v>
      </c>
      <c r="R364" s="84"/>
      <c r="S364" s="64"/>
      <c r="T364" s="79">
        <v>21791.08</v>
      </c>
      <c r="U364" s="24"/>
      <c r="V364" s="35"/>
    </row>
    <row r="365" ht="25" customHeight="1" spans="1:22">
      <c r="A365" s="66" t="s">
        <v>2559</v>
      </c>
      <c r="B365" s="6" t="s">
        <v>2560</v>
      </c>
      <c r="C365" s="7"/>
      <c r="D365" s="8" t="s">
        <v>1166</v>
      </c>
      <c r="E365" s="15" t="s">
        <v>2561</v>
      </c>
      <c r="F365" s="16">
        <v>0</v>
      </c>
      <c r="G365" s="72" t="s">
        <v>2562</v>
      </c>
      <c r="H365" s="71" t="s">
        <v>1306</v>
      </c>
      <c r="I365" s="22"/>
      <c r="J365" s="22">
        <v>44574</v>
      </c>
      <c r="K365" s="24">
        <v>44574</v>
      </c>
      <c r="L365" s="24"/>
      <c r="M365" s="77"/>
      <c r="N365" s="92"/>
      <c r="O365" s="60" t="s">
        <v>1177</v>
      </c>
      <c r="P365" s="36">
        <v>620</v>
      </c>
      <c r="Q365" s="102"/>
      <c r="R365" s="103"/>
      <c r="S365" s="104"/>
      <c r="T365" s="36">
        <v>620</v>
      </c>
      <c r="U365" s="105"/>
      <c r="V365" s="102"/>
    </row>
  </sheetData>
  <mergeCells count="6">
    <mergeCell ref="Q176:Q177"/>
    <mergeCell ref="Q191:Q192"/>
    <mergeCell ref="Q345:Q346"/>
    <mergeCell ref="T149:T150"/>
    <mergeCell ref="T191:T192"/>
    <mergeCell ref="U149:U150"/>
  </mergeCells>
  <conditionalFormatting sqref="R1">
    <cfRule type="cellIs" dxfId="3" priority="774" operator="equal">
      <formula>0</formula>
    </cfRule>
  </conditionalFormatting>
  <conditionalFormatting sqref="F4">
    <cfRule type="cellIs" dxfId="2" priority="762" operator="equal">
      <formula>0</formula>
    </cfRule>
    <cfRule type="cellIs" dxfId="4" priority="761" operator="equal">
      <formula>"/"</formula>
    </cfRule>
  </conditionalFormatting>
  <conditionalFormatting sqref="F5">
    <cfRule type="cellIs" dxfId="2" priority="760" operator="equal">
      <formula>0</formula>
    </cfRule>
    <cfRule type="cellIs" dxfId="4" priority="759" operator="equal">
      <formula>"/"</formula>
    </cfRule>
  </conditionalFormatting>
  <conditionalFormatting sqref="F6">
    <cfRule type="cellIs" dxfId="2" priority="756" operator="equal">
      <formula>0</formula>
    </cfRule>
    <cfRule type="cellIs" dxfId="4" priority="755" operator="equal">
      <formula>"/"</formula>
    </cfRule>
  </conditionalFormatting>
  <conditionalFormatting sqref="F7">
    <cfRule type="cellIs" dxfId="2" priority="754" operator="equal">
      <formula>0</formula>
    </cfRule>
    <cfRule type="cellIs" dxfId="4" priority="753" operator="equal">
      <formula>"/"</formula>
    </cfRule>
  </conditionalFormatting>
  <conditionalFormatting sqref="F8">
    <cfRule type="cellIs" dxfId="2" priority="750" operator="equal">
      <formula>0</formula>
    </cfRule>
    <cfRule type="cellIs" dxfId="4" priority="749" operator="equal">
      <formula>"/"</formula>
    </cfRule>
  </conditionalFormatting>
  <conditionalFormatting sqref="F9">
    <cfRule type="cellIs" dxfId="2" priority="748" operator="equal">
      <formula>0</formula>
    </cfRule>
    <cfRule type="cellIs" dxfId="4" priority="747" operator="equal">
      <formula>"/"</formula>
    </cfRule>
  </conditionalFormatting>
  <conditionalFormatting sqref="F10">
    <cfRule type="cellIs" dxfId="2" priority="746" operator="equal">
      <formula>0</formula>
    </cfRule>
    <cfRule type="cellIs" dxfId="4" priority="745" operator="equal">
      <formula>"/"</formula>
    </cfRule>
  </conditionalFormatting>
  <conditionalFormatting sqref="D11">
    <cfRule type="cellIs" dxfId="5" priority="662" operator="equal">
      <formula>"发货"</formula>
    </cfRule>
    <cfRule type="cellIs" dxfId="6" priority="661" operator="equal">
      <formula>"单据"</formula>
    </cfRule>
    <cfRule type="cellIs" dxfId="7" priority="660" operator="equal">
      <formula>"等款"</formula>
    </cfRule>
  </conditionalFormatting>
  <conditionalFormatting sqref="F11">
    <cfRule type="cellIs" dxfId="2" priority="664" operator="equal">
      <formula>0</formula>
    </cfRule>
    <cfRule type="cellIs" dxfId="4" priority="663" operator="equal">
      <formula>"/"</formula>
    </cfRule>
  </conditionalFormatting>
  <conditionalFormatting sqref="F12">
    <cfRule type="cellIs" dxfId="2" priority="744" operator="equal">
      <formula>0</formula>
    </cfRule>
    <cfRule type="cellIs" dxfId="4" priority="743" operator="equal">
      <formula>"/"</formula>
    </cfRule>
  </conditionalFormatting>
  <conditionalFormatting sqref="F13">
    <cfRule type="cellIs" dxfId="2" priority="742" operator="equal">
      <formula>0</formula>
    </cfRule>
    <cfRule type="cellIs" dxfId="4" priority="741" operator="equal">
      <formula>"/"</formula>
    </cfRule>
  </conditionalFormatting>
  <conditionalFormatting sqref="F14">
    <cfRule type="cellIs" dxfId="2" priority="740" operator="equal">
      <formula>0</formula>
    </cfRule>
    <cfRule type="cellIs" dxfId="4" priority="739" operator="equal">
      <formula>"/"</formula>
    </cfRule>
  </conditionalFormatting>
  <conditionalFormatting sqref="F15">
    <cfRule type="cellIs" dxfId="2" priority="738" operator="equal">
      <formula>0</formula>
    </cfRule>
    <cfRule type="cellIs" dxfId="4" priority="737" operator="equal">
      <formula>"/"</formula>
    </cfRule>
  </conditionalFormatting>
  <conditionalFormatting sqref="D16">
    <cfRule type="cellIs" dxfId="5" priority="722" operator="equal">
      <formula>"发货"</formula>
    </cfRule>
    <cfRule type="cellIs" dxfId="6" priority="721" operator="equal">
      <formula>"单据"</formula>
    </cfRule>
    <cfRule type="cellIs" dxfId="7" priority="720" operator="equal">
      <formula>"等款"</formula>
    </cfRule>
  </conditionalFormatting>
  <conditionalFormatting sqref="F16">
    <cfRule type="cellIs" dxfId="2" priority="719" operator="equal">
      <formula>0</formula>
    </cfRule>
    <cfRule type="cellIs" dxfId="4" priority="718" operator="equal">
      <formula>"/"</formula>
    </cfRule>
  </conditionalFormatting>
  <conditionalFormatting sqref="F17">
    <cfRule type="cellIs" dxfId="2" priority="734" operator="equal">
      <formula>0</formula>
    </cfRule>
    <cfRule type="cellIs" dxfId="4" priority="733" operator="equal">
      <formula>"/"</formula>
    </cfRule>
  </conditionalFormatting>
  <conditionalFormatting sqref="F18">
    <cfRule type="cellIs" dxfId="2" priority="732" operator="equal">
      <formula>0</formula>
    </cfRule>
    <cfRule type="cellIs" dxfId="4" priority="731" operator="equal">
      <formula>"/"</formula>
    </cfRule>
  </conditionalFormatting>
  <conditionalFormatting sqref="F19">
    <cfRule type="cellIs" dxfId="2" priority="728" operator="equal">
      <formula>0</formula>
    </cfRule>
    <cfRule type="cellIs" dxfId="4" priority="727" operator="equal">
      <formula>"/"</formula>
    </cfRule>
  </conditionalFormatting>
  <conditionalFormatting sqref="F20">
    <cfRule type="cellIs" dxfId="2" priority="726" operator="equal">
      <formula>0</formula>
    </cfRule>
    <cfRule type="cellIs" dxfId="4" priority="725" operator="equal">
      <formula>"/"</formula>
    </cfRule>
  </conditionalFormatting>
  <conditionalFormatting sqref="F21">
    <cfRule type="cellIs" dxfId="2" priority="717" operator="equal">
      <formula>0</formula>
    </cfRule>
    <cfRule type="cellIs" dxfId="4" priority="716" operator="equal">
      <formula>"/"</formula>
    </cfRule>
  </conditionalFormatting>
  <conditionalFormatting sqref="F22">
    <cfRule type="cellIs" dxfId="2" priority="709" operator="equal">
      <formula>0</formula>
    </cfRule>
    <cfRule type="cellIs" dxfId="4" priority="708" operator="equal">
      <formula>"/"</formula>
    </cfRule>
  </conditionalFormatting>
  <conditionalFormatting sqref="F23">
    <cfRule type="cellIs" dxfId="2" priority="711" operator="equal">
      <formula>0</formula>
    </cfRule>
    <cfRule type="cellIs" dxfId="4" priority="710" operator="equal">
      <formula>"/"</formula>
    </cfRule>
  </conditionalFormatting>
  <conditionalFormatting sqref="F24">
    <cfRule type="cellIs" dxfId="2" priority="701" operator="equal">
      <formula>0</formula>
    </cfRule>
    <cfRule type="cellIs" dxfId="4" priority="700" operator="equal">
      <formula>"/"</formula>
    </cfRule>
  </conditionalFormatting>
  <conditionalFormatting sqref="F25">
    <cfRule type="cellIs" dxfId="2" priority="705" operator="equal">
      <formula>0</formula>
    </cfRule>
    <cfRule type="cellIs" dxfId="4" priority="704" operator="equal">
      <formula>"/"</formula>
    </cfRule>
  </conditionalFormatting>
  <conditionalFormatting sqref="F26">
    <cfRule type="cellIs" dxfId="2" priority="707" operator="equal">
      <formula>0</formula>
    </cfRule>
    <cfRule type="cellIs" dxfId="4" priority="706" operator="equal">
      <formula>"/"</formula>
    </cfRule>
  </conditionalFormatting>
  <conditionalFormatting sqref="F27">
    <cfRule type="cellIs" dxfId="2" priority="703" operator="equal">
      <formula>0</formula>
    </cfRule>
    <cfRule type="cellIs" dxfId="4" priority="702" operator="equal">
      <formula>"/"</formula>
    </cfRule>
  </conditionalFormatting>
  <conditionalFormatting sqref="F28">
    <cfRule type="cellIs" dxfId="2" priority="699" operator="equal">
      <formula>0</formula>
    </cfRule>
    <cfRule type="cellIs" dxfId="4" priority="698" operator="equal">
      <formula>"/"</formula>
    </cfRule>
  </conditionalFormatting>
  <conditionalFormatting sqref="D31">
    <cfRule type="cellIs" dxfId="5" priority="619" operator="equal">
      <formula>"发货"</formula>
    </cfRule>
    <cfRule type="cellIs" dxfId="6" priority="618" operator="equal">
      <formula>"单据"</formula>
    </cfRule>
    <cfRule type="cellIs" dxfId="7" priority="617" operator="equal">
      <formula>"等款"</formula>
    </cfRule>
  </conditionalFormatting>
  <conditionalFormatting sqref="F31">
    <cfRule type="cellIs" dxfId="2" priority="616" operator="equal">
      <formula>0</formula>
    </cfRule>
    <cfRule type="cellIs" dxfId="4" priority="615" operator="equal">
      <formula>"/"</formula>
    </cfRule>
  </conditionalFormatting>
  <conditionalFormatting sqref="D32">
    <cfRule type="cellIs" dxfId="5" priority="604" operator="equal">
      <formula>"发货"</formula>
    </cfRule>
    <cfRule type="cellIs" dxfId="6" priority="603" operator="equal">
      <formula>"单据"</formula>
    </cfRule>
    <cfRule type="cellIs" dxfId="7" priority="602" operator="equal">
      <formula>"等款"</formula>
    </cfRule>
  </conditionalFormatting>
  <conditionalFormatting sqref="F32">
    <cfRule type="cellIs" dxfId="2" priority="601" operator="equal">
      <formula>0</formula>
    </cfRule>
    <cfRule type="cellIs" dxfId="4" priority="600" operator="equal">
      <formula>"/"</formula>
    </cfRule>
  </conditionalFormatting>
  <conditionalFormatting sqref="D33">
    <cfRule type="cellIs" dxfId="5" priority="559" operator="equal">
      <formula>"发货"</formula>
    </cfRule>
    <cfRule type="cellIs" dxfId="6" priority="558" operator="equal">
      <formula>"单据"</formula>
    </cfRule>
    <cfRule type="cellIs" dxfId="7" priority="557" operator="equal">
      <formula>"等款"</formula>
    </cfRule>
  </conditionalFormatting>
  <conditionalFormatting sqref="F33">
    <cfRule type="cellIs" dxfId="2" priority="556" operator="equal">
      <formula>0</formula>
    </cfRule>
    <cfRule type="cellIs" dxfId="4" priority="555" operator="equal">
      <formula>"/"</formula>
    </cfRule>
  </conditionalFormatting>
  <conditionalFormatting sqref="F34">
    <cfRule type="cellIs" dxfId="2" priority="689" operator="equal">
      <formula>0</formula>
    </cfRule>
    <cfRule type="cellIs" dxfId="4" priority="688" operator="equal">
      <formula>"/"</formula>
    </cfRule>
  </conditionalFormatting>
  <conditionalFormatting sqref="F35">
    <cfRule type="cellIs" dxfId="2" priority="687" operator="equal">
      <formula>0</formula>
    </cfRule>
    <cfRule type="cellIs" dxfId="4" priority="686" operator="equal">
      <formula>"/"</formula>
    </cfRule>
  </conditionalFormatting>
  <conditionalFormatting sqref="F36">
    <cfRule type="cellIs" dxfId="2" priority="683" operator="equal">
      <formula>0</formula>
    </cfRule>
    <cfRule type="cellIs" dxfId="4" priority="682" operator="equal">
      <formula>"/"</formula>
    </cfRule>
  </conditionalFormatting>
  <conditionalFormatting sqref="F37">
    <cfRule type="cellIs" dxfId="2" priority="681" operator="equal">
      <formula>0</formula>
    </cfRule>
    <cfRule type="cellIs" dxfId="4" priority="680" operator="equal">
      <formula>"/"</formula>
    </cfRule>
  </conditionalFormatting>
  <conditionalFormatting sqref="F38">
    <cfRule type="cellIs" dxfId="2" priority="679" operator="equal">
      <formula>0</formula>
    </cfRule>
    <cfRule type="cellIs" dxfId="4" priority="678" operator="equal">
      <formula>"/"</formula>
    </cfRule>
  </conditionalFormatting>
  <conditionalFormatting sqref="F41">
    <cfRule type="cellIs" dxfId="2" priority="652" operator="equal">
      <formula>0</formula>
    </cfRule>
    <cfRule type="cellIs" dxfId="4" priority="651" operator="equal">
      <formula>"/"</formula>
    </cfRule>
  </conditionalFormatting>
  <conditionalFormatting sqref="F42">
    <cfRule type="cellIs" dxfId="2" priority="650" operator="equal">
      <formula>0</formula>
    </cfRule>
    <cfRule type="cellIs" dxfId="4" priority="649" operator="equal">
      <formula>"/"</formula>
    </cfRule>
  </conditionalFormatting>
  <conditionalFormatting sqref="F43">
    <cfRule type="cellIs" dxfId="2" priority="646" operator="equal">
      <formula>0</formula>
    </cfRule>
    <cfRule type="cellIs" dxfId="4" priority="645" operator="equal">
      <formula>"/"</formula>
    </cfRule>
  </conditionalFormatting>
  <conditionalFormatting sqref="F48">
    <cfRule type="cellIs" dxfId="2" priority="626" operator="equal">
      <formula>0</formula>
    </cfRule>
    <cfRule type="cellIs" dxfId="4" priority="625" operator="equal">
      <formula>"/"</formula>
    </cfRule>
  </conditionalFormatting>
  <conditionalFormatting sqref="F49">
    <cfRule type="cellIs" dxfId="2" priority="628" operator="equal">
      <formula>0</formula>
    </cfRule>
    <cfRule type="cellIs" dxfId="4" priority="627" operator="equal">
      <formula>"/"</formula>
    </cfRule>
  </conditionalFormatting>
  <conditionalFormatting sqref="D50">
    <cfRule type="cellIs" dxfId="5" priority="580" operator="equal">
      <formula>"发货"</formula>
    </cfRule>
    <cfRule type="cellIs" dxfId="6" priority="579" operator="equal">
      <formula>"单据"</formula>
    </cfRule>
    <cfRule type="cellIs" dxfId="7" priority="578" operator="equal">
      <formula>"等款"</formula>
    </cfRule>
  </conditionalFormatting>
  <conditionalFormatting sqref="F50">
    <cfRule type="cellIs" dxfId="2" priority="577" operator="equal">
      <formula>0</formula>
    </cfRule>
    <cfRule type="cellIs" dxfId="4" priority="576" operator="equal">
      <formula>"/"</formula>
    </cfRule>
  </conditionalFormatting>
  <conditionalFormatting sqref="F51">
    <cfRule type="cellIs" dxfId="2" priority="612" operator="equal">
      <formula>0</formula>
    </cfRule>
    <cfRule type="cellIs" dxfId="4" priority="611" operator="equal">
      <formula>"/"</formula>
    </cfRule>
  </conditionalFormatting>
  <conditionalFormatting sqref="F52">
    <cfRule type="cellIs" dxfId="2" priority="614" operator="equal">
      <formula>0</formula>
    </cfRule>
    <cfRule type="cellIs" dxfId="4" priority="613" operator="equal">
      <formula>"/"</formula>
    </cfRule>
  </conditionalFormatting>
  <conditionalFormatting sqref="F53">
    <cfRule type="cellIs" dxfId="2" priority="608" operator="equal">
      <formula>0</formula>
    </cfRule>
    <cfRule type="cellIs" dxfId="4" priority="607" operator="equal">
      <formula>"/"</formula>
    </cfRule>
  </conditionalFormatting>
  <conditionalFormatting sqref="F54">
    <cfRule type="cellIs" dxfId="2" priority="610" operator="equal">
      <formula>0</formula>
    </cfRule>
    <cfRule type="cellIs" dxfId="4" priority="609" operator="equal">
      <formula>"/"</formula>
    </cfRule>
  </conditionalFormatting>
  <conditionalFormatting sqref="F55">
    <cfRule type="cellIs" dxfId="2" priority="606" operator="equal">
      <formula>0</formula>
    </cfRule>
    <cfRule type="cellIs" dxfId="4" priority="605" operator="equal">
      <formula>"/"</formula>
    </cfRule>
  </conditionalFormatting>
  <conditionalFormatting sqref="F56">
    <cfRule type="cellIs" dxfId="2" priority="595" operator="equal">
      <formula>0</formula>
    </cfRule>
    <cfRule type="cellIs" dxfId="4" priority="594" operator="equal">
      <formula>"/"</formula>
    </cfRule>
  </conditionalFormatting>
  <conditionalFormatting sqref="F57">
    <cfRule type="cellIs" dxfId="2" priority="593" operator="equal">
      <formula>0</formula>
    </cfRule>
    <cfRule type="cellIs" dxfId="4" priority="592" operator="equal">
      <formula>"/"</formula>
    </cfRule>
  </conditionalFormatting>
  <conditionalFormatting sqref="F58">
    <cfRule type="cellIs" dxfId="2" priority="591" operator="equal">
      <formula>0</formula>
    </cfRule>
    <cfRule type="cellIs" dxfId="4" priority="590" operator="equal">
      <formula>"/"</formula>
    </cfRule>
  </conditionalFormatting>
  <conditionalFormatting sqref="D59">
    <cfRule type="cellIs" dxfId="5" priority="548" operator="equal">
      <formula>"发货"</formula>
    </cfRule>
    <cfRule type="cellIs" dxfId="6" priority="547" operator="equal">
      <formula>"单据"</formula>
    </cfRule>
    <cfRule type="cellIs" dxfId="7" priority="546" operator="equal">
      <formula>"等款"</formula>
    </cfRule>
  </conditionalFormatting>
  <conditionalFormatting sqref="F59">
    <cfRule type="cellIs" dxfId="2" priority="545" operator="equal">
      <formula>0</formula>
    </cfRule>
    <cfRule type="cellIs" dxfId="4" priority="544" operator="equal">
      <formula>"/"</formula>
    </cfRule>
  </conditionalFormatting>
  <conditionalFormatting sqref="F60">
    <cfRule type="cellIs" dxfId="2" priority="584" operator="equal">
      <formula>0</formula>
    </cfRule>
    <cfRule type="cellIs" dxfId="4" priority="583" operator="equal">
      <formula>"/"</formula>
    </cfRule>
  </conditionalFormatting>
  <conditionalFormatting sqref="F61">
    <cfRule type="cellIs" dxfId="2" priority="575" operator="equal">
      <formula>0</formula>
    </cfRule>
    <cfRule type="cellIs" dxfId="4" priority="574" operator="equal">
      <formula>"/"</formula>
    </cfRule>
  </conditionalFormatting>
  <conditionalFormatting sqref="F62">
    <cfRule type="cellIs" dxfId="2" priority="569" operator="equal">
      <formula>0</formula>
    </cfRule>
    <cfRule type="cellIs" dxfId="4" priority="568" operator="equal">
      <formula>"/"</formula>
    </cfRule>
  </conditionalFormatting>
  <conditionalFormatting sqref="F63">
    <cfRule type="cellIs" dxfId="2" priority="563" operator="equal">
      <formula>0</formula>
    </cfRule>
    <cfRule type="cellIs" dxfId="4" priority="562" operator="equal">
      <formula>"/"</formula>
    </cfRule>
  </conditionalFormatting>
  <conditionalFormatting sqref="F64">
    <cfRule type="cellIs" dxfId="2" priority="554" operator="equal">
      <formula>0</formula>
    </cfRule>
    <cfRule type="cellIs" dxfId="4" priority="553" operator="equal">
      <formula>"/"</formula>
    </cfRule>
  </conditionalFormatting>
  <conditionalFormatting sqref="F65">
    <cfRule type="cellIs" dxfId="2" priority="552" operator="equal">
      <formula>0</formula>
    </cfRule>
    <cfRule type="cellIs" dxfId="4" priority="551" operator="equal">
      <formula>"/"</formula>
    </cfRule>
  </conditionalFormatting>
  <conditionalFormatting sqref="D66">
    <cfRule type="cellIs" dxfId="5" priority="497" operator="equal">
      <formula>"发货"</formula>
    </cfRule>
    <cfRule type="cellIs" dxfId="6" priority="496" operator="equal">
      <formula>"单据"</formula>
    </cfRule>
    <cfRule type="cellIs" dxfId="7" priority="495" operator="equal">
      <formula>"等款"</formula>
    </cfRule>
  </conditionalFormatting>
  <conditionalFormatting sqref="F66">
    <cfRule type="cellIs" dxfId="2" priority="494" operator="equal">
      <formula>0</formula>
    </cfRule>
    <cfRule type="cellIs" dxfId="4" priority="493" operator="equal">
      <formula>"/"</formula>
    </cfRule>
  </conditionalFormatting>
  <conditionalFormatting sqref="F67">
    <cfRule type="cellIs" dxfId="2" priority="550" operator="equal">
      <formula>0</formula>
    </cfRule>
    <cfRule type="cellIs" dxfId="4" priority="549" operator="equal">
      <formula>"/"</formula>
    </cfRule>
  </conditionalFormatting>
  <conditionalFormatting sqref="F68">
    <cfRule type="cellIs" dxfId="2" priority="543" operator="equal">
      <formula>0</formula>
    </cfRule>
    <cfRule type="cellIs" dxfId="4" priority="542" operator="equal">
      <formula>"/"</formula>
    </cfRule>
  </conditionalFormatting>
  <conditionalFormatting sqref="F69">
    <cfRule type="cellIs" dxfId="2" priority="537" operator="equal">
      <formula>0</formula>
    </cfRule>
    <cfRule type="cellIs" dxfId="4" priority="536" operator="equal">
      <formula>"/"</formula>
    </cfRule>
  </conditionalFormatting>
  <conditionalFormatting sqref="F70">
    <cfRule type="cellIs" dxfId="2" priority="535" operator="equal">
      <formula>0</formula>
    </cfRule>
    <cfRule type="cellIs" dxfId="4" priority="534" operator="equal">
      <formula>"/"</formula>
    </cfRule>
  </conditionalFormatting>
  <conditionalFormatting sqref="F71">
    <cfRule type="cellIs" dxfId="2" priority="531" operator="equal">
      <formula>0</formula>
    </cfRule>
    <cfRule type="cellIs" dxfId="4" priority="530" operator="equal">
      <formula>"/"</formula>
    </cfRule>
  </conditionalFormatting>
  <conditionalFormatting sqref="D72">
    <cfRule type="cellIs" dxfId="5" priority="476" operator="equal">
      <formula>"发货"</formula>
    </cfRule>
    <cfRule type="cellIs" dxfId="6" priority="475" operator="equal">
      <formula>"单据"</formula>
    </cfRule>
    <cfRule type="cellIs" dxfId="7" priority="474" operator="equal">
      <formula>"等款"</formula>
    </cfRule>
  </conditionalFormatting>
  <conditionalFormatting sqref="F72">
    <cfRule type="cellIs" dxfId="2" priority="473" operator="equal">
      <formula>0</formula>
    </cfRule>
    <cfRule type="cellIs" dxfId="4" priority="472" operator="equal">
      <formula>"/"</formula>
    </cfRule>
  </conditionalFormatting>
  <conditionalFormatting sqref="F73">
    <cfRule type="cellIs" dxfId="2" priority="533" operator="equal">
      <formula>0</formula>
    </cfRule>
    <cfRule type="cellIs" dxfId="4" priority="532" operator="equal">
      <formula>"/"</formula>
    </cfRule>
  </conditionalFormatting>
  <conditionalFormatting sqref="F74">
    <cfRule type="cellIs" dxfId="2" priority="527" operator="equal">
      <formula>0</formula>
    </cfRule>
    <cfRule type="cellIs" dxfId="4" priority="526" operator="equal">
      <formula>"/"</formula>
    </cfRule>
  </conditionalFormatting>
  <conditionalFormatting sqref="F75">
    <cfRule type="cellIs" dxfId="2" priority="525" operator="equal">
      <formula>0</formula>
    </cfRule>
    <cfRule type="cellIs" dxfId="4" priority="524" operator="equal">
      <formula>"/"</formula>
    </cfRule>
  </conditionalFormatting>
  <conditionalFormatting sqref="F76">
    <cfRule type="cellIs" dxfId="2" priority="521" operator="equal">
      <formula>0</formula>
    </cfRule>
    <cfRule type="cellIs" dxfId="4" priority="520" operator="equal">
      <formula>"/"</formula>
    </cfRule>
  </conditionalFormatting>
  <conditionalFormatting sqref="F77">
    <cfRule type="cellIs" dxfId="2" priority="510" operator="equal">
      <formula>0</formula>
    </cfRule>
    <cfRule type="cellIs" dxfId="4" priority="509" operator="equal">
      <formula>"/"</formula>
    </cfRule>
  </conditionalFormatting>
  <conditionalFormatting sqref="F78">
    <cfRule type="cellIs" dxfId="2" priority="508" operator="equal">
      <formula>0</formula>
    </cfRule>
    <cfRule type="cellIs" dxfId="4" priority="507" operator="equal">
      <formula>"/"</formula>
    </cfRule>
  </conditionalFormatting>
  <conditionalFormatting sqref="F79">
    <cfRule type="cellIs" dxfId="2" priority="499" operator="equal">
      <formula>0</formula>
    </cfRule>
    <cfRule type="cellIs" dxfId="4" priority="498" operator="equal">
      <formula>"/"</formula>
    </cfRule>
  </conditionalFormatting>
  <conditionalFormatting sqref="D80">
    <cfRule type="cellIs" dxfId="5" priority="422" operator="equal">
      <formula>"发货"</formula>
    </cfRule>
    <cfRule type="cellIs" dxfId="6" priority="421" operator="equal">
      <formula>"单据"</formula>
    </cfRule>
    <cfRule type="cellIs" dxfId="7" priority="420" operator="equal">
      <formula>"等款"</formula>
    </cfRule>
  </conditionalFormatting>
  <conditionalFormatting sqref="F80">
    <cfRule type="cellIs" dxfId="2" priority="419" operator="equal">
      <formula>0</formula>
    </cfRule>
    <cfRule type="cellIs" dxfId="4" priority="418" operator="equal">
      <formula>"/"</formula>
    </cfRule>
  </conditionalFormatting>
  <conditionalFormatting sqref="F81">
    <cfRule type="cellIs" dxfId="2" priority="492" operator="equal">
      <formula>0</formula>
    </cfRule>
    <cfRule type="cellIs" dxfId="4" priority="491" operator="equal">
      <formula>"/"</formula>
    </cfRule>
  </conditionalFormatting>
  <conditionalFormatting sqref="F82">
    <cfRule type="cellIs" dxfId="2" priority="471" operator="equal">
      <formula>0</formula>
    </cfRule>
    <cfRule type="cellIs" dxfId="4" priority="470" operator="equal">
      <formula>"/"</formula>
    </cfRule>
  </conditionalFormatting>
  <conditionalFormatting sqref="F83">
    <cfRule type="cellIs" dxfId="2" priority="464" operator="equal">
      <formula>0</formula>
    </cfRule>
    <cfRule type="cellIs" dxfId="4" priority="463" operator="equal">
      <formula>"/"</formula>
    </cfRule>
  </conditionalFormatting>
  <conditionalFormatting sqref="F84">
    <cfRule type="cellIs" dxfId="2" priority="462" operator="equal">
      <formula>0</formula>
    </cfRule>
    <cfRule type="cellIs" dxfId="4" priority="461" operator="equal">
      <formula>"/"</formula>
    </cfRule>
  </conditionalFormatting>
  <conditionalFormatting sqref="D85">
    <cfRule type="cellIs" dxfId="5" priority="410" operator="equal">
      <formula>"发货"</formula>
    </cfRule>
    <cfRule type="cellIs" dxfId="6" priority="409" operator="equal">
      <formula>"单据"</formula>
    </cfRule>
    <cfRule type="cellIs" dxfId="7" priority="408" operator="equal">
      <formula>"等款"</formula>
    </cfRule>
  </conditionalFormatting>
  <conditionalFormatting sqref="F85">
    <cfRule type="cellIs" dxfId="2" priority="407" operator="equal">
      <formula>0</formula>
    </cfRule>
    <cfRule type="cellIs" dxfId="4" priority="406" operator="equal">
      <formula>"/"</formula>
    </cfRule>
  </conditionalFormatting>
  <conditionalFormatting sqref="F86">
    <cfRule type="cellIs" dxfId="2" priority="458" operator="equal">
      <formula>0</formula>
    </cfRule>
    <cfRule type="cellIs" dxfId="4" priority="457" operator="equal">
      <formula>"/"</formula>
    </cfRule>
  </conditionalFormatting>
  <conditionalFormatting sqref="F87">
    <cfRule type="cellIs" dxfId="2" priority="450" operator="equal">
      <formula>0</formula>
    </cfRule>
    <cfRule type="cellIs" dxfId="4" priority="449" operator="equal">
      <formula>"/"</formula>
    </cfRule>
  </conditionalFormatting>
  <conditionalFormatting sqref="F88">
    <cfRule type="cellIs" dxfId="2" priority="448" operator="equal">
      <formula>0</formula>
    </cfRule>
    <cfRule type="cellIs" dxfId="4" priority="447" operator="equal">
      <formula>"/"</formula>
    </cfRule>
  </conditionalFormatting>
  <conditionalFormatting sqref="F89">
    <cfRule type="cellIs" dxfId="2" priority="442" operator="equal">
      <formula>0</formula>
    </cfRule>
    <cfRule type="cellIs" dxfId="4" priority="441" operator="equal">
      <formula>"/"</formula>
    </cfRule>
  </conditionalFormatting>
  <conditionalFormatting sqref="D90">
    <cfRule type="cellIs" dxfId="5" priority="347" operator="equal">
      <formula>"发货"</formula>
    </cfRule>
    <cfRule type="cellIs" dxfId="6" priority="346" operator="equal">
      <formula>"单据"</formula>
    </cfRule>
    <cfRule type="cellIs" dxfId="7" priority="345" operator="equal">
      <formula>"等款"</formula>
    </cfRule>
  </conditionalFormatting>
  <conditionalFormatting sqref="F90">
    <cfRule type="cellIs" dxfId="2" priority="344" operator="equal">
      <formula>0</formula>
    </cfRule>
    <cfRule type="cellIs" dxfId="4" priority="343" operator="equal">
      <formula>"/"</formula>
    </cfRule>
  </conditionalFormatting>
  <conditionalFormatting sqref="F91">
    <cfRule type="cellIs" dxfId="2" priority="440" operator="equal">
      <formula>0</formula>
    </cfRule>
    <cfRule type="cellIs" dxfId="4" priority="439" operator="equal">
      <formula>"/"</formula>
    </cfRule>
  </conditionalFormatting>
  <conditionalFormatting sqref="F92">
    <cfRule type="cellIs" dxfId="2" priority="438" operator="equal">
      <formula>0</formula>
    </cfRule>
    <cfRule type="cellIs" dxfId="4" priority="437" operator="equal">
      <formula>"/"</formula>
    </cfRule>
  </conditionalFormatting>
  <conditionalFormatting sqref="F93">
    <cfRule type="cellIs" dxfId="2" priority="434" operator="equal">
      <formula>0</formula>
    </cfRule>
    <cfRule type="cellIs" dxfId="4" priority="433" operator="equal">
      <formula>"/"</formula>
    </cfRule>
  </conditionalFormatting>
  <conditionalFormatting sqref="D94">
    <cfRule type="cellIs" dxfId="5" priority="388" operator="equal">
      <formula>"发货"</formula>
    </cfRule>
    <cfRule type="cellIs" dxfId="6" priority="387" operator="equal">
      <formula>"单据"</formula>
    </cfRule>
    <cfRule type="cellIs" dxfId="7" priority="386" operator="equal">
      <formula>"等款"</formula>
    </cfRule>
  </conditionalFormatting>
  <conditionalFormatting sqref="F94">
    <cfRule type="cellIs" dxfId="2" priority="385" operator="equal">
      <formula>0</formula>
    </cfRule>
    <cfRule type="cellIs" dxfId="4" priority="384" operator="equal">
      <formula>"/"</formula>
    </cfRule>
  </conditionalFormatting>
  <conditionalFormatting sqref="F95">
    <cfRule type="cellIs" dxfId="2" priority="436" operator="equal">
      <formula>0</formula>
    </cfRule>
    <cfRule type="cellIs" dxfId="4" priority="435" operator="equal">
      <formula>"/"</formula>
    </cfRule>
  </conditionalFormatting>
  <conditionalFormatting sqref="D96">
    <cfRule type="cellIs" dxfId="5" priority="383" operator="equal">
      <formula>"发货"</formula>
    </cfRule>
    <cfRule type="cellIs" dxfId="6" priority="382" operator="equal">
      <formula>"单据"</formula>
    </cfRule>
    <cfRule type="cellIs" dxfId="7" priority="381" operator="equal">
      <formula>"等款"</formula>
    </cfRule>
  </conditionalFormatting>
  <conditionalFormatting sqref="F96">
    <cfRule type="cellIs" dxfId="2" priority="380" operator="equal">
      <formula>0</formula>
    </cfRule>
    <cfRule type="cellIs" dxfId="4" priority="379" operator="equal">
      <formula>"/"</formula>
    </cfRule>
  </conditionalFormatting>
  <conditionalFormatting sqref="D97">
    <cfRule type="cellIs" dxfId="5" priority="276" operator="equal">
      <formula>"发货"</formula>
    </cfRule>
    <cfRule type="cellIs" dxfId="6" priority="275" operator="equal">
      <formula>"单据"</formula>
    </cfRule>
    <cfRule type="cellIs" dxfId="7" priority="274" operator="equal">
      <formula>"等款"</formula>
    </cfRule>
  </conditionalFormatting>
  <conditionalFormatting sqref="F97">
    <cfRule type="cellIs" dxfId="2" priority="273" operator="equal">
      <formula>0</formula>
    </cfRule>
    <cfRule type="cellIs" dxfId="4" priority="272" operator="equal">
      <formula>"/"</formula>
    </cfRule>
  </conditionalFormatting>
  <conditionalFormatting sqref="F98">
    <cfRule type="cellIs" dxfId="2" priority="432" operator="equal">
      <formula>0</formula>
    </cfRule>
    <cfRule type="cellIs" dxfId="4" priority="431" operator="equal">
      <formula>"/"</formula>
    </cfRule>
  </conditionalFormatting>
  <conditionalFormatting sqref="F99">
    <cfRule type="cellIs" dxfId="2" priority="430" operator="equal">
      <formula>0</formula>
    </cfRule>
    <cfRule type="cellIs" dxfId="4" priority="429" operator="equal">
      <formula>"/"</formula>
    </cfRule>
  </conditionalFormatting>
  <conditionalFormatting sqref="D100">
    <cfRule type="cellIs" dxfId="5" priority="367" operator="equal">
      <formula>"发货"</formula>
    </cfRule>
    <cfRule type="cellIs" dxfId="6" priority="366" operator="equal">
      <formula>"单据"</formula>
    </cfRule>
    <cfRule type="cellIs" dxfId="7" priority="365" operator="equal">
      <formula>"等款"</formula>
    </cfRule>
  </conditionalFormatting>
  <conditionalFormatting sqref="F100">
    <cfRule type="cellIs" dxfId="2" priority="364" operator="equal">
      <formula>0</formula>
    </cfRule>
    <cfRule type="cellIs" dxfId="4" priority="363" operator="equal">
      <formula>"/"</formula>
    </cfRule>
  </conditionalFormatting>
  <conditionalFormatting sqref="F101">
    <cfRule type="cellIs" dxfId="2" priority="428" operator="equal">
      <formula>0</formula>
    </cfRule>
    <cfRule type="cellIs" dxfId="4" priority="427" operator="equal">
      <formula>"/"</formula>
    </cfRule>
  </conditionalFormatting>
  <conditionalFormatting sqref="D103">
    <cfRule type="cellIs" dxfId="5" priority="336" operator="equal">
      <formula>"发货"</formula>
    </cfRule>
    <cfRule type="cellIs" dxfId="6" priority="335" operator="equal">
      <formula>"单据"</formula>
    </cfRule>
    <cfRule type="cellIs" dxfId="7" priority="334" operator="equal">
      <formula>"等款"</formula>
    </cfRule>
  </conditionalFormatting>
  <conditionalFormatting sqref="F103">
    <cfRule type="cellIs" dxfId="2" priority="333" operator="equal">
      <formula>0</formula>
    </cfRule>
    <cfRule type="cellIs" dxfId="4" priority="332" operator="equal">
      <formula>"/"</formula>
    </cfRule>
  </conditionalFormatting>
  <conditionalFormatting sqref="D104">
    <cfRule type="cellIs" dxfId="5" priority="331" operator="equal">
      <formula>"发货"</formula>
    </cfRule>
    <cfRule type="cellIs" dxfId="6" priority="330" operator="equal">
      <formula>"单据"</formula>
    </cfRule>
    <cfRule type="cellIs" dxfId="7" priority="329" operator="equal">
      <formula>"等款"</formula>
    </cfRule>
  </conditionalFormatting>
  <conditionalFormatting sqref="F104">
    <cfRule type="cellIs" dxfId="2" priority="328" operator="equal">
      <formula>0</formula>
    </cfRule>
    <cfRule type="cellIs" dxfId="4" priority="327" operator="equal">
      <formula>"/"</formula>
    </cfRule>
  </conditionalFormatting>
  <conditionalFormatting sqref="F106">
    <cfRule type="cellIs" dxfId="2" priority="412" operator="equal">
      <formula>0</formula>
    </cfRule>
    <cfRule type="cellIs" dxfId="4" priority="411" operator="equal">
      <formula>"/"</formula>
    </cfRule>
  </conditionalFormatting>
  <conditionalFormatting sqref="F109">
    <cfRule type="cellIs" dxfId="2" priority="373" operator="equal">
      <formula>0</formula>
    </cfRule>
    <cfRule type="cellIs" dxfId="4" priority="372" operator="equal">
      <formula>"/"</formula>
    </cfRule>
  </conditionalFormatting>
  <conditionalFormatting sqref="F110">
    <cfRule type="cellIs" dxfId="2" priority="371" operator="equal">
      <formula>0</formula>
    </cfRule>
    <cfRule type="cellIs" dxfId="4" priority="370" operator="equal">
      <formula>"/"</formula>
    </cfRule>
  </conditionalFormatting>
  <conditionalFormatting sqref="F111">
    <cfRule type="cellIs" dxfId="2" priority="369" operator="equal">
      <formula>0</formula>
    </cfRule>
    <cfRule type="cellIs" dxfId="4" priority="368" operator="equal">
      <formula>"/"</formula>
    </cfRule>
  </conditionalFormatting>
  <conditionalFormatting sqref="F112">
    <cfRule type="cellIs" dxfId="2" priority="360" operator="equal">
      <formula>0</formula>
    </cfRule>
    <cfRule type="cellIs" dxfId="4" priority="359" operator="equal">
      <formula>"/"</formula>
    </cfRule>
  </conditionalFormatting>
  <conditionalFormatting sqref="F113">
    <cfRule type="cellIs" dxfId="2" priority="362" operator="equal">
      <formula>0</formula>
    </cfRule>
    <cfRule type="cellIs" dxfId="4" priority="361" operator="equal">
      <formula>"/"</formula>
    </cfRule>
  </conditionalFormatting>
  <conditionalFormatting sqref="F114">
    <cfRule type="cellIs" dxfId="2" priority="353" operator="equal">
      <formula>0</formula>
    </cfRule>
    <cfRule type="cellIs" dxfId="4" priority="352" operator="equal">
      <formula>"/"</formula>
    </cfRule>
  </conditionalFormatting>
  <conditionalFormatting sqref="F115">
    <cfRule type="cellIs" dxfId="2" priority="340" operator="equal">
      <formula>0</formula>
    </cfRule>
    <cfRule type="cellIs" dxfId="4" priority="339" operator="equal">
      <formula>"/"</formula>
    </cfRule>
  </conditionalFormatting>
  <conditionalFormatting sqref="F116">
    <cfRule type="cellIs" dxfId="2" priority="342" operator="equal">
      <formula>0</formula>
    </cfRule>
    <cfRule type="cellIs" dxfId="4" priority="341" operator="equal">
      <formula>"/"</formula>
    </cfRule>
  </conditionalFormatting>
  <conditionalFormatting sqref="F117">
    <cfRule type="cellIs" dxfId="2" priority="338" operator="equal">
      <formula>0</formula>
    </cfRule>
    <cfRule type="cellIs" dxfId="4" priority="337" operator="equal">
      <formula>"/"</formula>
    </cfRule>
  </conditionalFormatting>
  <conditionalFormatting sqref="F118">
    <cfRule type="cellIs" dxfId="2" priority="314" operator="equal">
      <formula>0</formula>
    </cfRule>
    <cfRule type="cellIs" dxfId="4" priority="313" operator="equal">
      <formula>"/"</formula>
    </cfRule>
  </conditionalFormatting>
  <conditionalFormatting sqref="F119">
    <cfRule type="cellIs" dxfId="2" priority="308" operator="equal">
      <formula>0</formula>
    </cfRule>
    <cfRule type="cellIs" dxfId="4" priority="307" operator="equal">
      <formula>"/"</formula>
    </cfRule>
  </conditionalFormatting>
  <conditionalFormatting sqref="D120">
    <cfRule type="cellIs" dxfId="5" priority="5" operator="equal">
      <formula>"发货"</formula>
    </cfRule>
    <cfRule type="cellIs" dxfId="6" priority="4" operator="equal">
      <formula>"单据"</formula>
    </cfRule>
    <cfRule type="cellIs" dxfId="7" priority="3" operator="equal">
      <formula>"等款"</formula>
    </cfRule>
  </conditionalFormatting>
  <conditionalFormatting sqref="F120">
    <cfRule type="cellIs" dxfId="2" priority="2" operator="equal">
      <formula>0</formula>
    </cfRule>
    <cfRule type="cellIs" dxfId="4" priority="1" operator="equal">
      <formula>"/"</formula>
    </cfRule>
  </conditionalFormatting>
  <conditionalFormatting sqref="F121">
    <cfRule type="cellIs" dxfId="2" priority="300" operator="equal">
      <formula>0</formula>
    </cfRule>
    <cfRule type="cellIs" dxfId="4" priority="299" operator="equal">
      <formula>"/"</formula>
    </cfRule>
  </conditionalFormatting>
  <conditionalFormatting sqref="F124">
    <cfRule type="cellIs" dxfId="2" priority="294" operator="equal">
      <formula>0</formula>
    </cfRule>
    <cfRule type="cellIs" dxfId="4" priority="293" operator="equal">
      <formula>"/"</formula>
    </cfRule>
  </conditionalFormatting>
  <conditionalFormatting sqref="F125">
    <cfRule type="cellIs" dxfId="2" priority="292" operator="equal">
      <formula>0</formula>
    </cfRule>
    <cfRule type="cellIs" dxfId="4" priority="291" operator="equal">
      <formula>"/"</formula>
    </cfRule>
  </conditionalFormatting>
  <conditionalFormatting sqref="F126">
    <cfRule type="cellIs" dxfId="2" priority="283" operator="equal">
      <formula>0</formula>
    </cfRule>
    <cfRule type="cellIs" dxfId="4" priority="282" operator="equal">
      <formula>"/"</formula>
    </cfRule>
  </conditionalFormatting>
  <conditionalFormatting sqref="F127">
    <cfRule type="cellIs" dxfId="2" priority="278" operator="equal">
      <formula>0</formula>
    </cfRule>
    <cfRule type="cellIs" dxfId="4" priority="277" operator="equal">
      <formula>"/"</formula>
    </cfRule>
  </conditionalFormatting>
  <conditionalFormatting sqref="F128">
    <cfRule type="cellIs" dxfId="2" priority="267" operator="equal">
      <formula>0</formula>
    </cfRule>
    <cfRule type="cellIs" dxfId="4" priority="266" operator="equal">
      <formula>"/"</formula>
    </cfRule>
  </conditionalFormatting>
  <conditionalFormatting sqref="F129">
    <cfRule type="cellIs" dxfId="2" priority="263" operator="equal">
      <formula>0</formula>
    </cfRule>
    <cfRule type="cellIs" dxfId="4" priority="262" operator="equal">
      <formula>"/"</formula>
    </cfRule>
  </conditionalFormatting>
  <conditionalFormatting sqref="F130">
    <cfRule type="cellIs" dxfId="2" priority="259" operator="equal">
      <formula>0</formula>
    </cfRule>
    <cfRule type="cellIs" dxfId="4" priority="258" operator="equal">
      <formula>"/"</formula>
    </cfRule>
  </conditionalFormatting>
  <conditionalFormatting sqref="D131">
    <cfRule type="cellIs" dxfId="5" priority="203" operator="equal">
      <formula>"发货"</formula>
    </cfRule>
    <cfRule type="cellIs" dxfId="6" priority="202" operator="equal">
      <formula>"单据"</formula>
    </cfRule>
    <cfRule type="cellIs" dxfId="7" priority="201" operator="equal">
      <formula>"等款"</formula>
    </cfRule>
  </conditionalFormatting>
  <conditionalFormatting sqref="F131">
    <cfRule type="cellIs" dxfId="2" priority="200" operator="equal">
      <formula>0</formula>
    </cfRule>
    <cfRule type="cellIs" dxfId="4" priority="199" operator="equal">
      <formula>"/"</formula>
    </cfRule>
  </conditionalFormatting>
  <conditionalFormatting sqref="F132">
    <cfRule type="cellIs" dxfId="2" priority="243" operator="equal">
      <formula>0</formula>
    </cfRule>
    <cfRule type="cellIs" dxfId="4" priority="242" operator="equal">
      <formula>"/"</formula>
    </cfRule>
  </conditionalFormatting>
  <conditionalFormatting sqref="F133">
    <cfRule type="cellIs" dxfId="2" priority="236" operator="equal">
      <formula>0</formula>
    </cfRule>
    <cfRule type="cellIs" dxfId="4" priority="235" operator="equal">
      <formula>"/"</formula>
    </cfRule>
  </conditionalFormatting>
  <conditionalFormatting sqref="F134">
    <cfRule type="cellIs" dxfId="2" priority="229" operator="equal">
      <formula>0</formula>
    </cfRule>
    <cfRule type="cellIs" dxfId="4" priority="228" operator="equal">
      <formula>"/"</formula>
    </cfRule>
  </conditionalFormatting>
  <conditionalFormatting sqref="F135">
    <cfRule type="cellIs" dxfId="2" priority="227" operator="equal">
      <formula>0</formula>
    </cfRule>
    <cfRule type="cellIs" dxfId="4" priority="226" operator="equal">
      <formula>"/"</formula>
    </cfRule>
  </conditionalFormatting>
  <conditionalFormatting sqref="F136">
    <cfRule type="cellIs" dxfId="2" priority="101" operator="equal">
      <formula>0</formula>
    </cfRule>
    <cfRule type="cellIs" dxfId="4" priority="100" operator="equal">
      <formula>"/"</formula>
    </cfRule>
  </conditionalFormatting>
  <conditionalFormatting sqref="F137">
    <cfRule type="cellIs" dxfId="2" priority="221" operator="equal">
      <formula>0</formula>
    </cfRule>
    <cfRule type="cellIs" dxfId="4" priority="220" operator="equal">
      <formula>"/"</formula>
    </cfRule>
  </conditionalFormatting>
  <conditionalFormatting sqref="D138">
    <cfRule type="cellIs" dxfId="5" priority="38" operator="equal">
      <formula>"发货"</formula>
    </cfRule>
    <cfRule type="cellIs" dxfId="6" priority="37" operator="equal">
      <formula>"单据"</formula>
    </cfRule>
    <cfRule type="cellIs" dxfId="7" priority="36" operator="equal">
      <formula>"等款"</formula>
    </cfRule>
  </conditionalFormatting>
  <conditionalFormatting sqref="F138">
    <cfRule type="cellIs" dxfId="2" priority="35" operator="equal">
      <formula>0</formula>
    </cfRule>
    <cfRule type="cellIs" dxfId="4" priority="34" operator="equal">
      <formula>"/"</formula>
    </cfRule>
  </conditionalFormatting>
  <conditionalFormatting sqref="F139">
    <cfRule type="cellIs" dxfId="2" priority="219" operator="equal">
      <formula>0</formula>
    </cfRule>
    <cfRule type="cellIs" dxfId="4" priority="218" operator="equal">
      <formula>"/"</formula>
    </cfRule>
  </conditionalFormatting>
  <conditionalFormatting sqref="F140">
    <cfRule type="cellIs" dxfId="2" priority="217" operator="equal">
      <formula>0</formula>
    </cfRule>
    <cfRule type="cellIs" dxfId="4" priority="216" operator="equal">
      <formula>"/"</formula>
    </cfRule>
  </conditionalFormatting>
  <conditionalFormatting sqref="F143">
    <cfRule type="cellIs" dxfId="2" priority="213" operator="equal">
      <formula>0</formula>
    </cfRule>
    <cfRule type="cellIs" dxfId="4" priority="212" operator="equal">
      <formula>"/"</formula>
    </cfRule>
  </conditionalFormatting>
  <conditionalFormatting sqref="F144">
    <cfRule type="cellIs" dxfId="2" priority="211" operator="equal">
      <formula>0</formula>
    </cfRule>
    <cfRule type="cellIs" dxfId="4" priority="210" operator="equal">
      <formula>"/"</formula>
    </cfRule>
  </conditionalFormatting>
  <conditionalFormatting sqref="F145">
    <cfRule type="cellIs" dxfId="2" priority="209" operator="equal">
      <formula>0</formula>
    </cfRule>
    <cfRule type="cellIs" dxfId="4" priority="208" operator="equal">
      <formula>"/"</formula>
    </cfRule>
  </conditionalFormatting>
  <conditionalFormatting sqref="F146">
    <cfRule type="cellIs" dxfId="2" priority="207" operator="equal">
      <formula>0</formula>
    </cfRule>
    <cfRule type="cellIs" dxfId="4" priority="206" operator="equal">
      <formula>"/"</formula>
    </cfRule>
  </conditionalFormatting>
  <conditionalFormatting sqref="F147">
    <cfRule type="cellIs" dxfId="2" priority="205" operator="equal">
      <formula>0</formula>
    </cfRule>
    <cfRule type="cellIs" dxfId="4" priority="204" operator="equal">
      <formula>"/"</formula>
    </cfRule>
  </conditionalFormatting>
  <conditionalFormatting sqref="F151">
    <cfRule type="cellIs" dxfId="2" priority="186" operator="equal">
      <formula>0</formula>
    </cfRule>
    <cfRule type="cellIs" dxfId="4" priority="185" operator="equal">
      <formula>"/"</formula>
    </cfRule>
  </conditionalFormatting>
  <conditionalFormatting sqref="F152">
    <cfRule type="cellIs" dxfId="2" priority="170" operator="equal">
      <formula>0</formula>
    </cfRule>
    <cfRule type="cellIs" dxfId="4" priority="169" operator="equal">
      <formula>"/"</formula>
    </cfRule>
  </conditionalFormatting>
  <conditionalFormatting sqref="F153">
    <cfRule type="cellIs" dxfId="2" priority="168" operator="equal">
      <formula>0</formula>
    </cfRule>
    <cfRule type="cellIs" dxfId="4" priority="167" operator="equal">
      <formula>"/"</formula>
    </cfRule>
  </conditionalFormatting>
  <conditionalFormatting sqref="F154">
    <cfRule type="cellIs" dxfId="2" priority="152" operator="equal">
      <formula>0</formula>
    </cfRule>
    <cfRule type="cellIs" dxfId="4" priority="151" operator="equal">
      <formula>"/"</formula>
    </cfRule>
  </conditionalFormatting>
  <conditionalFormatting sqref="F155">
    <cfRule type="cellIs" dxfId="2" priority="150" operator="equal">
      <formula>0</formula>
    </cfRule>
    <cfRule type="cellIs" dxfId="4" priority="149" operator="equal">
      <formula>"/"</formula>
    </cfRule>
  </conditionalFormatting>
  <conditionalFormatting sqref="F156">
    <cfRule type="cellIs" dxfId="2" priority="148" operator="equal">
      <formula>0</formula>
    </cfRule>
    <cfRule type="cellIs" dxfId="4" priority="147" operator="equal">
      <formula>"/"</formula>
    </cfRule>
  </conditionalFormatting>
  <conditionalFormatting sqref="F157">
    <cfRule type="cellIs" dxfId="2" priority="146" operator="equal">
      <formula>0</formula>
    </cfRule>
    <cfRule type="cellIs" dxfId="4" priority="145" operator="equal">
      <formula>"/"</formula>
    </cfRule>
  </conditionalFormatting>
  <conditionalFormatting sqref="F158">
    <cfRule type="cellIs" dxfId="2" priority="142" operator="equal">
      <formula>0</formula>
    </cfRule>
    <cfRule type="cellIs" dxfId="4" priority="141" operator="equal">
      <formula>"/"</formula>
    </cfRule>
  </conditionalFormatting>
  <conditionalFormatting sqref="F159">
    <cfRule type="cellIs" dxfId="2" priority="144" operator="equal">
      <formula>0</formula>
    </cfRule>
    <cfRule type="cellIs" dxfId="4" priority="143" operator="equal">
      <formula>"/"</formula>
    </cfRule>
  </conditionalFormatting>
  <conditionalFormatting sqref="F160">
    <cfRule type="cellIs" dxfId="2" priority="140" operator="equal">
      <formula>0</formula>
    </cfRule>
    <cfRule type="cellIs" dxfId="4" priority="139" operator="equal">
      <formula>"/"</formula>
    </cfRule>
  </conditionalFormatting>
  <conditionalFormatting sqref="F161">
    <cfRule type="cellIs" dxfId="2" priority="138" operator="equal">
      <formula>0</formula>
    </cfRule>
    <cfRule type="cellIs" dxfId="4" priority="137" operator="equal">
      <formula>"/"</formula>
    </cfRule>
  </conditionalFormatting>
  <conditionalFormatting sqref="F162">
    <cfRule type="cellIs" dxfId="2" priority="133" operator="equal">
      <formula>0</formula>
    </cfRule>
    <cfRule type="cellIs" dxfId="4" priority="132" operator="equal">
      <formula>"/"</formula>
    </cfRule>
  </conditionalFormatting>
  <conditionalFormatting sqref="F163">
    <cfRule type="cellIs" dxfId="2" priority="117" operator="equal">
      <formula>0</formula>
    </cfRule>
    <cfRule type="cellIs" dxfId="4" priority="116" operator="equal">
      <formula>"/"</formula>
    </cfRule>
  </conditionalFormatting>
  <conditionalFormatting sqref="F164">
    <cfRule type="cellIs" dxfId="2" priority="113" operator="equal">
      <formula>0</formula>
    </cfRule>
    <cfRule type="cellIs" dxfId="4" priority="112" operator="equal">
      <formula>"/"</formula>
    </cfRule>
  </conditionalFormatting>
  <conditionalFormatting sqref="F169">
    <cfRule type="cellIs" dxfId="2" priority="105" operator="equal">
      <formula>0</formula>
    </cfRule>
    <cfRule type="cellIs" dxfId="4" priority="104" operator="equal">
      <formula>"/"</formula>
    </cfRule>
  </conditionalFormatting>
  <conditionalFormatting sqref="F170">
    <cfRule type="cellIs" dxfId="2" priority="97" operator="equal">
      <formula>0</formula>
    </cfRule>
    <cfRule type="cellIs" dxfId="4" priority="96" operator="equal">
      <formula>"/"</formula>
    </cfRule>
  </conditionalFormatting>
  <conditionalFormatting sqref="F171">
    <cfRule type="cellIs" dxfId="2" priority="93" operator="equal">
      <formula>0</formula>
    </cfRule>
    <cfRule type="cellIs" dxfId="4" priority="92" operator="equal">
      <formula>"/"</formula>
    </cfRule>
  </conditionalFormatting>
  <conditionalFormatting sqref="F172">
    <cfRule type="cellIs" dxfId="2" priority="81" operator="equal">
      <formula>0</formula>
    </cfRule>
    <cfRule type="cellIs" dxfId="4" priority="80" operator="equal">
      <formula>"/"</formula>
    </cfRule>
  </conditionalFormatting>
  <conditionalFormatting sqref="F173">
    <cfRule type="cellIs" dxfId="2" priority="79" operator="equal">
      <formula>0</formula>
    </cfRule>
    <cfRule type="cellIs" dxfId="4" priority="78" operator="equal">
      <formula>"/"</formula>
    </cfRule>
  </conditionalFormatting>
  <conditionalFormatting sqref="F174">
    <cfRule type="cellIs" dxfId="2" priority="72" operator="equal">
      <formula>0</formula>
    </cfRule>
    <cfRule type="cellIs" dxfId="4" priority="71" operator="equal">
      <formula>"/"</formula>
    </cfRule>
  </conditionalFormatting>
  <conditionalFormatting sqref="F175">
    <cfRule type="cellIs" dxfId="2" priority="95" operator="equal">
      <formula>0</formula>
    </cfRule>
    <cfRule type="cellIs" dxfId="4" priority="94" operator="equal">
      <formula>"/"</formula>
    </cfRule>
  </conditionalFormatting>
  <conditionalFormatting sqref="F176">
    <cfRule type="cellIs" dxfId="2" priority="55" operator="equal">
      <formula>0</formula>
    </cfRule>
    <cfRule type="cellIs" dxfId="4" priority="54" operator="equal">
      <formula>"/"</formula>
    </cfRule>
  </conditionalFormatting>
  <conditionalFormatting sqref="F177">
    <cfRule type="cellIs" dxfId="2" priority="57" operator="equal">
      <formula>0</formula>
    </cfRule>
    <cfRule type="cellIs" dxfId="4" priority="56" operator="equal">
      <formula>"/"</formula>
    </cfRule>
  </conditionalFormatting>
  <conditionalFormatting sqref="F178">
    <cfRule type="cellIs" dxfId="2" priority="59" operator="equal">
      <formula>0</formula>
    </cfRule>
    <cfRule type="cellIs" dxfId="4" priority="58" operator="equal">
      <formula>"/"</formula>
    </cfRule>
  </conditionalFormatting>
  <conditionalFormatting sqref="F179">
    <cfRule type="cellIs" dxfId="2" priority="44" operator="equal">
      <formula>0</formula>
    </cfRule>
    <cfRule type="cellIs" dxfId="4" priority="43" operator="equal">
      <formula>"/"</formula>
    </cfRule>
  </conditionalFormatting>
  <conditionalFormatting sqref="F180">
    <cfRule type="cellIs" dxfId="2" priority="40" operator="equal">
      <formula>0</formula>
    </cfRule>
    <cfRule type="cellIs" dxfId="4" priority="39" operator="equal">
      <formula>"/"</formula>
    </cfRule>
  </conditionalFormatting>
  <conditionalFormatting sqref="F181">
    <cfRule type="cellIs" dxfId="2" priority="42" operator="equal">
      <formula>0</formula>
    </cfRule>
    <cfRule type="cellIs" dxfId="4" priority="41" operator="equal">
      <formula>"/"</formula>
    </cfRule>
  </conditionalFormatting>
  <conditionalFormatting sqref="F182">
    <cfRule type="cellIs" dxfId="2" priority="33" operator="equal">
      <formula>0</formula>
    </cfRule>
    <cfRule type="cellIs" dxfId="4" priority="32" operator="equal">
      <formula>"/"</formula>
    </cfRule>
  </conditionalFormatting>
  <conditionalFormatting sqref="F183">
    <cfRule type="cellIs" dxfId="2" priority="46" operator="equal">
      <formula>0</formula>
    </cfRule>
    <cfRule type="cellIs" dxfId="4" priority="45" operator="equal">
      <formula>"/"</formula>
    </cfRule>
  </conditionalFormatting>
  <conditionalFormatting sqref="F184">
    <cfRule type="cellIs" dxfId="2" priority="31" operator="equal">
      <formula>0</formula>
    </cfRule>
    <cfRule type="cellIs" dxfId="4" priority="30" operator="equal">
      <formula>"/"</formula>
    </cfRule>
  </conditionalFormatting>
  <conditionalFormatting sqref="F185">
    <cfRule type="cellIs" dxfId="2" priority="25" operator="equal">
      <formula>0</formula>
    </cfRule>
    <cfRule type="cellIs" dxfId="4" priority="24" operator="equal">
      <formula>"/"</formula>
    </cfRule>
  </conditionalFormatting>
  <conditionalFormatting sqref="F186">
    <cfRule type="cellIs" dxfId="2" priority="29" operator="equal">
      <formula>0</formula>
    </cfRule>
    <cfRule type="cellIs" dxfId="4" priority="28" operator="equal">
      <formula>"/"</formula>
    </cfRule>
  </conditionalFormatting>
  <conditionalFormatting sqref="F187">
    <cfRule type="cellIs" dxfId="2" priority="27" operator="equal">
      <formula>0</formula>
    </cfRule>
    <cfRule type="cellIs" dxfId="4" priority="26" operator="equal">
      <formula>"/"</formula>
    </cfRule>
  </conditionalFormatting>
  <conditionalFormatting sqref="F200">
    <cfRule type="cellIs" dxfId="2" priority="501" operator="equal">
      <formula>0</formula>
    </cfRule>
    <cfRule type="cellIs" dxfId="4" priority="500" operator="equal">
      <formula>"/"</formula>
    </cfRule>
  </conditionalFormatting>
  <conditionalFormatting sqref="F201">
    <cfRule type="cellIs" dxfId="2" priority="466" operator="equal">
      <formula>0</formula>
    </cfRule>
    <cfRule type="cellIs" dxfId="4" priority="465" operator="equal">
      <formula>"/"</formula>
    </cfRule>
  </conditionalFormatting>
  <conditionalFormatting sqref="F202">
    <cfRule type="cellIs" dxfId="2" priority="426" operator="equal">
      <formula>0</formula>
    </cfRule>
    <cfRule type="cellIs" dxfId="4" priority="425" operator="equal">
      <formula>"/"</formula>
    </cfRule>
  </conditionalFormatting>
  <conditionalFormatting sqref="F203">
    <cfRule type="cellIs" dxfId="2" priority="231" operator="equal">
      <formula>0</formula>
    </cfRule>
    <cfRule type="cellIs" dxfId="4" priority="230" operator="equal">
      <formula>"/"</formula>
    </cfRule>
  </conditionalFormatting>
  <conditionalFormatting sqref="F204">
    <cfRule type="cellIs" dxfId="2" priority="99" operator="equal">
      <formula>0</formula>
    </cfRule>
    <cfRule type="cellIs" dxfId="4" priority="98" operator="equal">
      <formula>"/"</formula>
    </cfRule>
  </conditionalFormatting>
  <conditionalFormatting sqref="D216">
    <cfRule type="cellIs" dxfId="5" priority="659" operator="equal">
      <formula>"发货"</formula>
    </cfRule>
    <cfRule type="cellIs" dxfId="6" priority="658" operator="equal">
      <formula>"单据"</formula>
    </cfRule>
    <cfRule type="cellIs" dxfId="7" priority="657" operator="equal">
      <formula>"等款"</formula>
    </cfRule>
  </conditionalFormatting>
  <conditionalFormatting sqref="F216">
    <cfRule type="cellIs" dxfId="2" priority="656" operator="equal">
      <formula>0</formula>
    </cfRule>
    <cfRule type="cellIs" dxfId="4" priority="655" operator="equal">
      <formula>"/"</formula>
    </cfRule>
  </conditionalFormatting>
  <conditionalFormatting sqref="D217">
    <cfRule type="cellIs" dxfId="5" priority="644" operator="equal">
      <formula>"发货"</formula>
    </cfRule>
    <cfRule type="cellIs" dxfId="6" priority="643" operator="equal">
      <formula>"单据"</formula>
    </cfRule>
    <cfRule type="cellIs" dxfId="7" priority="642" operator="equal">
      <formula>"等款"</formula>
    </cfRule>
  </conditionalFormatting>
  <conditionalFormatting sqref="F217">
    <cfRule type="cellIs" dxfId="2" priority="641" operator="equal">
      <formula>0</formula>
    </cfRule>
    <cfRule type="cellIs" dxfId="4" priority="640" operator="equal">
      <formula>"/"</formula>
    </cfRule>
  </conditionalFormatting>
  <conditionalFormatting sqref="D218">
    <cfRule type="cellIs" dxfId="5" priority="624" operator="equal">
      <formula>"发货"</formula>
    </cfRule>
    <cfRule type="cellIs" dxfId="6" priority="623" operator="equal">
      <formula>"单据"</formula>
    </cfRule>
    <cfRule type="cellIs" dxfId="7" priority="622" operator="equal">
      <formula>"等款"</formula>
    </cfRule>
  </conditionalFormatting>
  <conditionalFormatting sqref="F218">
    <cfRule type="cellIs" dxfId="2" priority="621" operator="equal">
      <formula>0</formula>
    </cfRule>
    <cfRule type="cellIs" dxfId="4" priority="620" operator="equal">
      <formula>"/"</formula>
    </cfRule>
  </conditionalFormatting>
  <conditionalFormatting sqref="F225">
    <cfRule type="cellIs" dxfId="2" priority="516" operator="equal">
      <formula>0</formula>
    </cfRule>
    <cfRule type="cellIs" dxfId="4" priority="515" operator="equal">
      <formula>"/"</formula>
    </cfRule>
  </conditionalFormatting>
  <conditionalFormatting sqref="F226">
    <cfRule type="cellIs" dxfId="2" priority="486" operator="equal">
      <formula>0</formula>
    </cfRule>
    <cfRule type="cellIs" dxfId="4" priority="485" operator="equal">
      <formula>"/"</formula>
    </cfRule>
  </conditionalFormatting>
  <conditionalFormatting sqref="F227">
    <cfRule type="cellIs" dxfId="2" priority="488" operator="equal">
      <formula>0</formula>
    </cfRule>
    <cfRule type="cellIs" dxfId="4" priority="487" operator="equal">
      <formula>"/"</formula>
    </cfRule>
  </conditionalFormatting>
  <conditionalFormatting sqref="F228">
    <cfRule type="cellIs" dxfId="2" priority="480" operator="equal">
      <formula>0</formula>
    </cfRule>
    <cfRule type="cellIs" dxfId="4" priority="479" operator="equal">
      <formula>"/"</formula>
    </cfRule>
  </conditionalFormatting>
  <conditionalFormatting sqref="F231">
    <cfRule type="cellIs" dxfId="2" priority="452" operator="equal">
      <formula>0</formula>
    </cfRule>
    <cfRule type="cellIs" dxfId="4" priority="451" operator="equal">
      <formula>"/"</formula>
    </cfRule>
  </conditionalFormatting>
  <conditionalFormatting sqref="F232">
    <cfRule type="cellIs" dxfId="2" priority="446" operator="equal">
      <formula>0</formula>
    </cfRule>
    <cfRule type="cellIs" dxfId="4" priority="445" operator="equal">
      <formula>"/"</formula>
    </cfRule>
  </conditionalFormatting>
  <conditionalFormatting sqref="D233">
    <cfRule type="cellIs" dxfId="5" priority="417" operator="equal">
      <formula>"发货"</formula>
    </cfRule>
    <cfRule type="cellIs" dxfId="6" priority="416" operator="equal">
      <formula>"单据"</formula>
    </cfRule>
    <cfRule type="cellIs" dxfId="7" priority="415" operator="equal">
      <formula>"等款"</formula>
    </cfRule>
  </conditionalFormatting>
  <conditionalFormatting sqref="F233">
    <cfRule type="cellIs" dxfId="2" priority="414" operator="equal">
      <formula>0</formula>
    </cfRule>
    <cfRule type="cellIs" dxfId="4" priority="413" operator="equal">
      <formula>"/"</formula>
    </cfRule>
  </conditionalFormatting>
  <conditionalFormatting sqref="F234">
    <cfRule type="cellIs" dxfId="2" priority="444" operator="equal">
      <formula>0</formula>
    </cfRule>
    <cfRule type="cellIs" dxfId="4" priority="443" operator="equal">
      <formula>"/"</formula>
    </cfRule>
  </conditionalFormatting>
  <conditionalFormatting sqref="D235">
    <cfRule type="cellIs" dxfId="5" priority="358" operator="equal">
      <formula>"发货"</formula>
    </cfRule>
    <cfRule type="cellIs" dxfId="6" priority="357" operator="equal">
      <formula>"单据"</formula>
    </cfRule>
    <cfRule type="cellIs" dxfId="7" priority="356" operator="equal">
      <formula>"等款"</formula>
    </cfRule>
  </conditionalFormatting>
  <conditionalFormatting sqref="F235">
    <cfRule type="cellIs" dxfId="2" priority="355" operator="equal">
      <formula>0</formula>
    </cfRule>
    <cfRule type="cellIs" dxfId="4" priority="354" operator="equal">
      <formula>"/"</formula>
    </cfRule>
  </conditionalFormatting>
  <conditionalFormatting sqref="F238">
    <cfRule type="cellIs" dxfId="2" priority="351" operator="equal">
      <formula>0</formula>
    </cfRule>
    <cfRule type="cellIs" dxfId="4" priority="350" operator="equal">
      <formula>"/"</formula>
    </cfRule>
  </conditionalFormatting>
  <conditionalFormatting sqref="D239">
    <cfRule type="cellIs" dxfId="5" priority="255" operator="equal">
      <formula>"发货"</formula>
    </cfRule>
    <cfRule type="cellIs" dxfId="6" priority="254" operator="equal">
      <formula>"单据"</formula>
    </cfRule>
    <cfRule type="cellIs" dxfId="7" priority="253" operator="equal">
      <formula>"等款"</formula>
    </cfRule>
  </conditionalFormatting>
  <conditionalFormatting sqref="F239">
    <cfRule type="cellIs" dxfId="2" priority="252" operator="equal">
      <formula>0</formula>
    </cfRule>
    <cfRule type="cellIs" dxfId="4" priority="251" operator="equal">
      <formula>"/"</formula>
    </cfRule>
  </conditionalFormatting>
  <conditionalFormatting sqref="F240">
    <cfRule type="cellIs" dxfId="2" priority="320" operator="equal">
      <formula>0</formula>
    </cfRule>
    <cfRule type="cellIs" dxfId="4" priority="319" operator="equal">
      <formula>"/"</formula>
    </cfRule>
  </conditionalFormatting>
  <conditionalFormatting sqref="F241">
    <cfRule type="cellIs" dxfId="2" priority="306" operator="equal">
      <formula>0</formula>
    </cfRule>
    <cfRule type="cellIs" dxfId="4" priority="305" operator="equal">
      <formula>"/"</formula>
    </cfRule>
  </conditionalFormatting>
  <conditionalFormatting sqref="F242">
    <cfRule type="cellIs" dxfId="2" priority="302" operator="equal">
      <formula>0</formula>
    </cfRule>
    <cfRule type="cellIs" dxfId="4" priority="301" operator="equal">
      <formula>"/"</formula>
    </cfRule>
  </conditionalFormatting>
  <conditionalFormatting sqref="D245">
    <cfRule type="cellIs" dxfId="5" priority="248" operator="equal">
      <formula>"发货"</formula>
    </cfRule>
    <cfRule type="cellIs" dxfId="6" priority="247" operator="equal">
      <formula>"单据"</formula>
    </cfRule>
    <cfRule type="cellIs" dxfId="7" priority="246" operator="equal">
      <formula>"等款"</formula>
    </cfRule>
  </conditionalFormatting>
  <conditionalFormatting sqref="F245">
    <cfRule type="cellIs" dxfId="2" priority="245" operator="equal">
      <formula>0</formula>
    </cfRule>
    <cfRule type="cellIs" dxfId="4" priority="244" operator="equal">
      <formula>"/"</formula>
    </cfRule>
  </conditionalFormatting>
  <conditionalFormatting sqref="D246">
    <cfRule type="cellIs" dxfId="5" priority="184" operator="equal">
      <formula>"发货"</formula>
    </cfRule>
    <cfRule type="cellIs" dxfId="6" priority="183" operator="equal">
      <formula>"单据"</formula>
    </cfRule>
    <cfRule type="cellIs" dxfId="7" priority="182" operator="equal">
      <formula>"等款"</formula>
    </cfRule>
  </conditionalFormatting>
  <conditionalFormatting sqref="F246">
    <cfRule type="cellIs" dxfId="2" priority="181" operator="equal">
      <formula>0</formula>
    </cfRule>
    <cfRule type="cellIs" dxfId="4" priority="180" operator="equal">
      <formula>"/"</formula>
    </cfRule>
  </conditionalFormatting>
  <conditionalFormatting sqref="F247">
    <cfRule type="cellIs" dxfId="2" priority="285" operator="equal">
      <formula>0</formula>
    </cfRule>
    <cfRule type="cellIs" dxfId="4" priority="284" operator="equal">
      <formula>"/"</formula>
    </cfRule>
  </conditionalFormatting>
  <conditionalFormatting sqref="F248">
    <cfRule type="cellIs" dxfId="2" priority="269" operator="equal">
      <formula>0</formula>
    </cfRule>
    <cfRule type="cellIs" dxfId="4" priority="268" operator="equal">
      <formula>"/"</formula>
    </cfRule>
  </conditionalFormatting>
  <conditionalFormatting sqref="F249">
    <cfRule type="cellIs" dxfId="2" priority="271" operator="equal">
      <formula>0</formula>
    </cfRule>
    <cfRule type="cellIs" dxfId="4" priority="270" operator="equal">
      <formula>"/"</formula>
    </cfRule>
  </conditionalFormatting>
  <conditionalFormatting sqref="F250">
    <cfRule type="cellIs" dxfId="2" priority="250" operator="equal">
      <formula>0</formula>
    </cfRule>
    <cfRule type="cellIs" dxfId="4" priority="249" operator="equal">
      <formula>"/"</formula>
    </cfRule>
  </conditionalFormatting>
  <conditionalFormatting sqref="F251">
    <cfRule type="cellIs" dxfId="2" priority="188" operator="equal">
      <formula>0</formula>
    </cfRule>
    <cfRule type="cellIs" dxfId="4" priority="187" operator="equal">
      <formula>"/"</formula>
    </cfRule>
  </conditionalFormatting>
  <conditionalFormatting sqref="D254">
    <cfRule type="cellIs" dxfId="5" priority="51" operator="equal">
      <formula>"发货"</formula>
    </cfRule>
    <cfRule type="cellIs" dxfId="6" priority="50" operator="equal">
      <formula>"单据"</formula>
    </cfRule>
    <cfRule type="cellIs" dxfId="7" priority="49" operator="equal">
      <formula>"等款"</formula>
    </cfRule>
  </conditionalFormatting>
  <conditionalFormatting sqref="F254">
    <cfRule type="cellIs" dxfId="2" priority="48" operator="equal">
      <formula>0</formula>
    </cfRule>
    <cfRule type="cellIs" dxfId="4" priority="47" operator="equal">
      <formula>"/"</formula>
    </cfRule>
  </conditionalFormatting>
  <conditionalFormatting sqref="F255">
    <cfRule type="cellIs" dxfId="2" priority="166" operator="equal">
      <formula>0</formula>
    </cfRule>
    <cfRule type="cellIs" dxfId="4" priority="165" operator="equal">
      <formula>"/"</formula>
    </cfRule>
  </conditionalFormatting>
  <conditionalFormatting sqref="F256">
    <cfRule type="cellIs" dxfId="2" priority="158" operator="equal">
      <formula>0</formula>
    </cfRule>
    <cfRule type="cellIs" dxfId="4" priority="157" operator="equal">
      <formula>"/"</formula>
    </cfRule>
  </conditionalFormatting>
  <conditionalFormatting sqref="F257">
    <cfRule type="cellIs" dxfId="2" priority="131" operator="equal">
      <formula>0</formula>
    </cfRule>
    <cfRule type="cellIs" dxfId="4" priority="130" operator="equal">
      <formula>"/"</formula>
    </cfRule>
  </conditionalFormatting>
  <conditionalFormatting sqref="F258">
    <cfRule type="cellIs" dxfId="2" priority="129" operator="equal">
      <formula>0</formula>
    </cfRule>
    <cfRule type="cellIs" dxfId="4" priority="128" operator="equal">
      <formula>"/"</formula>
    </cfRule>
  </conditionalFormatting>
  <conditionalFormatting sqref="F259">
    <cfRule type="cellIs" dxfId="2" priority="127" operator="equal">
      <formula>0</formula>
    </cfRule>
    <cfRule type="cellIs" dxfId="4" priority="126" operator="equal">
      <formula>"/"</formula>
    </cfRule>
  </conditionalFormatting>
  <conditionalFormatting sqref="F260">
    <cfRule type="cellIs" dxfId="2" priority="125" operator="equal">
      <formula>0</formula>
    </cfRule>
    <cfRule type="cellIs" dxfId="4" priority="124" operator="equal">
      <formula>"/"</formula>
    </cfRule>
  </conditionalFormatting>
  <conditionalFormatting sqref="F261">
    <cfRule type="cellIs" dxfId="2" priority="111" operator="equal">
      <formula>0</formula>
    </cfRule>
    <cfRule type="cellIs" dxfId="4" priority="110" operator="equal">
      <formula>"/"</formula>
    </cfRule>
  </conditionalFormatting>
  <conditionalFormatting sqref="F262">
    <cfRule type="cellIs" dxfId="2" priority="103" operator="equal">
      <formula>0</formula>
    </cfRule>
    <cfRule type="cellIs" dxfId="4" priority="102" operator="equal">
      <formula>"/"</formula>
    </cfRule>
  </conditionalFormatting>
  <conditionalFormatting sqref="F263">
    <cfRule type="cellIs" dxfId="2" priority="89" operator="equal">
      <formula>0</formula>
    </cfRule>
    <cfRule type="cellIs" dxfId="4" priority="88" operator="equal">
      <formula>"/"</formula>
    </cfRule>
  </conditionalFormatting>
  <conditionalFormatting sqref="D264">
    <cfRule type="cellIs" dxfId="5" priority="23" operator="equal">
      <formula>"发货"</formula>
    </cfRule>
    <cfRule type="cellIs" dxfId="6" priority="22" operator="equal">
      <formula>"单据"</formula>
    </cfRule>
    <cfRule type="cellIs" dxfId="7" priority="21" operator="equal">
      <formula>"等款"</formula>
    </cfRule>
  </conditionalFormatting>
  <conditionalFormatting sqref="F264">
    <cfRule type="cellIs" dxfId="2" priority="20" operator="equal">
      <formula>0</formula>
    </cfRule>
    <cfRule type="cellIs" dxfId="4" priority="19" operator="equal">
      <formula>"/"</formula>
    </cfRule>
  </conditionalFormatting>
  <conditionalFormatting sqref="F265">
    <cfRule type="cellIs" dxfId="2" priority="63" operator="equal">
      <formula>0</formula>
    </cfRule>
    <cfRule type="cellIs" dxfId="4" priority="62" operator="equal">
      <formula>"/"</formula>
    </cfRule>
  </conditionalFormatting>
  <conditionalFormatting sqref="F266">
    <cfRule type="cellIs" dxfId="2" priority="61" operator="equal">
      <formula>0</formula>
    </cfRule>
    <cfRule type="cellIs" dxfId="4" priority="60" operator="equal">
      <formula>"/"</formula>
    </cfRule>
  </conditionalFormatting>
  <conditionalFormatting sqref="D267">
    <cfRule type="cellIs" dxfId="5" priority="16" operator="equal">
      <formula>"发货"</formula>
    </cfRule>
    <cfRule type="cellIs" dxfId="6" priority="15" operator="equal">
      <formula>"单据"</formula>
    </cfRule>
    <cfRule type="cellIs" dxfId="7" priority="14" operator="equal">
      <formula>"等款"</formula>
    </cfRule>
  </conditionalFormatting>
  <conditionalFormatting sqref="F267">
    <cfRule type="cellIs" dxfId="2" priority="13" operator="equal">
      <formula>0</formula>
    </cfRule>
    <cfRule type="cellIs" dxfId="4" priority="12" operator="equal">
      <formula>"/"</formula>
    </cfRule>
  </conditionalFormatting>
  <conditionalFormatting sqref="F268">
    <cfRule type="cellIs" dxfId="2" priority="91" operator="equal">
      <formula>0</formula>
    </cfRule>
    <cfRule type="cellIs" dxfId="4" priority="90" operator="equal">
      <formula>"/"</formula>
    </cfRule>
  </conditionalFormatting>
  <conditionalFormatting sqref="F269">
    <cfRule type="cellIs" dxfId="2" priority="18" operator="equal">
      <formula>0</formula>
    </cfRule>
    <cfRule type="cellIs" dxfId="4" priority="17" operator="equal">
      <formula>"/"</formula>
    </cfRule>
  </conditionalFormatting>
  <conditionalFormatting sqref="F270">
    <cfRule type="cellIs" dxfId="2" priority="758" operator="equal">
      <formula>0</formula>
    </cfRule>
    <cfRule type="cellIs" dxfId="4" priority="757" operator="equal">
      <formula>"/"</formula>
    </cfRule>
  </conditionalFormatting>
  <conditionalFormatting sqref="F271">
    <cfRule type="cellIs" dxfId="2" priority="752" operator="equal">
      <formula>0</formula>
    </cfRule>
    <cfRule type="cellIs" dxfId="4" priority="751" operator="equal">
      <formula>"/"</formula>
    </cfRule>
  </conditionalFormatting>
  <conditionalFormatting sqref="D272">
    <cfRule type="cellIs" dxfId="5" priority="589" operator="equal">
      <formula>"发货"</formula>
    </cfRule>
    <cfRule type="cellIs" dxfId="6" priority="588" operator="equal">
      <formula>"单据"</formula>
    </cfRule>
    <cfRule type="cellIs" dxfId="7" priority="587" operator="equal">
      <formula>"等款"</formula>
    </cfRule>
  </conditionalFormatting>
  <conditionalFormatting sqref="F272">
    <cfRule type="cellIs" dxfId="2" priority="586" operator="equal">
      <formula>0</formula>
    </cfRule>
    <cfRule type="cellIs" dxfId="4" priority="585" operator="equal">
      <formula>"/"</formula>
    </cfRule>
  </conditionalFormatting>
  <conditionalFormatting sqref="D273">
    <cfRule type="cellIs" dxfId="5" priority="677" operator="equal">
      <formula>"发货"</formula>
    </cfRule>
    <cfRule type="cellIs" dxfId="6" priority="676" operator="equal">
      <formula>"单据"</formula>
    </cfRule>
    <cfRule type="cellIs" dxfId="7" priority="675" operator="equal">
      <formula>"等款"</formula>
    </cfRule>
  </conditionalFormatting>
  <conditionalFormatting sqref="F273">
    <cfRule type="cellIs" dxfId="2" priority="674" operator="equal">
      <formula>0</formula>
    </cfRule>
    <cfRule type="cellIs" dxfId="4" priority="673" operator="equal">
      <formula>"/"</formula>
    </cfRule>
  </conditionalFormatting>
  <conditionalFormatting sqref="F274">
    <cfRule type="cellIs" dxfId="2" priority="736" operator="equal">
      <formula>0</formula>
    </cfRule>
    <cfRule type="cellIs" dxfId="4" priority="735" operator="equal">
      <formula>"/"</formula>
    </cfRule>
  </conditionalFormatting>
  <conditionalFormatting sqref="F275">
    <cfRule type="cellIs" dxfId="2" priority="730" operator="equal">
      <formula>0</formula>
    </cfRule>
    <cfRule type="cellIs" dxfId="4" priority="729" operator="equal">
      <formula>"/"</formula>
    </cfRule>
  </conditionalFormatting>
  <conditionalFormatting sqref="F276">
    <cfRule type="cellIs" dxfId="2" priority="724" operator="equal">
      <formula>0</formula>
    </cfRule>
    <cfRule type="cellIs" dxfId="4" priority="723" operator="equal">
      <formula>"/"</formula>
    </cfRule>
  </conditionalFormatting>
  <conditionalFormatting sqref="F277">
    <cfRule type="cellIs" dxfId="2" priority="715" operator="equal">
      <formula>0</formula>
    </cfRule>
    <cfRule type="cellIs" dxfId="4" priority="714" operator="equal">
      <formula>"/"</formula>
    </cfRule>
  </conditionalFormatting>
  <conditionalFormatting sqref="F278">
    <cfRule type="cellIs" dxfId="2" priority="713" operator="equal">
      <formula>0</formula>
    </cfRule>
    <cfRule type="cellIs" dxfId="4" priority="712" operator="equal">
      <formula>"/"</formula>
    </cfRule>
  </conditionalFormatting>
  <conditionalFormatting sqref="F279">
    <cfRule type="cellIs" dxfId="2" priority="695" operator="equal">
      <formula>0</formula>
    </cfRule>
    <cfRule type="cellIs" dxfId="4" priority="694" operator="equal">
      <formula>"/"</formula>
    </cfRule>
  </conditionalFormatting>
  <conditionalFormatting sqref="F280">
    <cfRule type="cellIs" dxfId="2" priority="693" operator="equal">
      <formula>0</formula>
    </cfRule>
    <cfRule type="cellIs" dxfId="4" priority="692" operator="equal">
      <formula>"/"</formula>
    </cfRule>
  </conditionalFormatting>
  <conditionalFormatting sqref="F281">
    <cfRule type="cellIs" dxfId="2" priority="691" operator="equal">
      <formula>0</formula>
    </cfRule>
    <cfRule type="cellIs" dxfId="4" priority="690" operator="equal">
      <formula>"/"</formula>
    </cfRule>
  </conditionalFormatting>
  <conditionalFormatting sqref="D282">
    <cfRule type="cellIs" dxfId="5" priority="637" operator="equal">
      <formula>"发货"</formula>
    </cfRule>
    <cfRule type="cellIs" dxfId="6" priority="636" operator="equal">
      <formula>"单据"</formula>
    </cfRule>
    <cfRule type="cellIs" dxfId="7" priority="635" operator="equal">
      <formula>"等款"</formula>
    </cfRule>
  </conditionalFormatting>
  <conditionalFormatting sqref="F282">
    <cfRule type="cellIs" dxfId="2" priority="634" operator="equal">
      <formula>0</formula>
    </cfRule>
    <cfRule type="cellIs" dxfId="4" priority="633" operator="equal">
      <formula>"/"</formula>
    </cfRule>
  </conditionalFormatting>
  <conditionalFormatting sqref="F287">
    <cfRule type="cellIs" dxfId="2" priority="654" operator="equal">
      <formula>0</formula>
    </cfRule>
    <cfRule type="cellIs" dxfId="4" priority="653" operator="equal">
      <formula>"/"</formula>
    </cfRule>
  </conditionalFormatting>
  <conditionalFormatting sqref="F288">
    <cfRule type="cellIs" dxfId="2" priority="648" operator="equal">
      <formula>0</formula>
    </cfRule>
    <cfRule type="cellIs" dxfId="4" priority="647" operator="equal">
      <formula>"/"</formula>
    </cfRule>
  </conditionalFormatting>
  <conditionalFormatting sqref="F289">
    <cfRule type="cellIs" dxfId="2" priority="630" operator="equal">
      <formula>0</formula>
    </cfRule>
    <cfRule type="cellIs" dxfId="4" priority="629" operator="equal">
      <formula>"/"</formula>
    </cfRule>
  </conditionalFormatting>
  <conditionalFormatting sqref="F290">
    <cfRule type="cellIs" dxfId="2" priority="632" operator="equal">
      <formula>0</formula>
    </cfRule>
    <cfRule type="cellIs" dxfId="4" priority="631" operator="equal">
      <formula>"/"</formula>
    </cfRule>
  </conditionalFormatting>
  <conditionalFormatting sqref="F291">
    <cfRule type="cellIs" dxfId="2" priority="597" operator="equal">
      <formula>0</formula>
    </cfRule>
    <cfRule type="cellIs" dxfId="4" priority="596" operator="equal">
      <formula>"/"</formula>
    </cfRule>
  </conditionalFormatting>
  <conditionalFormatting sqref="F292">
    <cfRule type="cellIs" dxfId="2" priority="599" operator="equal">
      <formula>0</formula>
    </cfRule>
    <cfRule type="cellIs" dxfId="4" priority="598" operator="equal">
      <formula>"/"</formula>
    </cfRule>
  </conditionalFormatting>
  <conditionalFormatting sqref="F293">
    <cfRule type="cellIs" dxfId="2" priority="582" operator="equal">
      <formula>0</formula>
    </cfRule>
    <cfRule type="cellIs" dxfId="4" priority="581" operator="equal">
      <formula>"/"</formula>
    </cfRule>
  </conditionalFormatting>
  <conditionalFormatting sqref="F294">
    <cfRule type="cellIs" dxfId="2" priority="573" operator="equal">
      <formula>0</formula>
    </cfRule>
    <cfRule type="cellIs" dxfId="4" priority="572" operator="equal">
      <formula>"/"</formula>
    </cfRule>
  </conditionalFormatting>
  <conditionalFormatting sqref="F295">
    <cfRule type="cellIs" dxfId="2" priority="571" operator="equal">
      <formula>0</formula>
    </cfRule>
    <cfRule type="cellIs" dxfId="4" priority="570" operator="equal">
      <formula>"/"</formula>
    </cfRule>
  </conditionalFormatting>
  <conditionalFormatting sqref="F296">
    <cfRule type="cellIs" dxfId="2" priority="567" operator="equal">
      <formula>0</formula>
    </cfRule>
    <cfRule type="cellIs" dxfId="4" priority="566" operator="equal">
      <formula>"/"</formula>
    </cfRule>
  </conditionalFormatting>
  <conditionalFormatting sqref="F297">
    <cfRule type="cellIs" dxfId="2" priority="565" operator="equal">
      <formula>0</formula>
    </cfRule>
    <cfRule type="cellIs" dxfId="4" priority="564" operator="equal">
      <formula>"/"</formula>
    </cfRule>
  </conditionalFormatting>
  <conditionalFormatting sqref="F298">
    <cfRule type="cellIs" dxfId="2" priority="561" operator="equal">
      <formula>0</formula>
    </cfRule>
    <cfRule type="cellIs" dxfId="4" priority="560" operator="equal">
      <formula>"/"</formula>
    </cfRule>
  </conditionalFormatting>
  <conditionalFormatting sqref="F299">
    <cfRule type="cellIs" dxfId="2" priority="541" operator="equal">
      <formula>0</formula>
    </cfRule>
    <cfRule type="cellIs" dxfId="4" priority="540" operator="equal">
      <formula>"/"</formula>
    </cfRule>
  </conditionalFormatting>
  <conditionalFormatting sqref="F300">
    <cfRule type="cellIs" dxfId="2" priority="539" operator="equal">
      <formula>0</formula>
    </cfRule>
    <cfRule type="cellIs" dxfId="4" priority="538" operator="equal">
      <formula>"/"</formula>
    </cfRule>
  </conditionalFormatting>
  <conditionalFormatting sqref="F301">
    <cfRule type="cellIs" dxfId="2" priority="529" operator="equal">
      <formula>0</formula>
    </cfRule>
    <cfRule type="cellIs" dxfId="4" priority="528" operator="equal">
      <formula>"/"</formula>
    </cfRule>
  </conditionalFormatting>
  <conditionalFormatting sqref="F302">
    <cfRule type="cellIs" dxfId="2" priority="523" operator="equal">
      <formula>0</formula>
    </cfRule>
    <cfRule type="cellIs" dxfId="4" priority="522" operator="equal">
      <formula>"/"</formula>
    </cfRule>
  </conditionalFormatting>
  <conditionalFormatting sqref="F303">
    <cfRule type="cellIs" dxfId="2" priority="514" operator="equal">
      <formula>0</formula>
    </cfRule>
    <cfRule type="cellIs" dxfId="4" priority="513" operator="equal">
      <formula>"/"</formula>
    </cfRule>
  </conditionalFormatting>
  <conditionalFormatting sqref="F304">
    <cfRule type="cellIs" dxfId="2" priority="512" operator="equal">
      <formula>0</formula>
    </cfRule>
    <cfRule type="cellIs" dxfId="4" priority="511" operator="equal">
      <formula>"/"</formula>
    </cfRule>
  </conditionalFormatting>
  <conditionalFormatting sqref="F307">
    <cfRule type="cellIs" dxfId="2" priority="490" operator="equal">
      <formula>0</formula>
    </cfRule>
    <cfRule type="cellIs" dxfId="4" priority="489" operator="equal">
      <formula>"/"</formula>
    </cfRule>
  </conditionalFormatting>
  <conditionalFormatting sqref="F308">
    <cfRule type="cellIs" dxfId="2" priority="482" operator="equal">
      <formula>0</formula>
    </cfRule>
    <cfRule type="cellIs" dxfId="4" priority="481" operator="equal">
      <formula>"/"</formula>
    </cfRule>
  </conditionalFormatting>
  <conditionalFormatting sqref="F309">
    <cfRule type="cellIs" dxfId="2" priority="484" operator="equal">
      <formula>0</formula>
    </cfRule>
    <cfRule type="cellIs" dxfId="4" priority="483" operator="equal">
      <formula>"/"</formula>
    </cfRule>
  </conditionalFormatting>
  <conditionalFormatting sqref="F310">
    <cfRule type="cellIs" dxfId="2" priority="478" operator="equal">
      <formula>0</formula>
    </cfRule>
    <cfRule type="cellIs" dxfId="4" priority="477" operator="equal">
      <formula>"/"</formula>
    </cfRule>
  </conditionalFormatting>
  <conditionalFormatting sqref="F311">
    <cfRule type="cellIs" dxfId="2" priority="460" operator="equal">
      <formula>0</formula>
    </cfRule>
    <cfRule type="cellIs" dxfId="4" priority="459" operator="equal">
      <formula>"/"</formula>
    </cfRule>
  </conditionalFormatting>
  <conditionalFormatting sqref="F312">
    <cfRule type="cellIs" dxfId="2" priority="456" operator="equal">
      <formula>0</formula>
    </cfRule>
    <cfRule type="cellIs" dxfId="4" priority="455" operator="equal">
      <formula>"/"</formula>
    </cfRule>
  </conditionalFormatting>
  <conditionalFormatting sqref="D313">
    <cfRule type="cellIs" dxfId="5" priority="401" operator="equal">
      <formula>"发货"</formula>
    </cfRule>
    <cfRule type="cellIs" dxfId="6" priority="400" operator="equal">
      <formula>"单据"</formula>
    </cfRule>
    <cfRule type="cellIs" dxfId="7" priority="399" operator="equal">
      <formula>"等款"</formula>
    </cfRule>
  </conditionalFormatting>
  <conditionalFormatting sqref="F313">
    <cfRule type="cellIs" dxfId="2" priority="398" operator="equal">
      <formula>0</formula>
    </cfRule>
    <cfRule type="cellIs" dxfId="4" priority="397" operator="equal">
      <formula>"/"</formula>
    </cfRule>
  </conditionalFormatting>
  <conditionalFormatting sqref="F314">
    <cfRule type="cellIs" dxfId="2" priority="403" operator="equal">
      <formula>0</formula>
    </cfRule>
    <cfRule type="cellIs" dxfId="4" priority="402" operator="equal">
      <formula>"/"</formula>
    </cfRule>
  </conditionalFormatting>
  <conditionalFormatting sqref="F315">
    <cfRule type="cellIs" dxfId="2" priority="405" operator="equal">
      <formula>0</formula>
    </cfRule>
    <cfRule type="cellIs" dxfId="4" priority="404" operator="equal">
      <formula>"/"</formula>
    </cfRule>
  </conditionalFormatting>
  <conditionalFormatting sqref="F316">
    <cfRule type="cellIs" dxfId="2" priority="396" operator="equal">
      <formula>0</formula>
    </cfRule>
    <cfRule type="cellIs" dxfId="4" priority="395" operator="equal">
      <formula>"/"</formula>
    </cfRule>
  </conditionalFormatting>
  <conditionalFormatting sqref="F317">
    <cfRule type="cellIs" dxfId="2" priority="394" operator="equal">
      <formula>0</formula>
    </cfRule>
    <cfRule type="cellIs" dxfId="4" priority="393" operator="equal">
      <formula>"/"</formula>
    </cfRule>
  </conditionalFormatting>
  <conditionalFormatting sqref="F318">
    <cfRule type="cellIs" dxfId="2" priority="390" operator="equal">
      <formula>0</formula>
    </cfRule>
    <cfRule type="cellIs" dxfId="4" priority="389" operator="equal">
      <formula>"/"</formula>
    </cfRule>
  </conditionalFormatting>
  <conditionalFormatting sqref="D320">
    <cfRule type="cellIs" dxfId="5" priority="290" operator="equal">
      <formula>"发货"</formula>
    </cfRule>
    <cfRule type="cellIs" dxfId="6" priority="289" operator="equal">
      <formula>"单据"</formula>
    </cfRule>
    <cfRule type="cellIs" dxfId="7" priority="288" operator="equal">
      <formula>"等款"</formula>
    </cfRule>
  </conditionalFormatting>
  <conditionalFormatting sqref="F321">
    <cfRule type="cellIs" dxfId="2" priority="326" operator="equal">
      <formula>0</formula>
    </cfRule>
    <cfRule type="cellIs" dxfId="4" priority="325" operator="equal">
      <formula>"/"</formula>
    </cfRule>
  </conditionalFormatting>
  <conditionalFormatting sqref="F322">
    <cfRule type="cellIs" dxfId="2" priority="324" operator="equal">
      <formula>0</formula>
    </cfRule>
    <cfRule type="cellIs" dxfId="4" priority="323" operator="equal">
      <formula>"/"</formula>
    </cfRule>
  </conditionalFormatting>
  <conditionalFormatting sqref="F323">
    <cfRule type="cellIs" dxfId="2" priority="322" operator="equal">
      <formula>0</formula>
    </cfRule>
    <cfRule type="cellIs" dxfId="4" priority="321" operator="equal">
      <formula>"/"</formula>
    </cfRule>
  </conditionalFormatting>
  <conditionalFormatting sqref="F324">
    <cfRule type="cellIs" dxfId="2" priority="316" operator="equal">
      <formula>0</formula>
    </cfRule>
    <cfRule type="cellIs" dxfId="4" priority="315" operator="equal">
      <formula>"/"</formula>
    </cfRule>
  </conditionalFormatting>
  <conditionalFormatting sqref="F325">
    <cfRule type="cellIs" dxfId="2" priority="318" operator="equal">
      <formula>0</formula>
    </cfRule>
    <cfRule type="cellIs" dxfId="4" priority="317" operator="equal">
      <formula>"/"</formula>
    </cfRule>
  </conditionalFormatting>
  <conditionalFormatting sqref="F326">
    <cfRule type="cellIs" dxfId="2" priority="312" operator="equal">
      <formula>0</formula>
    </cfRule>
    <cfRule type="cellIs" dxfId="4" priority="311" operator="equal">
      <formula>"/"</formula>
    </cfRule>
  </conditionalFormatting>
  <conditionalFormatting sqref="F327">
    <cfRule type="cellIs" dxfId="2" priority="310" operator="equal">
      <formula>0</formula>
    </cfRule>
    <cfRule type="cellIs" dxfId="4" priority="309" operator="equal">
      <formula>"/"</formula>
    </cfRule>
  </conditionalFormatting>
  <conditionalFormatting sqref="F330">
    <cfRule type="cellIs" dxfId="2" priority="287" operator="equal">
      <formula>0</formula>
    </cfRule>
    <cfRule type="cellIs" dxfId="4" priority="286" operator="equal">
      <formula>"/"</formula>
    </cfRule>
  </conditionalFormatting>
  <conditionalFormatting sqref="F331">
    <cfRule type="cellIs" dxfId="2" priority="265" operator="equal">
      <formula>0</formula>
    </cfRule>
    <cfRule type="cellIs" dxfId="4" priority="264" operator="equal">
      <formula>"/"</formula>
    </cfRule>
  </conditionalFormatting>
  <conditionalFormatting sqref="F332">
    <cfRule type="cellIs" dxfId="2" priority="261" operator="equal">
      <formula>0</formula>
    </cfRule>
    <cfRule type="cellIs" dxfId="4" priority="260" operator="equal">
      <formula>"/"</formula>
    </cfRule>
  </conditionalFormatting>
  <conditionalFormatting sqref="F333">
    <cfRule type="cellIs" dxfId="2" priority="257" operator="equal">
      <formula>0</formula>
    </cfRule>
    <cfRule type="cellIs" dxfId="4" priority="256" operator="equal">
      <formula>"/"</formula>
    </cfRule>
  </conditionalFormatting>
  <conditionalFormatting sqref="F334">
    <cfRule type="cellIs" dxfId="2" priority="225" operator="equal">
      <formula>0</formula>
    </cfRule>
    <cfRule type="cellIs" dxfId="4" priority="224" operator="equal">
      <formula>"/"</formula>
    </cfRule>
  </conditionalFormatting>
  <conditionalFormatting sqref="D335">
    <cfRule type="cellIs" dxfId="5" priority="179" operator="equal">
      <formula>"发货"</formula>
    </cfRule>
    <cfRule type="cellIs" dxfId="6" priority="178" operator="equal">
      <formula>"单据"</formula>
    </cfRule>
    <cfRule type="cellIs" dxfId="7" priority="177" operator="equal">
      <formula>"等款"</formula>
    </cfRule>
  </conditionalFormatting>
  <conditionalFormatting sqref="F335">
    <cfRule type="cellIs" dxfId="2" priority="176" operator="equal">
      <formula>0</formula>
    </cfRule>
    <cfRule type="cellIs" dxfId="4" priority="175" operator="equal">
      <formula>"/"</formula>
    </cfRule>
  </conditionalFormatting>
  <conditionalFormatting sqref="F336">
    <cfRule type="cellIs" dxfId="2" priority="223" operator="equal">
      <formula>0</formula>
    </cfRule>
    <cfRule type="cellIs" dxfId="4" priority="222" operator="equal">
      <formula>"/"</formula>
    </cfRule>
  </conditionalFormatting>
  <conditionalFormatting sqref="F339">
    <cfRule type="cellIs" dxfId="2" priority="194" operator="equal">
      <formula>0</formula>
    </cfRule>
    <cfRule type="cellIs" dxfId="4" priority="193" operator="equal">
      <formula>"/"</formula>
    </cfRule>
  </conditionalFormatting>
  <conditionalFormatting sqref="D340">
    <cfRule type="cellIs" dxfId="5" priority="68" operator="equal">
      <formula>"发货"</formula>
    </cfRule>
    <cfRule type="cellIs" dxfId="6" priority="67" operator="equal">
      <formula>"单据"</formula>
    </cfRule>
    <cfRule type="cellIs" dxfId="7" priority="66" operator="equal">
      <formula>"等款"</formula>
    </cfRule>
  </conditionalFormatting>
  <conditionalFormatting sqref="F340">
    <cfRule type="cellIs" dxfId="2" priority="65" operator="equal">
      <formula>0</formula>
    </cfRule>
    <cfRule type="cellIs" dxfId="4" priority="64" operator="equal">
      <formula>"/"</formula>
    </cfRule>
  </conditionalFormatting>
  <conditionalFormatting sqref="F341">
    <cfRule type="cellIs" dxfId="2" priority="192" operator="equal">
      <formula>0</formula>
    </cfRule>
    <cfRule type="cellIs" dxfId="4" priority="191" operator="equal">
      <formula>"/"</formula>
    </cfRule>
  </conditionalFormatting>
  <conditionalFormatting sqref="F342">
    <cfRule type="cellIs" dxfId="2" priority="190" operator="equal">
      <formula>0</formula>
    </cfRule>
    <cfRule type="cellIs" dxfId="4" priority="189" operator="equal">
      <formula>"/"</formula>
    </cfRule>
  </conditionalFormatting>
  <conditionalFormatting sqref="F343">
    <cfRule type="cellIs" dxfId="2" priority="172" operator="equal">
      <formula>0</formula>
    </cfRule>
    <cfRule type="cellIs" dxfId="4" priority="171" operator="equal">
      <formula>"/"</formula>
    </cfRule>
  </conditionalFormatting>
  <conditionalFormatting sqref="F344">
    <cfRule type="cellIs" dxfId="2" priority="164" operator="equal">
      <formula>0</formula>
    </cfRule>
    <cfRule type="cellIs" dxfId="4" priority="163" operator="equal">
      <formula>"/"</formula>
    </cfRule>
  </conditionalFormatting>
  <conditionalFormatting sqref="F345">
    <cfRule type="cellIs" dxfId="2" priority="162" operator="equal">
      <formula>0</formula>
    </cfRule>
    <cfRule type="cellIs" dxfId="4" priority="161" operator="equal">
      <formula>"/"</formula>
    </cfRule>
  </conditionalFormatting>
  <conditionalFormatting sqref="F346">
    <cfRule type="cellIs" dxfId="2" priority="160" operator="equal">
      <formula>0</formula>
    </cfRule>
    <cfRule type="cellIs" dxfId="4" priority="159" operator="equal">
      <formula>"/"</formula>
    </cfRule>
  </conditionalFormatting>
  <conditionalFormatting sqref="F347">
    <cfRule type="cellIs" dxfId="2" priority="156" operator="equal">
      <formula>0</formula>
    </cfRule>
    <cfRule type="cellIs" dxfId="4" priority="155" operator="equal">
      <formula>"/"</formula>
    </cfRule>
  </conditionalFormatting>
  <conditionalFormatting sqref="F348">
    <cfRule type="cellIs" dxfId="2" priority="154" operator="equal">
      <formula>0</formula>
    </cfRule>
    <cfRule type="cellIs" dxfId="4" priority="153" operator="equal">
      <formula>"/"</formula>
    </cfRule>
  </conditionalFormatting>
  <conditionalFormatting sqref="F349">
    <cfRule type="cellIs" dxfId="2" priority="53" operator="equal">
      <formula>0</formula>
    </cfRule>
    <cfRule type="cellIs" dxfId="4" priority="52" operator="equal">
      <formula>"/"</formula>
    </cfRule>
  </conditionalFormatting>
  <conditionalFormatting sqref="F350">
    <cfRule type="cellIs" dxfId="2" priority="123" operator="equal">
      <formula>0</formula>
    </cfRule>
    <cfRule type="cellIs" dxfId="4" priority="122" operator="equal">
      <formula>"/"</formula>
    </cfRule>
  </conditionalFormatting>
  <conditionalFormatting sqref="F351">
    <cfRule type="cellIs" dxfId="2" priority="119" operator="equal">
      <formula>0</formula>
    </cfRule>
    <cfRule type="cellIs" dxfId="4" priority="118" operator="equal">
      <formula>"/"</formula>
    </cfRule>
  </conditionalFormatting>
  <conditionalFormatting sqref="F352">
    <cfRule type="cellIs" dxfId="2" priority="121" operator="equal">
      <formula>0</formula>
    </cfRule>
    <cfRule type="cellIs" dxfId="4" priority="120" operator="equal">
      <formula>"/"</formula>
    </cfRule>
  </conditionalFormatting>
  <conditionalFormatting sqref="F355">
    <cfRule type="cellIs" dxfId="2" priority="107" operator="equal">
      <formula>0</formula>
    </cfRule>
    <cfRule type="cellIs" dxfId="4" priority="106" operator="equal">
      <formula>"/"</formula>
    </cfRule>
  </conditionalFormatting>
  <conditionalFormatting sqref="F356">
    <cfRule type="cellIs" dxfId="2" priority="85" operator="equal">
      <formula>0</formula>
    </cfRule>
    <cfRule type="cellIs" dxfId="4" priority="84" operator="equal">
      <formula>"/"</formula>
    </cfRule>
  </conditionalFormatting>
  <conditionalFormatting sqref="F357">
    <cfRule type="cellIs" dxfId="2" priority="74" operator="equal">
      <formula>0</formula>
    </cfRule>
    <cfRule type="cellIs" dxfId="4" priority="73" operator="equal">
      <formula>"/"</formula>
    </cfRule>
  </conditionalFormatting>
  <conditionalFormatting sqref="F358">
    <cfRule type="cellIs" dxfId="2" priority="70" operator="equal">
      <formula>0</formula>
    </cfRule>
    <cfRule type="cellIs" dxfId="4" priority="69" operator="equal">
      <formula>"/"</formula>
    </cfRule>
  </conditionalFormatting>
  <conditionalFormatting sqref="F359">
    <cfRule type="cellIs" dxfId="2" priority="87" operator="equal">
      <formula>0</formula>
    </cfRule>
    <cfRule type="cellIs" dxfId="4" priority="86" operator="equal">
      <formula>"/"</formula>
    </cfRule>
  </conditionalFormatting>
  <conditionalFormatting sqref="F360">
    <cfRule type="cellIs" dxfId="2" priority="11" operator="equal">
      <formula>0</formula>
    </cfRule>
    <cfRule type="cellIs" dxfId="4" priority="10" operator="equal">
      <formula>"/"</formula>
    </cfRule>
  </conditionalFormatting>
  <conditionalFormatting sqref="F361">
    <cfRule type="cellIs" dxfId="2" priority="9" operator="equal">
      <formula>0</formula>
    </cfRule>
    <cfRule type="cellIs" dxfId="4" priority="8" operator="equal">
      <formula>"/"</formula>
    </cfRule>
  </conditionalFormatting>
  <conditionalFormatting sqref="F362">
    <cfRule type="cellIs" dxfId="2" priority="7" operator="equal">
      <formula>0</formula>
    </cfRule>
    <cfRule type="cellIs" dxfId="4" priority="6" operator="equal">
      <formula>"/"</formula>
    </cfRule>
  </conditionalFormatting>
  <conditionalFormatting sqref="D365">
    <cfRule type="cellIs" dxfId="5" priority="241" operator="equal">
      <formula>"发货"</formula>
    </cfRule>
    <cfRule type="cellIs" dxfId="6" priority="240" operator="equal">
      <formula>"单据"</formula>
    </cfRule>
    <cfRule type="cellIs" dxfId="7" priority="239" operator="equal">
      <formula>"等款"</formula>
    </cfRule>
  </conditionalFormatting>
  <conditionalFormatting sqref="F365">
    <cfRule type="cellIs" dxfId="2" priority="238" operator="equal">
      <formula>0</formula>
    </cfRule>
    <cfRule type="cellIs" dxfId="4" priority="237" operator="equal">
      <formula>"/"</formula>
    </cfRule>
  </conditionalFormatting>
  <conditionalFormatting sqref="D161:D187">
    <cfRule type="cellIs" dxfId="5" priority="136" operator="equal">
      <formula>"发货"</formula>
    </cfRule>
    <cfRule type="cellIs" dxfId="6" priority="135" operator="equal">
      <formula>"单据"</formula>
    </cfRule>
    <cfRule type="cellIs" dxfId="7" priority="134" operator="equal">
      <formula>"等款"</formula>
    </cfRule>
  </conditionalFormatting>
  <conditionalFormatting sqref="D201:D202">
    <cfRule type="cellIs" dxfId="5" priority="469" operator="equal">
      <formula>"发货"</formula>
    </cfRule>
    <cfRule type="cellIs" dxfId="6" priority="468" operator="equal">
      <formula>"单据"</formula>
    </cfRule>
    <cfRule type="cellIs" dxfId="7" priority="467" operator="equal">
      <formula>"等款"</formula>
    </cfRule>
  </conditionalFormatting>
  <conditionalFormatting sqref="D203:D206">
    <cfRule type="cellIs" dxfId="5" priority="234" operator="equal">
      <formula>"发货"</formula>
    </cfRule>
    <cfRule type="cellIs" dxfId="6" priority="233" operator="equal">
      <formula>"单据"</formula>
    </cfRule>
    <cfRule type="cellIs" dxfId="7" priority="232" operator="equal">
      <formula>"等款"</formula>
    </cfRule>
  </conditionalFormatting>
  <conditionalFormatting sqref="D285:D304">
    <cfRule type="cellIs" dxfId="5" priority="667" operator="equal">
      <formula>"发货"</formula>
    </cfRule>
    <cfRule type="cellIs" dxfId="6" priority="666" operator="equal">
      <formula>"单据"</formula>
    </cfRule>
    <cfRule type="cellIs" dxfId="7" priority="665" operator="equal">
      <formula>"等款"</formula>
    </cfRule>
  </conditionalFormatting>
  <conditionalFormatting sqref="D357:D358">
    <cfRule type="cellIs" dxfId="5" priority="77" operator="equal">
      <formula>"发货"</formula>
    </cfRule>
    <cfRule type="cellIs" dxfId="6" priority="76" operator="equal">
      <formula>"单据"</formula>
    </cfRule>
    <cfRule type="cellIs" dxfId="7" priority="75" operator="equal">
      <formula>"等款"</formula>
    </cfRule>
  </conditionalFormatting>
  <conditionalFormatting sqref="F29:F30">
    <cfRule type="cellIs" dxfId="2" priority="697" operator="equal">
      <formula>0</formula>
    </cfRule>
    <cfRule type="cellIs" dxfId="4" priority="696" operator="equal">
      <formula>"/"</formula>
    </cfRule>
  </conditionalFormatting>
  <conditionalFormatting sqref="F39:F40">
    <cfRule type="cellIs" dxfId="2" priority="672" operator="equal">
      <formula>0</formula>
    </cfRule>
    <cfRule type="cellIs" dxfId="4" priority="671" operator="equal">
      <formula>"/"</formula>
    </cfRule>
  </conditionalFormatting>
  <conditionalFormatting sqref="F44:F47">
    <cfRule type="cellIs" dxfId="2" priority="639" operator="equal">
      <formula>0</formula>
    </cfRule>
    <cfRule type="cellIs" dxfId="4" priority="638" operator="equal">
      <formula>"/"</formula>
    </cfRule>
  </conditionalFormatting>
  <conditionalFormatting sqref="F107:F108">
    <cfRule type="cellIs" dxfId="2" priority="392" operator="equal">
      <formula>0</formula>
    </cfRule>
    <cfRule type="cellIs" dxfId="4" priority="391" operator="equal">
      <formula>"/"</formula>
    </cfRule>
  </conditionalFormatting>
  <conditionalFormatting sqref="F122:F123">
    <cfRule type="cellIs" dxfId="2" priority="296" operator="equal">
      <formula>0</formula>
    </cfRule>
    <cfRule type="cellIs" dxfId="4" priority="295" operator="equal">
      <formula>"/"</formula>
    </cfRule>
  </conditionalFormatting>
  <conditionalFormatting sqref="F141:F142">
    <cfRule type="cellIs" dxfId="2" priority="215" operator="equal">
      <formula>0</formula>
    </cfRule>
    <cfRule type="cellIs" dxfId="4" priority="214" operator="equal">
      <formula>"/"</formula>
    </cfRule>
  </conditionalFormatting>
  <conditionalFormatting sqref="F148:F150">
    <cfRule type="cellIs" dxfId="2" priority="196" operator="equal">
      <formula>0</formula>
    </cfRule>
    <cfRule type="cellIs" dxfId="4" priority="195" operator="equal">
      <formula>"/"</formula>
    </cfRule>
  </conditionalFormatting>
  <conditionalFormatting sqref="F165:F168">
    <cfRule type="cellIs" dxfId="2" priority="109" operator="equal">
      <formula>0</formula>
    </cfRule>
    <cfRule type="cellIs" dxfId="4" priority="108" operator="equal">
      <formula>"/"</formula>
    </cfRule>
  </conditionalFormatting>
  <conditionalFormatting sqref="F205:F206">
    <cfRule type="cellIs" dxfId="2" priority="83" operator="equal">
      <formula>0</formula>
    </cfRule>
    <cfRule type="cellIs" dxfId="4" priority="82" operator="equal">
      <formula>"/"</formula>
    </cfRule>
  </conditionalFormatting>
  <conditionalFormatting sqref="F229:F230">
    <cfRule type="cellIs" dxfId="2" priority="454" operator="equal">
      <formula>0</formula>
    </cfRule>
    <cfRule type="cellIs" dxfId="4" priority="453" operator="equal">
      <formula>"/"</formula>
    </cfRule>
  </conditionalFormatting>
  <conditionalFormatting sqref="F236:F237">
    <cfRule type="cellIs" dxfId="2" priority="375" operator="equal">
      <formula>0</formula>
    </cfRule>
    <cfRule type="cellIs" dxfId="4" priority="374" operator="equal">
      <formula>"/"</formula>
    </cfRule>
  </conditionalFormatting>
  <conditionalFormatting sqref="F243:F244">
    <cfRule type="cellIs" dxfId="2" priority="298" operator="equal">
      <formula>0</formula>
    </cfRule>
    <cfRule type="cellIs" dxfId="4" priority="297" operator="equal">
      <formula>"/"</formula>
    </cfRule>
  </conditionalFormatting>
  <conditionalFormatting sqref="F252:F253">
    <cfRule type="cellIs" dxfId="2" priority="174" operator="equal">
      <formula>0</formula>
    </cfRule>
    <cfRule type="cellIs" dxfId="4" priority="173" operator="equal">
      <formula>"/"</formula>
    </cfRule>
  </conditionalFormatting>
  <conditionalFormatting sqref="F283:F284">
    <cfRule type="cellIs" dxfId="2" priority="685" operator="equal">
      <formula>0</formula>
    </cfRule>
    <cfRule type="cellIs" dxfId="4" priority="684" operator="equal">
      <formula>"/"</formula>
    </cfRule>
  </conditionalFormatting>
  <conditionalFormatting sqref="F285:F286">
    <cfRule type="cellIs" dxfId="2" priority="669" operator="equal">
      <formula>0</formula>
    </cfRule>
    <cfRule type="cellIs" dxfId="4" priority="668" operator="equal">
      <formula>"/"</formula>
    </cfRule>
  </conditionalFormatting>
  <conditionalFormatting sqref="F305:F306">
    <cfRule type="cellIs" dxfId="2" priority="506" operator="equal">
      <formula>0</formula>
    </cfRule>
    <cfRule type="cellIs" dxfId="4" priority="505" operator="equal">
      <formula>"/"</formula>
    </cfRule>
  </conditionalFormatting>
  <conditionalFormatting sqref="F319:F320">
    <cfRule type="cellIs" dxfId="2" priority="349" operator="equal">
      <formula>0</formula>
    </cfRule>
    <cfRule type="cellIs" dxfId="4" priority="348" operator="equal">
      <formula>"/"</formula>
    </cfRule>
  </conditionalFormatting>
  <conditionalFormatting sqref="F328:F329">
    <cfRule type="cellIs" dxfId="2" priority="304" operator="equal">
      <formula>0</formula>
    </cfRule>
    <cfRule type="cellIs" dxfId="4" priority="303" operator="equal">
      <formula>"/"</formula>
    </cfRule>
  </conditionalFormatting>
  <conditionalFormatting sqref="F337:F338">
    <cfRule type="cellIs" dxfId="2" priority="198" operator="equal">
      <formula>0</formula>
    </cfRule>
    <cfRule type="cellIs" dxfId="4" priority="197" operator="equal">
      <formula>"/"</formula>
    </cfRule>
  </conditionalFormatting>
  <conditionalFormatting sqref="F353:F354">
    <cfRule type="cellIs" dxfId="2" priority="115" operator="equal">
      <formula>0</formula>
    </cfRule>
    <cfRule type="cellIs" dxfId="4" priority="114" operator="equal">
      <formula>"/"</formula>
    </cfRule>
  </conditionalFormatting>
  <conditionalFormatting sqref="R207:R269">
    <cfRule type="cellIs" dxfId="3" priority="771" operator="equal">
      <formula>0</formula>
    </cfRule>
  </conditionalFormatting>
  <conditionalFormatting sqref="R363:R364">
    <cfRule type="cellIs" dxfId="3" priority="772" operator="equal">
      <formula>0</formula>
    </cfRule>
  </conditionalFormatting>
  <conditionalFormatting sqref="T271:T272">
    <cfRule type="cellIs" dxfId="8" priority="670" operator="equal">
      <formula>0</formula>
    </cfRule>
  </conditionalFormatting>
  <conditionalFormatting sqref="S1 S2:S187 S188:S206 S207:S269 S270:S362 S363:S364 S365">
    <cfRule type="cellIs" dxfId="8" priority="769" operator="equal">
      <formula>0</formula>
    </cfRule>
  </conditionalFormatting>
  <conditionalFormatting sqref="D2:D3 D188:D200 D207:D215 D219:D224 D363:D364">
    <cfRule type="cellIs" dxfId="5" priority="779" operator="equal">
      <formula>"发货"</formula>
    </cfRule>
    <cfRule type="cellIs" dxfId="6" priority="778" operator="equal">
      <formula>"单据"</formula>
    </cfRule>
    <cfRule type="cellIs" dxfId="7" priority="777" operator="equal">
      <formula>"等款"</formula>
    </cfRule>
  </conditionalFormatting>
  <conditionalFormatting sqref="F2:F3 F188:F199 F207:F215 F219:F224 F363:F364">
    <cfRule type="cellIs" dxfId="2" priority="776" operator="equal">
      <formula>0</formula>
    </cfRule>
    <cfRule type="cellIs" dxfId="4" priority="775" operator="equal">
      <formula>"/"</formula>
    </cfRule>
  </conditionalFormatting>
  <conditionalFormatting sqref="R2:R156 R163:R187 R158:R161">
    <cfRule type="cellIs" dxfId="3" priority="770" operator="equal">
      <formula>0</formula>
    </cfRule>
  </conditionalFormatting>
  <conditionalFormatting sqref="D4:D10 D12:D15 D17:D30 D34:D49 D51:D58 D60:D65 D67:D71 D73:D79 D81:D84 D86:D89 D91:D93 D95 D101:D102 D98:D99 D105:D119 D121:D126">
    <cfRule type="cellIs" dxfId="5" priority="765" operator="equal">
      <formula>"发货"</formula>
    </cfRule>
    <cfRule type="cellIs" dxfId="6" priority="764" operator="equal">
      <formula>"单据"</formula>
    </cfRule>
    <cfRule type="cellIs" dxfId="7" priority="763" operator="equal">
      <formula>"等款"</formula>
    </cfRule>
  </conditionalFormatting>
  <conditionalFormatting sqref="F102 F105">
    <cfRule type="cellIs" dxfId="2" priority="424" operator="equal">
      <formula>0</formula>
    </cfRule>
    <cfRule type="cellIs" dxfId="4" priority="423" operator="equal">
      <formula>"/"</formula>
    </cfRule>
  </conditionalFormatting>
  <conditionalFormatting sqref="D127:D130 D139:D160 D132:D137">
    <cfRule type="cellIs" dxfId="5" priority="281" operator="equal">
      <formula>"发货"</formula>
    </cfRule>
    <cfRule type="cellIs" dxfId="6" priority="280" operator="equal">
      <formula>"单据"</formula>
    </cfRule>
    <cfRule type="cellIs" dxfId="7" priority="279" operator="equal">
      <formula>"等款"</formula>
    </cfRule>
  </conditionalFormatting>
  <conditionalFormatting sqref="D225:D232 D234">
    <cfRule type="cellIs" dxfId="5" priority="519" operator="equal">
      <formula>"发货"</formula>
    </cfRule>
    <cfRule type="cellIs" dxfId="6" priority="518" operator="equal">
      <formula>"单据"</formula>
    </cfRule>
    <cfRule type="cellIs" dxfId="7" priority="517" operator="equal">
      <formula>"等款"</formula>
    </cfRule>
  </conditionalFormatting>
  <conditionalFormatting sqref="D236:D238 D268:D269 D265:D266 D255:D263 D247:D253 D240:D244">
    <cfRule type="cellIs" dxfId="5" priority="378" operator="equal">
      <formula>"发货"</formula>
    </cfRule>
    <cfRule type="cellIs" dxfId="6" priority="377" operator="equal">
      <formula>"单据"</formula>
    </cfRule>
    <cfRule type="cellIs" dxfId="7" priority="376" operator="equal">
      <formula>"等款"</formula>
    </cfRule>
  </conditionalFormatting>
  <conditionalFormatting sqref="D283:D284 D274:D281 D270:D271">
    <cfRule type="cellIs" dxfId="5" priority="768" operator="equal">
      <formula>"发货"</formula>
    </cfRule>
    <cfRule type="cellIs" dxfId="6" priority="767" operator="equal">
      <formula>"单据"</formula>
    </cfRule>
    <cfRule type="cellIs" dxfId="7" priority="766" operator="equal">
      <formula>"等款"</formula>
    </cfRule>
  </conditionalFormatting>
  <conditionalFormatting sqref="R270:R296 R298:R362">
    <cfRule type="cellIs" dxfId="3" priority="773" operator="equal">
      <formula>0</formula>
    </cfRule>
  </conditionalFormatting>
  <conditionalFormatting sqref="D305:D312 D321:D334 D336:D339 D341:D356 D314:D319 D359:D362">
    <cfRule type="cellIs" dxfId="5" priority="504" operator="equal">
      <formula>"发货"</formula>
    </cfRule>
    <cfRule type="cellIs" dxfId="6" priority="503" operator="equal">
      <formula>"单据"</formula>
    </cfRule>
    <cfRule type="cellIs" dxfId="7" priority="502" operator="equal">
      <formula>"等款"</formula>
    </cfRule>
  </conditionalFormatting>
  <dataValidations count="9">
    <dataValidation allowBlank="1" showInputMessage="1" showErrorMessage="1" promptTitle="不留空格" prompt="前面不留空格" sqref="A1"/>
    <dataValidation allowBlank="1" showInputMessage="1" showErrorMessage="1" sqref="F1 F2 F3 F4 F5 F6 F7 F8 F9 F10 F11 F12 F13 F14 F15 F16 F17 F18 F19 F20 F21 F22 F23 F24 F25 F26 F27 F28 F29 F30 F31 F32 F33 F34 F35 F36 F37 F38 F39 F40 F41 F42 F43 F44 F45 F46 F47 F48 F49 F50 F51 F52 F53 F54 F55 F56 F57 F58 F59 F60 F61 F62 F63 F64 F65 F66 F67 F68 F69 F70 F71 F72 F73 F74 F75 F76 F77 F78 F79 F80 F81 F82 F83 F84 F85 F86 F87 F88 F89 F90 F91 F92 F93 F94 F95 F96 F97 F98 F99 F100 F101 F102 F103 F104 F105 F106 F107 F108 F109 F110 F111 F112 F113 F114 F115 F116 F117 F118 F119 F120 F121 F122 F123 F124 F125 F126 F127 F128 F129 F130 F131 F132 F133 F134 F135 F136 F137 F138 F139 F140 F141 F142 F143 F144 F145 F146 F147 F148 F149 F150 F151 F152 F153 F154 F155 F156 F157 F158 F159 F160 F161 F162 F163 F164 F165 F166 F167 F168 F169 F170 F171 F172 F173 F174 F175 F176 F177 F178 F179 F180 F181 F182 F183 F184 F185 F186 F187 F188 F189 F190 F191 F192 F193 F194 F195 F196 F197 F198 F199 F200 F201 F202 F203 F204 F205 F206 F207 F208 F209 F210 F211 F212 F213 F214 F215 F216 F217 F218 F219 F220 F221 F222 F223 F224 F225 F226 F227 F228 F229 F230 F231 F232 F233 F234 F235 F236 F237 F238 F239 F240 F241 F242 F243 F244 F245 F246 F247 F248 F249 F250 F251 F252 F253 F254 F255 F256 F257 F258 F259 F260 F261 F262 F263 F264 F265 F266 F267 F268 F269 F270 F271 F272 F273 F274 F275 F276 F277 F278 F279 F280 F281 F282 F283 F284 F285 F286 F287 F288 F289 F290 F291 F292 F293 F294 F295 F296 F297 F298 F299 F300 F301 F302 F303 F304 F305 F306 F307 F308 F309 F310 F311 F312 F313 F314 F315 F316 F317 F318 F319 F320 F321 F322 F323 F324 F325 F326 F327 F328 F329 F330 F331 F332 F333 F334 F335 F336 F337 F338 F339 F340 F341 F342 F343 F344 F345 F346 F347 F348 F349 F350 F351 F352 F353 F354 F355 F356 F357 F358 F359 F360 F361 F362 F363 F364 F365"/>
    <dataValidation type="custom" allowBlank="1" showInputMessage="1" showErrorMessage="1" errorTitle="不能含空格" error="请去掉空格" promptTitle="不留空格" prompt="前面不留空格"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formula1>SUBSTITUTE(A2," ","")=A2</formula1>
    </dataValidation>
    <dataValidation type="list" allowBlank="1" showInputMessage="1" showErrorMessage="1" sqref="B2 C2 B3 C3 B4 C4 B5 C5 B6 C6 B7 C7 B8 C8 B9 C9 B10 C10 B11 C11 B12 C12 B13 C13 B14 C14 B15 C15 B16 C16 B17 C17 B18 C18 B19 C19 B20 C20 B21 C21 B22 C22 B23 C23 B24 C24 B25 C25 B26 C26 B27 C27 B28 C28 B29 C29 B30 C30 B31 C31 B32 C32 B33 C33 B34 C34 B35 C35 B36 C36 B37 C37 B38 C38 B39 C39 B40 C40 B41 C41 B42 C42 B43 C43 B44 C44 B45 C45 B46 C46 B47 C47 B48 C48 B49 C49 B50 C50 B51 C51 B52 C52 B53 C53 B54 C54 B55 C55 B56 C56 B57 C57 B58 C58 B59 C59 B60 C60 B61 C61 B62 C62 B63 C63 B64 C64 B65 C65 B66 C66 B67 C67 B68 C68 B69 C69 B70 C70 B71 C71 B72 C72 B73 C73 B74 C74 B75 C75 B76 C76 B77 C77 B78 C78 B79 C79 B80 C80 B81 C81 B82 C82 B83 C83 B84 C84 B85 C85 B86 C86 B87 C87 B88 C88 B89 C89 B90 C90 B91 C91 B92 C92 B93 C93 B94 C94 B95 C95 B96 C96 B97 C97 B98 C98 B99 C99 B100 C100 B101 C101 B102 C102 B103 C103 B104 C104 B105 C105 B106 C106 B107 C107 B108 C108 B109 C109 B110 C110 B111 C111 B112 C112 B113 C113 B114 C114 B115 C115 B116 C116 B117 C117 B118 C118 B119 C119 B120 C120 B121 C121 B122 C122 B123 C123 B124 C124 B125 C125 B126 C126 B127 C127 B128 C128 B129 C129 B130 C130 B131 C131 B132 C132 B133 C133 B134 C134 B135 C135 B136 C136 B137 C137 B138 C138 B139 C139 B140 C140 B141 C141 B142 C142 B143 C143 B144 C144 B145 C145 B146 C146 B147 C147 B148 C148 B149 C149 B150 C150 B151 C151 B152 C152 B153 C153 B154 C154 B155 C155 B156 C156 B157 C157 B158 C158 B159 C159 B160 C160 B161 C161 B162 C162 B163 C163 B164 C164 B165 C165 B166 C166 B167 C167 B168 C168 B169 C169 B170 C170 B171 C171 B172 C172 B173 C173 B174 C174 B175 C175 B176 C176 B177 C177 B178 C178 B179 C179 B180 C180 B181 C181 B182 C182 B183 C183 B184 C184 B185 C185 B186 C186 B187 C187 B188 C188 B189 C189 B190 C190 B191 C191 B192 C192 B193 C193 B194 C194 B195 C195 B196 C196 B197 C197 B198 C198 B199 C199 B200 C200 B201 C201 B202 C202 B203 C203 B204 C204 B205 C205 B206 C206 B207 C207 B208 C208 B209 C209 B210 C210 B211 C211 B212 C212 B213 C213 B214 C214 B215 C215 B216 C216 B217 C217 B218 C218 B219 C219 B220 C220 B221 C221 B222 C222 B223 C223 B224 C224 B225 C225 B226 C226 B227 C227 B228 C228 B229 C229 B230 C230 B231 C231 B232 C232 B233 C233 B234 C234 B235 C235 B236 C236 B237 C237 B238 C238 B239 C239 B240 C240 B241 C241 B242 C242 B243 C243 B244 C244 B245 C245 B246 C246 B247 C247 B248 C248 B249 C249 B250 C250 B251 C251 B252 C252 B253 C253 B254 C254 B255 C255 B256 C256 B257 C257 B258 C258 B259 C259 B260 C260 B261 C261 B262 C262 B263 C263 B264 C264 B265 C265 B266 C266 B267 C267 B268 C268 B269 C269 B270 C270 B271 C271 B272 C272 B273 C273 B274 C274 B275 C275 B276 C276 B277 C277 B278 C278 B279 C279 B280 C280 B281 C281 B282 C282 B283 C283 B284 C284 B285 C285 B286 C286 B287 C287 B288 C288 B289 C289 B290 C290 B291 C291 B292 C292 B293 C293 B294 C294 B295 C295 B296 C296 B297 C297 B298 C298 B299 C299 B300 C300 B301 C301 B302 C302 B303 C303 B304 C304 B305 C305 B306 C306 B307 C307 B308 C308 B309 C309 B310 C310 B311 C311 B312 C312 B313 C313 B314 C314 B315 C315 B316 C316 B317 C317 B318 C318 B319 C319 B320 C320 B321 C321 B322 C322 B323 C323 B324 C324 B325 C325 B326 C326 B327 C327 B328 C328 B329 C329 B330 C330 B331 C331 B332 C332 B333 C333 B334 C334 B335 C335 B336 C336 B337 C337 B338 C338 B339 C339 B340 C340 B341 C341 B342 C342 B343 C343 B344 C344 B345 C345 B346 C346 B347 C347 B348 C348 B349 C349 B350 C350 B351 C351 B352 C352 B353 C353 B354 C354 B355 C355 B356 C356 B357 C357 B358 C358 B359 C359 B360 C360 B361 C361 B362 C362 B363 C363 B364 C364 B365 C365">
      <formula1>"T,E,C,A,B,S"</formula1>
    </dataValidation>
    <dataValidation type="list" allowBlank="1" showInputMessage="1" showErrorMessage="1" sqref="E2 E3 E4 E5 E6 E7 E8 E9 E10 E11 E12 E13 E14 E15 E16 E17 E18 E19 E20 E21 E22 E23 E24 E25 E26 E27 E28 E29 E30 E31 E32 E33 E34 E35 E36 E37 E38 E39 E40 E41 E42 E43 E44 E45 E46 E47 E48 E49 E50 E51 E52 E53 E54 E55 E56 E57 E58 E59 E60 E61 E62 E63 E64 E65 E66 E67 E68 E69 E70 E71 E72 E73 E74 E75 E76 E77 E78 E79 E80 E81 E82 E83 E84 E85 E86 E87 E88 E89 E90 E91 E92 E93 E94 E95 E96 E97 E98 E99 E100 E101 E102 E103 E104 E105 E106 E107 E108 E109 E110 E111 E112 E113 E114 E115 E116 E117 E118 E119 E120 E121 E122 E123 E124 E125 E126 E127 E128 E129 E130 E131 E132 E133 E134 E135 E136 E137 E138 E139 E140 E141 E142 E143 E144 E145 E146 E147 E148 E149 E150 E151 E152 E153 E154 E155 E156 E157 E158 E159 E160 E161 E162 E163 E164 E165 E166 E167 E168 E169 E170 E171 E172 E173 E174 E175 E176 E177 E178 E179 E180 E181 E182 E183 E184 E185 E186 E187 E188 E189 E190 E191 E192 E193 E194 E195 E196 E197 E198 E199 E200 E201 E202 E203 E204 E205 E206 E207 E208 E209 E210 E211 E212 E213 E214 E215 E216 E217 E218 E219 E220 E221 E222 E223 E224 E225 E226 E227 E228 E229 E230 E231 E232 E233 E234 E235 E236 E237 E238 E239 E240 E241 E242 E243 E244 E245 E246 E247 E248 E249 E250 E251 E252 E253 E254 E255 E256 E257 E258 E259 E260 E261 E262 E263 E264 E265 E266 E267 E268 E269 E270 E271 E272 E273 E274 E275 E276 E277 E278 E279 E280 E281 E282 E283 E284 E285 E286 E287 E288 E289 E290 E291 E292 E293 E294 E295 E296 E297 E298 E299 E300 E301 E302 E303 E304 E305 E306 E307 E308 E309 E310 E311 E312 E313 E314 E315 E316 E317 E318 E319 E320 E321 E322 E323 E324 E325 E326 E327 E328 E329 E330 E331 E332 E333 E334 E335 E336 E337 E338 E339 E340 E341 E342 E343 E344 E345 E346 E347 E348 E349 E350 E351 E352 E353 E354 E355 E356 E357 E358 E359 E360 E361 E362 E363 E364 E365">
      <formula1>[1]客户!#REF!</formula1>
    </dataValidation>
    <dataValidation type="list" allowBlank="1" showInputMessage="1" showErrorMessage="1" sqref="O2 O3 O4 O5 O6 O7 O8 O9 O10 O11 O12 O13 O14 O15 O16 O17 O18 O19 O20 O21 O22 O23 O24 O25 O26 O27 O28 O29 O30 O31 O32 O33 O34 O35 O36 O37 O38 O39 O40 O41 O42 O43 O44 O45 O46 O47 O48 O49 O50 O51 O52 O53 O54 O55 O56 O57 O58 O59 O60 O61 O62 O63 O64 O65 O66 O67 O68 O69 O70 O71 O72 O73 O74 O75 O76 O77 O78 O79 O80 O81 O82 O83 O84 O85 O86 O87 O88 O89 O90 O91 O92 O93 O94 O95 O96 O97 O98 O99 O100 O101 O102 O103 O104 O105 O106 O107 O108 O109 O110 O111 O112 O113 O114 O115 O116 O117 O118 O119 O120 O121 O122 O123 O124 O125 O126 O127 O128 O129 O130 O131 O132 O133 O134 O135 O136 O137 O138 O139 O140 O141 O142 O143 O144 O145 O146 O147 O148 O149 O150 O151 O152 O153 O154 O155 O156 O157 O158 O159 O160 O161 O162 O163 O164 O165 O166 O167 O168 O169 O170 O171 O172 O173 O174 O175 O176 O177 O178 O179 O180 O181 O182 O183 O184 O185 O186 O187 O188 O189 O190 O191 O192 O193 O194 O195 O196 O197 O198 O199 O200 O201 O202 O203 O204 O205 O206 O207 O208 O209 O210 O211 O212 O213 O214 O215 O216 O217 O218 O219 O220 O221 O222 O223 O224 O225 O226 O227 O228 O229 O230 O231 O232 O233 O234 O235 O236 O237 O238 O239 O240 O241 O242 O243 O244 O245 O246 O247 O248 O249 O250 O251 O252 O253 O254 O255 O256 O257 O258 O259 O260 O261 O262 O263 O264 O265 O266 O267 O268 O269 O270 O271 O272 O273 O274 O275 O276 O277 O278 O279 O280 O281 O282 O283 O284 O285 O286 O287 O288 O289 O290 O291 O292 O293 O294 O295 O296 O297 O298 O299 O300 O301 O302 O303 O304 O305 O306 O307 O308 O309 O310 O311 O312 O313 O314 O315 O316 O317 O318 O319 O320 O321 O322 O323 O324 O325 O326 O327 O328 O329 O330 O331 O332 O333 O334 O335 O336 O337 O338 O339 O340 O341 O342 O343 O344 O345 O346 O347 O348 O349 O350 O351 O352 O353 O354 O355 O356 O357 O358 O359 O360 O361 O362 O363 O364 O365">
      <formula1>"DP,出厂,到港,LC,信保"</formula1>
    </dataValidation>
    <dataValidation type="decimal" operator="between" allowBlank="1" showInputMessage="1" showErrorMessage="1" sqref="R2 S2 R3 S3 R4 S4 R5 S5 R6 S6 R7 S7 R8 S8 R9 S9 R10 S10 R11 S11 R12 S12 R13 S13 R14 S14 R15 S15 R16 S16 R17 S17 R18 S18 R19 S19 R20 S20 R21 S21 R22 S22 R23 S23 R24 S24 R25 S25 R26 S26 R27 S27 R28 S28 R29 S29 R30 S30 R31 S31 R32 S32 R33 S33 R34 S34 R35 S35 R36 S36 R37 S37 R38 S38 R39 S39 R40 S40 R41 S41 R42 S42 R43 S43 R44 S44 R45 S45 R46 S46 R47 S47 R48 S48 R49 S49 R50 S50 R51 S51 R52 S52 R53 S53 R54 S54 R55 S55 R56 S56 R57 S57 R58 S58 R59 S59 R60 S60 R61 S61 R62 S62 R63 S63 R64 S64 R65 S65 R66 S66 R67 S67 R68 S68 R69 S69 R70 S70 R71 S71 R72 S72 R73 S73 R74 S74 R75 S75 R76 S76 R77 S77 R78 S78 R79 S79 R80 S80 R81 S81 R82 S82 R83 S83 R84 S84 R85 S85 R86 S86 R87 S87 R88 S88 R89 S89 R90 S90 R91 S91 R92 S92 R93 S93 R94 S94 R95 S95 R96 S96 R97 S97 R98 S98 R99 S99 R100 S100 R101 S101 R102 S102 R103 S103 R104 S104 R105 S105 R106 S106 R107 S107 R108 S108 R109 S109 R110 S110 R111 S111 R112 S112 R113 S113 R114 S114 R115 S115 R116 S116 R117 S117 R118 S118 R119 S119 R120 S120 R121 S121 R122 S122 R123 S123 R124 S124 R125 S125 R126 S126 R127 S127 R128 S128 R129 S129 R130 S130 R131 S131 R132 S132 R133 S133 R134 S134 R135 S135 R136 S136 R137 S137 R138 S138 R139 S139 R140 S140 R141 S141 R142 S142 R143 S143 R144 S144 R145 S145 R146 S146 R147 S147 R148 S148 R149 S149 R150 S150 R151 S151 R152 S152 R153 S153 R154 S154 R155 S155 R156 S156 R157 S157 R158 S158 R159 S159 R160 S160 R161 S161 R162 S162 R163 S163 R164 S164 R165 S165 R166 S166 R167 S167 R168 S168 R169 S169 R170 S170 R171 S171 R172 S172 R173 S173 R174 S174 R175 S175 R176 S176 R177 S177 R178 S178 R179 S179 R180 S180 R181 S181 R182 S182 R183 S183 R184 S184 R185 S185 R186 S186 R187 S187 R188 S188 R189 S189 R190 S190 R191 S191 R192 S192 R193 S193 R194 S194 R195 S195 R196 S196 R197 S197 R198 S198 R199 S199 R200 S200 R201 S201 R202 S202 R203 S203 R204 S204 R205 S205 R206 S206 R207 S207 R208 S208 R209 S209 R210 S210 R211 S211 R212 S212 R213 S213 R214 S214 R215 S215 R216 S216 R217 S217 R218 S218 R219 S219 R220 S220 R221 S221 R222 S222 R223 S223 R224 S224 R225 S225 R226 S226 R227 S227 R228 S228 R229 S229 R230 S230 R231 S231 R232 S232 R233 S233 R234 S234 R235 S235 R236 S236 R237 S237 R238 S238 R239 S239 R240 S240 R241 S241 R242 S242 R243 S243 R244 S244 R245 S245 R246 S246 R247 S247 R248 S248 R249 S249 R250 S250 R251 S251 R252 S252 R253 S253 R254 S254 R255 S255 R256 S256 R257 S257 R258 S258 R259 S259 R260 S260 R261 S261 R262 S262 R263 S263 R264 S264 R265 S265 R266 S266 R267 S267 R268 S268 R269 S269 R270 S270 R271 S271 T271 R272 S272 T272 R273 S273 R274 S274 R275 S275 R276 S276 R277 S277 R278 S278 R279 S279 R280 S280 R281 S281 R282 S282 R283 S283 R284 S284 R285 S285 R286 S286 R287 S287 R288 S288 R289 S289 R290 S290 R291 S291 R292 S292 R293 S293 R294 S294 R295 S295 R296 S296 R297 S297 R298 S298 R299 S299 R300 S300 R301 S301 R302 S302 R303 S303 R304 S304 R305 S305 R306 S306 R307 S307 R308 S308 R309 S309 R310 S310 R311 S311 R312 S312 R313 S313 R314 S314 R315 S315 R316 S316 R317 S317 R318 S318 R319 S319 R320 S320 R321 S321 R322 S322 R323 S323 R324 S324 R325 S325 R326 S326 R327 S327 R328 S328 R329 S329 R330 S330 R331 S331 R332 S332 R333 S333 R334 S334 R335 S335 R336 S336 R337 S337 R338 S338 R339 S339 R340 S340 R341 S341 R342 S342 R343 S343 R344 S344 R345 S345 R346 S346 R347 S347 R348 S348 R349 S349 R350 S350 R351 S351 R352 S352 R353 S353 R354 S354 R355 S355 R356 S356 R357 S357 R358 S358 R359 S359 R360 S360 R361 S361 R362 S362 R363 S363 R364 S364 R365 S365">
      <formula1>-100000</formula1>
      <formula2>10000000</formula2>
    </dataValidation>
    <dataValidation type="list" allowBlank="1" showInputMessage="1" showErrorMessage="1" sqref="D120 D2:D119 D121:D187 D188:D206 D207:D269 D270:D362 D363:D364">
      <formula1>"备货,发货,货好,单据,完成"</formula1>
    </dataValidation>
    <dataValidation type="list" allowBlank="1" showInputMessage="1" showErrorMessage="1" sqref="D365">
      <formula1>"备货,发货,单据,等款,完成"</formula1>
    </dataValidation>
  </dataValidations>
  <pageMargins left="0.75" right="0.75" top="1" bottom="1" header="0.511805555555556" footer="0.511805555555556"/>
  <headerFooter/>
  <legacyDrawing r:id="rId2"/>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5</vt:i4>
      </vt:variant>
    </vt:vector>
  </HeadingPairs>
  <TitlesOfParts>
    <vt:vector size="5" baseType="lpstr">
      <vt:lpstr>流水</vt:lpstr>
      <vt:lpstr>租金</vt:lpstr>
      <vt:lpstr>提成</vt:lpstr>
      <vt:lpstr>Goma账户</vt: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wongbrank</dc:creator>
  <dcterms:created xsi:type="dcterms:W3CDTF">2022-01-23T00:06:00Z</dcterms:created>
  <dcterms:modified xsi:type="dcterms:W3CDTF">2022-06-22T15:02:23Z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2052-3.9.0.6159</vt:lpwstr>
  </property>
</Properties>
</file>