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13_ncr:1_{00AE8527-8AE1-46D4-AAA9-75A412AFDA5F}" xr6:coauthVersionLast="47" xr6:coauthVersionMax="47" xr10:uidLastSave="{00000000-0000-0000-0000-000000000000}"/>
  <bookViews>
    <workbookView xWindow="-120" yWindow="-120" windowWidth="29040" windowHeight="15720" xr2:uid="{7DB6D1D4-2698-4E53-A3FA-78B2DE176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1" i="1"/>
  <c r="F20" i="1"/>
  <c r="E20" i="1"/>
  <c r="D20" i="1"/>
  <c r="C20" i="1"/>
  <c r="B20" i="1"/>
  <c r="G20" i="1" s="1"/>
  <c r="F5" i="1"/>
  <c r="E5" i="1"/>
  <c r="D5" i="1"/>
  <c r="C5" i="1"/>
  <c r="B5" i="1"/>
  <c r="F4" i="1"/>
  <c r="E4" i="1"/>
  <c r="D4" i="1"/>
  <c r="C4" i="1"/>
  <c r="B4" i="1"/>
  <c r="F28" i="1"/>
  <c r="E28" i="1"/>
  <c r="D28" i="1"/>
  <c r="C28" i="1"/>
  <c r="B28" i="1"/>
  <c r="G27" i="1"/>
  <c r="G26" i="1"/>
  <c r="G25" i="1"/>
  <c r="B24" i="1"/>
  <c r="G24" i="1" s="1"/>
  <c r="C23" i="1"/>
  <c r="B23" i="1"/>
  <c r="G23" i="1" s="1"/>
  <c r="G22" i="1"/>
  <c r="G21" i="1"/>
  <c r="E30" i="1"/>
  <c r="D30" i="1"/>
  <c r="C30" i="1"/>
  <c r="G19" i="1"/>
  <c r="B7" i="1"/>
  <c r="B8" i="1"/>
  <c r="G8" i="1" s="1"/>
  <c r="C7" i="1"/>
  <c r="G11" i="1"/>
  <c r="G6" i="1"/>
  <c r="G3" i="1"/>
  <c r="G10" i="1"/>
  <c r="G9" i="1"/>
  <c r="G12" i="1"/>
  <c r="G28" i="1" l="1"/>
  <c r="F30" i="1"/>
  <c r="B30" i="1"/>
  <c r="G30" i="1" s="1"/>
  <c r="G7" i="1"/>
  <c r="G4" i="1"/>
  <c r="G5" i="1"/>
  <c r="F14" i="1" l="1"/>
  <c r="E14" i="1"/>
  <c r="D14" i="1"/>
  <c r="C14" i="1"/>
  <c r="B14" i="1"/>
  <c r="G14" i="1" l="1"/>
</calcChain>
</file>

<file path=xl/sharedStrings.xml><?xml version="1.0" encoding="utf-8"?>
<sst xmlns="http://schemas.openxmlformats.org/spreadsheetml/2006/main" count="72" uniqueCount="26">
  <si>
    <t>TEF Funds Deployed for New Mexico INCLUDE Activities</t>
  </si>
  <si>
    <t>Year 1</t>
  </si>
  <si>
    <t>Year 2</t>
  </si>
  <si>
    <t>Year 3</t>
  </si>
  <si>
    <t>Year 4</t>
  </si>
  <si>
    <t>Year 5</t>
  </si>
  <si>
    <t>TOTAL</t>
  </si>
  <si>
    <t>Line Item Budget</t>
  </si>
  <si>
    <t>Personnel</t>
  </si>
  <si>
    <t>Fringe Benefits</t>
  </si>
  <si>
    <t>Travel</t>
  </si>
  <si>
    <t>Equipment</t>
  </si>
  <si>
    <t>Supplies</t>
  </si>
  <si>
    <t>UNM Subaward</t>
  </si>
  <si>
    <t>Construction</t>
  </si>
  <si>
    <t>Other</t>
  </si>
  <si>
    <t>Indirect</t>
  </si>
  <si>
    <t>TEF Passed to CNM-I</t>
  </si>
  <si>
    <t>Sandia Subaward</t>
  </si>
  <si>
    <t>NOTES</t>
  </si>
  <si>
    <t>Need budget adjustment to swap with EDA</t>
  </si>
  <si>
    <t>Travel NM educators to attend annual workshop</t>
  </si>
  <si>
    <t>EQ Other + Annual Workshop + Website + NM Educator Stipend</t>
  </si>
  <si>
    <t>217,894 QuLL + 200,000 EQWC</t>
  </si>
  <si>
    <t>73,369 QuLL original + 22,640</t>
  </si>
  <si>
    <t>CNM Project Manager + Faculty Course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</si>
</sst>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381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/>
    </xf>
    <xf numFmtId="3" fontId="3" fillId="2" borderId="15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vertical="center"/>
    </xf>
    <xf numFmtId="3" fontId="3" fillId="2" borderId="17" xfId="0" applyNumberFormat="1" applyFont="1" applyFill="1" applyBorder="1" applyAlignment="1">
      <alignment horizontal="right" vertical="center"/>
    </xf>
    <xf numFmtId="3" fontId="3" fillId="2" borderId="18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3" fontId="3" fillId="3" borderId="8" xfId="0" applyNumberFormat="1" applyFont="1" applyFill="1" applyBorder="1" applyAlignment="1">
      <alignment horizontal="right" vertical="center"/>
    </xf>
    <xf numFmtId="3" fontId="0" fillId="4" borderId="0" xfId="0" applyNumberFormat="1" applyFill="1"/>
    <xf numFmtId="3" fontId="3" fillId="4" borderId="10" xfId="0" applyNumberFormat="1" applyFont="1" applyFill="1" applyBorder="1" applyAlignment="1">
      <alignment horizontal="right"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vertical="center" wrapText="1"/>
    </xf>
    <xf numFmtId="3" fontId="3" fillId="5" borderId="10" xfId="0" applyNumberFormat="1" applyFont="1" applyFill="1" applyBorder="1" applyAlignment="1">
      <alignment horizontal="right" vertical="center"/>
    </xf>
    <xf numFmtId="3" fontId="3" fillId="5" borderId="15" xfId="0" applyNumberFormat="1" applyFont="1" applyFill="1" applyBorder="1" applyAlignment="1">
      <alignment horizontal="left" vertical="center"/>
    </xf>
    <xf numFmtId="0" fontId="2" fillId="5" borderId="14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vertical="center"/>
    </xf>
    <xf numFmtId="3" fontId="3" fillId="5" borderId="17" xfId="0" applyNumberFormat="1" applyFont="1" applyFill="1" applyBorder="1" applyAlignment="1">
      <alignment horizontal="right" vertical="center"/>
    </xf>
    <xf numFmtId="3" fontId="3" fillId="5" borderId="18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8181"/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0D40-288E-4B63-AFC1-BCF445A765BC}">
  <dimension ref="A1:P33"/>
  <sheetViews>
    <sheetView tabSelected="1" zoomScale="120" zoomScaleNormal="120" workbookViewId="0">
      <selection activeCell="K16" sqref="K16"/>
    </sheetView>
  </sheetViews>
  <sheetFormatPr defaultRowHeight="15" x14ac:dyDescent="0.25"/>
  <cols>
    <col min="1" max="1" width="19.7109375" bestFit="1" customWidth="1"/>
    <col min="2" max="6" width="10.5703125" bestFit="1" customWidth="1"/>
    <col min="7" max="7" width="12.42578125" bestFit="1" customWidth="1"/>
    <col min="8" max="8" width="61.5703125" style="1" bestFit="1" customWidth="1"/>
    <col min="10" max="10" width="19.7109375" bestFit="1" customWidth="1"/>
    <col min="11" max="15" width="10.28515625" customWidth="1"/>
    <col min="16" max="16" width="12.85546875" customWidth="1"/>
  </cols>
  <sheetData>
    <row r="1" spans="1:16" ht="15.75" thickBot="1" x14ac:dyDescent="0.3">
      <c r="A1" s="2"/>
      <c r="B1" s="51" t="s">
        <v>0</v>
      </c>
      <c r="C1" s="51"/>
      <c r="D1" s="51"/>
      <c r="E1" s="51"/>
      <c r="F1" s="51"/>
      <c r="G1" s="3"/>
      <c r="H1" s="4"/>
      <c r="J1" s="17"/>
      <c r="K1" s="49" t="s">
        <v>0</v>
      </c>
      <c r="L1" s="50"/>
      <c r="M1" s="50"/>
      <c r="N1" s="50"/>
      <c r="O1" s="50"/>
      <c r="P1" s="18"/>
    </row>
    <row r="2" spans="1:16" ht="15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19</v>
      </c>
      <c r="J2" s="19"/>
      <c r="K2" s="20" t="s">
        <v>1</v>
      </c>
      <c r="L2" s="20" t="s">
        <v>2</v>
      </c>
      <c r="M2" s="20" t="s">
        <v>3</v>
      </c>
      <c r="N2" s="20" t="s">
        <v>4</v>
      </c>
      <c r="O2" s="21" t="s">
        <v>5</v>
      </c>
      <c r="P2" s="22" t="s">
        <v>6</v>
      </c>
    </row>
    <row r="3" spans="1:16" ht="16.5" thickBot="1" x14ac:dyDescent="0.3">
      <c r="A3" s="8" t="s">
        <v>7</v>
      </c>
      <c r="B3" s="9"/>
      <c r="C3" s="9"/>
      <c r="D3" s="9"/>
      <c r="E3" s="9"/>
      <c r="F3" s="9"/>
      <c r="G3" s="9">
        <f t="shared" ref="G3:G12" si="0">SUM(B3:F3)</f>
        <v>0</v>
      </c>
      <c r="H3" s="10"/>
      <c r="J3" s="23" t="s">
        <v>7</v>
      </c>
      <c r="K3" s="24"/>
      <c r="L3" s="25"/>
      <c r="M3" s="25"/>
      <c r="N3" s="25"/>
      <c r="O3" s="25"/>
      <c r="P3" s="26"/>
    </row>
    <row r="4" spans="1:16" ht="16.5" thickBot="1" x14ac:dyDescent="0.3">
      <c r="A4" s="11" t="s">
        <v>8</v>
      </c>
      <c r="B4" s="9">
        <f>21865+8006</f>
        <v>29871</v>
      </c>
      <c r="C4" s="9">
        <f>21865+8006</f>
        <v>29871</v>
      </c>
      <c r="D4" s="9">
        <f>21865+8006</f>
        <v>29871</v>
      </c>
      <c r="E4" s="9">
        <f>21865+8006</f>
        <v>29871</v>
      </c>
      <c r="F4" s="9">
        <f>21865</f>
        <v>21865</v>
      </c>
      <c r="G4" s="9">
        <f t="shared" si="0"/>
        <v>141349</v>
      </c>
      <c r="H4" s="10" t="s">
        <v>25</v>
      </c>
      <c r="J4" s="27" t="s">
        <v>8</v>
      </c>
      <c r="K4" s="28"/>
      <c r="L4" s="29"/>
      <c r="M4" s="29"/>
      <c r="N4" s="29"/>
      <c r="O4" s="29"/>
      <c r="P4" s="29"/>
    </row>
    <row r="5" spans="1:16" ht="16.5" thickBot="1" x14ac:dyDescent="0.3">
      <c r="A5" s="11" t="s">
        <v>9</v>
      </c>
      <c r="B5" s="9">
        <f>8135+1601</f>
        <v>9736</v>
      </c>
      <c r="C5" s="9">
        <f>8135+1601</f>
        <v>9736</v>
      </c>
      <c r="D5" s="9">
        <f>8135+1601</f>
        <v>9736</v>
      </c>
      <c r="E5" s="9">
        <f>8135+1601</f>
        <v>9736</v>
      </c>
      <c r="F5" s="9">
        <f>8135</f>
        <v>8135</v>
      </c>
      <c r="G5" s="9">
        <f t="shared" si="0"/>
        <v>47079</v>
      </c>
      <c r="H5" s="10" t="s">
        <v>25</v>
      </c>
      <c r="J5" s="27" t="s">
        <v>9</v>
      </c>
      <c r="K5" s="28"/>
      <c r="L5" s="29"/>
      <c r="M5" s="29"/>
      <c r="N5" s="29"/>
      <c r="O5" s="29"/>
      <c r="P5" s="29"/>
    </row>
    <row r="6" spans="1:16" ht="16.5" thickBot="1" x14ac:dyDescent="0.3">
      <c r="A6" s="11" t="s">
        <v>10</v>
      </c>
      <c r="B6" s="9">
        <v>30000</v>
      </c>
      <c r="C6" s="9">
        <v>30000</v>
      </c>
      <c r="D6" s="9">
        <v>30000</v>
      </c>
      <c r="E6" s="9">
        <v>30000</v>
      </c>
      <c r="F6" s="9">
        <v>30000</v>
      </c>
      <c r="G6" s="9">
        <f t="shared" si="0"/>
        <v>150000</v>
      </c>
      <c r="H6" s="10" t="s">
        <v>21</v>
      </c>
      <c r="J6" s="27" t="s">
        <v>10</v>
      </c>
      <c r="K6" s="28"/>
      <c r="L6" s="29"/>
      <c r="M6" s="29"/>
      <c r="N6" s="29"/>
      <c r="O6" s="29"/>
      <c r="P6" s="29"/>
    </row>
    <row r="7" spans="1:16" ht="16.5" thickBot="1" x14ac:dyDescent="0.3">
      <c r="A7" s="11" t="s">
        <v>11</v>
      </c>
      <c r="B7" s="9">
        <f>153894+50000+26</f>
        <v>203920</v>
      </c>
      <c r="C7" s="9">
        <f>16000+150000</f>
        <v>166000</v>
      </c>
      <c r="D7" s="9">
        <v>16000</v>
      </c>
      <c r="E7" s="9">
        <v>16000</v>
      </c>
      <c r="F7" s="9">
        <v>16000</v>
      </c>
      <c r="G7" s="9">
        <f t="shared" si="0"/>
        <v>417920</v>
      </c>
      <c r="H7" s="10" t="s">
        <v>23</v>
      </c>
      <c r="J7" s="27" t="s">
        <v>11</v>
      </c>
      <c r="K7" s="30">
        <v>153894</v>
      </c>
      <c r="L7" s="31">
        <v>16000</v>
      </c>
      <c r="M7" s="31">
        <v>16000</v>
      </c>
      <c r="N7" s="31">
        <v>16000</v>
      </c>
      <c r="O7" s="31">
        <v>16000</v>
      </c>
      <c r="P7" s="31">
        <v>217894</v>
      </c>
    </row>
    <row r="8" spans="1:16" ht="16.5" thickBot="1" x14ac:dyDescent="0.3">
      <c r="A8" s="11" t="s">
        <v>12</v>
      </c>
      <c r="B8" s="9">
        <f>73369+22640</f>
        <v>96009</v>
      </c>
      <c r="C8" s="9">
        <v>22640</v>
      </c>
      <c r="D8" s="9">
        <v>22641</v>
      </c>
      <c r="E8" s="9">
        <v>22641</v>
      </c>
      <c r="F8" s="9">
        <v>22641</v>
      </c>
      <c r="G8" s="9">
        <f t="shared" si="0"/>
        <v>186572</v>
      </c>
      <c r="H8" s="10" t="s">
        <v>24</v>
      </c>
      <c r="J8" s="27" t="s">
        <v>12</v>
      </c>
      <c r="K8" s="30">
        <v>73396</v>
      </c>
      <c r="L8" s="29"/>
      <c r="M8" s="29"/>
      <c r="N8" s="29"/>
      <c r="O8" s="29"/>
      <c r="P8" s="31">
        <v>73396</v>
      </c>
    </row>
    <row r="9" spans="1:16" ht="16.5" thickBot="1" x14ac:dyDescent="0.3">
      <c r="A9" s="11" t="s">
        <v>13</v>
      </c>
      <c r="B9" s="9">
        <v>37416</v>
      </c>
      <c r="C9" s="9">
        <v>37416</v>
      </c>
      <c r="D9" s="9">
        <v>37416</v>
      </c>
      <c r="E9" s="9">
        <v>37416</v>
      </c>
      <c r="F9" s="9">
        <v>37416</v>
      </c>
      <c r="G9" s="9">
        <f t="shared" si="0"/>
        <v>187080</v>
      </c>
      <c r="H9" s="10"/>
      <c r="J9" s="27" t="s">
        <v>13</v>
      </c>
      <c r="K9" s="30">
        <v>469042</v>
      </c>
      <c r="L9" s="31">
        <v>467913</v>
      </c>
      <c r="M9" s="31">
        <v>149891</v>
      </c>
      <c r="N9" s="31">
        <v>151935</v>
      </c>
      <c r="O9" s="31">
        <v>139929</v>
      </c>
      <c r="P9" s="31">
        <v>1378710</v>
      </c>
    </row>
    <row r="10" spans="1:16" ht="16.5" thickBot="1" x14ac:dyDescent="0.3">
      <c r="A10" s="11" t="s">
        <v>18</v>
      </c>
      <c r="B10" s="9">
        <v>100000</v>
      </c>
      <c r="C10" s="9"/>
      <c r="D10" s="9"/>
      <c r="E10" s="9"/>
      <c r="F10" s="9"/>
      <c r="G10" s="9">
        <f t="shared" si="0"/>
        <v>100000</v>
      </c>
      <c r="H10" s="10" t="s">
        <v>20</v>
      </c>
      <c r="J10" s="27"/>
      <c r="K10" s="30"/>
      <c r="L10" s="31"/>
      <c r="M10" s="31"/>
      <c r="N10" s="31"/>
      <c r="O10" s="31"/>
      <c r="P10" s="31"/>
    </row>
    <row r="11" spans="1:16" ht="16.5" thickBot="1" x14ac:dyDescent="0.3">
      <c r="A11" s="11" t="s">
        <v>14</v>
      </c>
      <c r="B11" s="9"/>
      <c r="C11" s="9"/>
      <c r="D11" s="9"/>
      <c r="E11" s="9"/>
      <c r="F11" s="9"/>
      <c r="G11" s="9">
        <f t="shared" si="0"/>
        <v>0</v>
      </c>
      <c r="H11" s="10"/>
      <c r="J11" s="27" t="s">
        <v>14</v>
      </c>
      <c r="K11" s="28"/>
      <c r="L11" s="26"/>
      <c r="M11" s="29"/>
      <c r="N11" s="29"/>
      <c r="O11" s="29"/>
      <c r="P11" s="29"/>
    </row>
    <row r="12" spans="1:16" ht="16.5" thickBot="1" x14ac:dyDescent="0.3">
      <c r="A12" s="11" t="s">
        <v>15</v>
      </c>
      <c r="B12" s="9">
        <v>130000</v>
      </c>
      <c r="C12" s="9">
        <v>160000</v>
      </c>
      <c r="D12" s="9">
        <v>120000</v>
      </c>
      <c r="E12" s="9">
        <v>180000</v>
      </c>
      <c r="F12" s="9">
        <v>180000</v>
      </c>
      <c r="G12" s="9">
        <f t="shared" si="0"/>
        <v>770000</v>
      </c>
      <c r="H12" s="10" t="s">
        <v>22</v>
      </c>
      <c r="J12" s="27" t="s">
        <v>15</v>
      </c>
      <c r="K12" s="28"/>
      <c r="L12" s="31">
        <v>30000</v>
      </c>
      <c r="M12" s="31">
        <v>60000</v>
      </c>
      <c r="N12" s="31">
        <v>120000</v>
      </c>
      <c r="O12" s="31">
        <v>120000</v>
      </c>
      <c r="P12" s="31">
        <v>330000</v>
      </c>
    </row>
    <row r="13" spans="1:16" ht="16.5" thickBot="1" x14ac:dyDescent="0.3">
      <c r="A13" s="11" t="s">
        <v>16</v>
      </c>
      <c r="B13" s="9"/>
      <c r="C13" s="9"/>
      <c r="D13" s="9"/>
      <c r="E13" s="9"/>
      <c r="F13" s="9"/>
      <c r="G13" s="12"/>
      <c r="H13" s="13"/>
      <c r="J13" s="27" t="s">
        <v>16</v>
      </c>
      <c r="K13" s="28"/>
      <c r="L13" s="29"/>
      <c r="M13" s="29"/>
      <c r="N13" s="29"/>
      <c r="O13" s="29"/>
      <c r="P13" s="29"/>
    </row>
    <row r="14" spans="1:16" ht="16.5" thickBot="1" x14ac:dyDescent="0.3">
      <c r="A14" s="14" t="s">
        <v>17</v>
      </c>
      <c r="B14" s="15">
        <f>SUM(B3:B13)</f>
        <v>636952</v>
      </c>
      <c r="C14" s="15">
        <f>SUM(C3:C13)</f>
        <v>455663</v>
      </c>
      <c r="D14" s="15">
        <f>SUM(D3:D13)</f>
        <v>265664</v>
      </c>
      <c r="E14" s="15">
        <f>SUM(E3:E13)</f>
        <v>325664</v>
      </c>
      <c r="F14" s="15">
        <f>SUM(F3:F13)</f>
        <v>316057</v>
      </c>
      <c r="G14" s="15">
        <f>SUM(B14:F14)</f>
        <v>2000000</v>
      </c>
      <c r="H14" s="16"/>
      <c r="J14" s="27" t="s">
        <v>17</v>
      </c>
      <c r="K14" s="30">
        <v>696332</v>
      </c>
      <c r="L14" s="31">
        <v>513913</v>
      </c>
      <c r="M14" s="31">
        <v>225891</v>
      </c>
      <c r="N14" s="31">
        <v>287935</v>
      </c>
      <c r="O14" s="31">
        <v>275929</v>
      </c>
      <c r="P14" s="31">
        <v>2000000</v>
      </c>
    </row>
    <row r="16" spans="1:16" ht="15.75" thickBot="1" x14ac:dyDescent="0.3"/>
    <row r="17" spans="1:8" x14ac:dyDescent="0.25">
      <c r="A17" s="34"/>
      <c r="B17" s="52" t="s">
        <v>0</v>
      </c>
      <c r="C17" s="52"/>
      <c r="D17" s="52"/>
      <c r="E17" s="52"/>
      <c r="F17" s="52"/>
      <c r="G17" s="35"/>
      <c r="H17" s="36"/>
    </row>
    <row r="18" spans="1:8" x14ac:dyDescent="0.25">
      <c r="A18" s="37"/>
      <c r="B18" s="38" t="s">
        <v>1</v>
      </c>
      <c r="C18" s="38" t="s">
        <v>2</v>
      </c>
      <c r="D18" s="38" t="s">
        <v>3</v>
      </c>
      <c r="E18" s="38" t="s">
        <v>4</v>
      </c>
      <c r="F18" s="38" t="s">
        <v>5</v>
      </c>
      <c r="G18" s="38" t="s">
        <v>6</v>
      </c>
      <c r="H18" s="39" t="s">
        <v>19</v>
      </c>
    </row>
    <row r="19" spans="1:8" ht="15.75" x14ac:dyDescent="0.25">
      <c r="A19" s="40" t="s">
        <v>7</v>
      </c>
      <c r="B19" s="41"/>
      <c r="C19" s="41"/>
      <c r="D19" s="41"/>
      <c r="E19" s="41"/>
      <c r="F19" s="41"/>
      <c r="G19" s="41">
        <f t="shared" ref="G19:G28" si="1">SUM(B19:F19)</f>
        <v>0</v>
      </c>
      <c r="H19" s="42"/>
    </row>
    <row r="20" spans="1:8" ht="15.75" x14ac:dyDescent="0.25">
      <c r="A20" s="43" t="s">
        <v>8</v>
      </c>
      <c r="B20" s="41">
        <f>21865+8006</f>
        <v>29871</v>
      </c>
      <c r="C20" s="41">
        <f>21865+8006</f>
        <v>29871</v>
      </c>
      <c r="D20" s="41">
        <f>21865+8006</f>
        <v>29871</v>
      </c>
      <c r="E20" s="41">
        <f>21865+8006</f>
        <v>29871</v>
      </c>
      <c r="F20" s="41">
        <f>21865</f>
        <v>21865</v>
      </c>
      <c r="G20" s="41">
        <f t="shared" si="1"/>
        <v>141349</v>
      </c>
      <c r="H20" s="42" t="s">
        <v>25</v>
      </c>
    </row>
    <row r="21" spans="1:8" ht="15.75" x14ac:dyDescent="0.25">
      <c r="A21" s="43" t="s">
        <v>9</v>
      </c>
      <c r="B21" s="41">
        <f>8135+1601</f>
        <v>9736</v>
      </c>
      <c r="C21" s="41">
        <f>8135+1601</f>
        <v>9736</v>
      </c>
      <c r="D21" s="41">
        <f>8135+1601</f>
        <v>9736</v>
      </c>
      <c r="E21" s="41">
        <f>8135+1601</f>
        <v>9736</v>
      </c>
      <c r="F21" s="41">
        <f>8135</f>
        <v>8135</v>
      </c>
      <c r="G21" s="41">
        <f t="shared" si="1"/>
        <v>47079</v>
      </c>
      <c r="H21" s="42" t="s">
        <v>25</v>
      </c>
    </row>
    <row r="22" spans="1:8" ht="15.75" x14ac:dyDescent="0.25">
      <c r="A22" s="43" t="s">
        <v>10</v>
      </c>
      <c r="B22" s="41">
        <v>30000</v>
      </c>
      <c r="C22" s="41">
        <v>30000</v>
      </c>
      <c r="D22" s="41">
        <v>30000</v>
      </c>
      <c r="E22" s="41">
        <v>30000</v>
      </c>
      <c r="F22" s="41">
        <v>30000</v>
      </c>
      <c r="G22" s="41">
        <f t="shared" si="1"/>
        <v>150000</v>
      </c>
      <c r="H22" s="42" t="s">
        <v>21</v>
      </c>
    </row>
    <row r="23" spans="1:8" ht="15.75" x14ac:dyDescent="0.25">
      <c r="A23" s="43" t="s">
        <v>11</v>
      </c>
      <c r="B23" s="41">
        <f>153894+50000+26</f>
        <v>203920</v>
      </c>
      <c r="C23" s="41">
        <f>16000+150000</f>
        <v>166000</v>
      </c>
      <c r="D23" s="41">
        <v>16000</v>
      </c>
      <c r="E23" s="41">
        <v>16000</v>
      </c>
      <c r="F23" s="41">
        <v>16000</v>
      </c>
      <c r="G23" s="41">
        <f t="shared" si="1"/>
        <v>417920</v>
      </c>
      <c r="H23" s="42" t="s">
        <v>23</v>
      </c>
    </row>
    <row r="24" spans="1:8" ht="15.75" x14ac:dyDescent="0.25">
      <c r="A24" s="43" t="s">
        <v>12</v>
      </c>
      <c r="B24" s="41">
        <f>73369+22640</f>
        <v>96009</v>
      </c>
      <c r="C24" s="41">
        <v>22640</v>
      </c>
      <c r="D24" s="41">
        <v>22641</v>
      </c>
      <c r="E24" s="41">
        <v>22641</v>
      </c>
      <c r="F24" s="41">
        <v>22641</v>
      </c>
      <c r="G24" s="41">
        <f t="shared" si="1"/>
        <v>186572</v>
      </c>
      <c r="H24" s="42" t="s">
        <v>24</v>
      </c>
    </row>
    <row r="25" spans="1:8" ht="15.75" x14ac:dyDescent="0.25">
      <c r="A25" s="43" t="s">
        <v>13</v>
      </c>
      <c r="B25" s="41">
        <v>37416</v>
      </c>
      <c r="C25" s="41">
        <v>37416</v>
      </c>
      <c r="D25" s="41">
        <v>37416</v>
      </c>
      <c r="E25" s="41">
        <v>37416</v>
      </c>
      <c r="F25" s="41">
        <v>37416</v>
      </c>
      <c r="G25" s="41">
        <f t="shared" si="1"/>
        <v>187080</v>
      </c>
      <c r="H25" s="42"/>
    </row>
    <row r="26" spans="1:8" ht="15.75" x14ac:dyDescent="0.25">
      <c r="A26" s="43" t="s">
        <v>18</v>
      </c>
      <c r="B26" s="41">
        <v>100000</v>
      </c>
      <c r="C26" s="41"/>
      <c r="D26" s="41"/>
      <c r="E26" s="41"/>
      <c r="F26" s="41"/>
      <c r="G26" s="41">
        <f t="shared" si="1"/>
        <v>100000</v>
      </c>
      <c r="H26" s="42" t="s">
        <v>20</v>
      </c>
    </row>
    <row r="27" spans="1:8" ht="15.75" x14ac:dyDescent="0.25">
      <c r="A27" s="43" t="s">
        <v>14</v>
      </c>
      <c r="B27" s="41"/>
      <c r="C27" s="41"/>
      <c r="D27" s="41"/>
      <c r="E27" s="41"/>
      <c r="F27" s="41"/>
      <c r="G27" s="41">
        <f t="shared" si="1"/>
        <v>0</v>
      </c>
      <c r="H27" s="42"/>
    </row>
    <row r="28" spans="1:8" ht="15.75" x14ac:dyDescent="0.25">
      <c r="A28" s="43" t="s">
        <v>15</v>
      </c>
      <c r="B28" s="41">
        <f>B32+B33</f>
        <v>189380</v>
      </c>
      <c r="C28" s="41">
        <f>C32+C33</f>
        <v>218250</v>
      </c>
      <c r="D28" s="41">
        <f>D32+D33</f>
        <v>80227</v>
      </c>
      <c r="E28" s="41">
        <f>E32+E33</f>
        <v>142271</v>
      </c>
      <c r="F28" s="41">
        <f>F32+F33</f>
        <v>139872</v>
      </c>
      <c r="G28" s="41">
        <f t="shared" si="1"/>
        <v>770000</v>
      </c>
      <c r="H28" s="42" t="s">
        <v>22</v>
      </c>
    </row>
    <row r="29" spans="1:8" ht="15.75" x14ac:dyDescent="0.25">
      <c r="A29" s="43" t="s">
        <v>16</v>
      </c>
      <c r="B29" s="41"/>
      <c r="C29" s="41"/>
      <c r="D29" s="41"/>
      <c r="E29" s="41"/>
      <c r="F29" s="41"/>
      <c r="G29" s="44"/>
      <c r="H29" s="45"/>
    </row>
    <row r="30" spans="1:8" ht="16.5" thickBot="1" x14ac:dyDescent="0.3">
      <c r="A30" s="46" t="s">
        <v>17</v>
      </c>
      <c r="B30" s="47">
        <f>SUM(B19:B29)</f>
        <v>696332</v>
      </c>
      <c r="C30" s="47">
        <f>SUM(C19:C29)</f>
        <v>513913</v>
      </c>
      <c r="D30" s="47">
        <f>SUM(D19:D29)</f>
        <v>225891</v>
      </c>
      <c r="E30" s="47">
        <f>SUM(E19:E29)</f>
        <v>287935</v>
      </c>
      <c r="F30" s="47">
        <f>SUM(F19:F29)</f>
        <v>275929</v>
      </c>
      <c r="G30" s="47">
        <f>SUM(B30:F30)</f>
        <v>2000000</v>
      </c>
      <c r="H30" s="48"/>
    </row>
    <row r="32" spans="1:8" x14ac:dyDescent="0.25">
      <c r="B32" s="32">
        <v>59380</v>
      </c>
      <c r="C32" s="32">
        <v>58250</v>
      </c>
      <c r="D32" s="32">
        <v>-39773</v>
      </c>
      <c r="E32" s="32">
        <v>-37729</v>
      </c>
      <c r="F32" s="32">
        <v>-40128</v>
      </c>
    </row>
    <row r="33" spans="2:6" ht="15.75" x14ac:dyDescent="0.25">
      <c r="B33" s="33">
        <v>130000</v>
      </c>
      <c r="C33" s="33">
        <v>160000</v>
      </c>
      <c r="D33" s="33">
        <v>120000</v>
      </c>
      <c r="E33" s="33">
        <v>180000</v>
      </c>
      <c r="F33" s="33">
        <v>180000</v>
      </c>
    </row>
  </sheetData>
  <mergeCells count="3">
    <mergeCell ref="K1:O1"/>
    <mergeCell ref="B1:F1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2025-01-08T15:33:50Z</dcterms:created>
  <dcterms:modified xsi:type="dcterms:W3CDTF">2025-01-08T17:03:03Z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2025-01-08T16:18:43Z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55e589dc-81e5-403b-a1ea-07076d890da9</vt:lpwstr>
  </property>
  <property fmtid="{D5CDD505-2E9C-101B-9397-08002B2CF9AE}" pid="8" name="MSIP_Label_d8bb7484-22c2-4b98-9fb8-3ab13d821527_ContentBits">
    <vt:lpwstr>0</vt:lpwstr>
  </property>
</Properties>
</file>