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uments\Work\OneDrive for Business\sstracking\"/>
    </mc:Choice>
  </mc:AlternateContent>
  <bookViews>
    <workbookView xWindow="0" yWindow="0" windowWidth="24000" windowHeight="9210" firstSheet="4" activeTab="4"/>
  </bookViews>
  <sheets>
    <sheet name="RESULTS" sheetId="7" state="hidden" r:id="rId1"/>
    <sheet name="percentage split " sheetId="21" state="hidden" r:id="rId2"/>
    <sheet name="Unit View by model (count)  " sheetId="17" state="hidden" r:id="rId3"/>
    <sheet name="Unit View by Geo (count) Pivot " sheetId="20" state="hidden" r:id="rId4"/>
    <sheet name="FY17 Devices" sheetId="13" r:id="rId5"/>
    <sheet name="FY17 Support Purchases" sheetId="16" r:id="rId6"/>
    <sheet name="Missing Amendments (hold)" sheetId="19" state="hidden" r:id="rId7"/>
    <sheet name="Notes" sheetId="14" state="hidden" r:id="rId8"/>
    <sheet name="Descriptions" sheetId="18" state="hidden" r:id="rId9"/>
  </sheets>
  <definedNames>
    <definedName name="delete" localSheetId="5">#REF!</definedName>
    <definedName name="delete" localSheetId="6">#REF!</definedName>
    <definedName name="delete" localSheetId="1">#REF!</definedName>
    <definedName name="delete" localSheetId="3">#REF!</definedName>
    <definedName name="delete" localSheetId="2">#REF!</definedName>
    <definedName name="delete">#REF!</definedName>
    <definedName name="FY14_Results" localSheetId="5">'FY17 Support Purchases'!$C$1:$U$58</definedName>
    <definedName name="FY14_Results" localSheetId="6">'Missing Amendments (hold)'!$C$1:$U$2</definedName>
    <definedName name="FY14_Results">'FY17 Devices'!$C$1:$U$370</definedName>
    <definedName name="percentage">#REF!</definedName>
    <definedName name="TPID_Count" localSheetId="5">#REF!</definedName>
    <definedName name="TPID_Count" localSheetId="6">#REF!</definedName>
    <definedName name="TPID_Count" localSheetId="1">#REF!</definedName>
    <definedName name="TPID_Count" localSheetId="3">#REF!</definedName>
    <definedName name="TPID_Count" localSheetId="2">#REF!</definedName>
    <definedName name="TPID_Count">#REF!</definedName>
    <definedName name="unit" localSheetId="1">#REF!</definedName>
    <definedName name="unit">#REF!</definedName>
  </definedNames>
  <calcPr calcId="171027" calcMode="manual"/>
  <pivotCaches>
    <pivotCache cacheId="0" r:id="rId10"/>
  </pivotCaches>
</workbook>
</file>

<file path=xl/calcChain.xml><?xml version="1.0" encoding="utf-8"?>
<calcChain xmlns="http://schemas.openxmlformats.org/spreadsheetml/2006/main">
  <c r="I13" i="21" l="1"/>
  <c r="I14" i="21"/>
  <c r="H14" i="21" l="1"/>
  <c r="H13" i="21"/>
  <c r="G12" i="21"/>
  <c r="B11" i="21" l="1"/>
  <c r="A12" i="21"/>
  <c r="C12" i="21"/>
  <c r="D12" i="21"/>
  <c r="E12" i="21"/>
  <c r="F12" i="21"/>
  <c r="B12" i="21"/>
  <c r="C13" i="21"/>
  <c r="D13" i="21"/>
  <c r="E13" i="21"/>
  <c r="F13" i="21"/>
  <c r="C14" i="21"/>
  <c r="D14" i="21"/>
  <c r="E14" i="21"/>
  <c r="F14" i="21"/>
  <c r="B14" i="21"/>
  <c r="B13" i="21"/>
  <c r="G14" i="21"/>
  <c r="G13" i="21"/>
  <c r="O43" i="7" l="1"/>
  <c r="M43" i="7"/>
  <c r="I43" i="7"/>
  <c r="D43" i="7"/>
  <c r="O36" i="7"/>
  <c r="M36" i="7"/>
  <c r="M48" i="7" s="1"/>
  <c r="I36" i="7"/>
  <c r="D36" i="7"/>
  <c r="D35" i="7"/>
  <c r="D32" i="7" s="1"/>
  <c r="D48" i="7" s="1"/>
  <c r="O32" i="7"/>
  <c r="O48" i="7" s="1"/>
  <c r="M32" i="7"/>
  <c r="I32" i="7"/>
  <c r="I48" i="7" s="1"/>
  <c r="O17" i="7"/>
  <c r="M17" i="7"/>
  <c r="I17" i="7"/>
  <c r="D17" i="7"/>
  <c r="O10" i="7"/>
  <c r="M10" i="7"/>
  <c r="I10" i="7"/>
  <c r="D10" i="7"/>
  <c r="O6" i="7"/>
  <c r="O22" i="7" s="1"/>
  <c r="M6" i="7"/>
  <c r="M22" i="7" s="1"/>
  <c r="I6" i="7"/>
  <c r="I22" i="7" s="1"/>
  <c r="D6" i="7"/>
  <c r="D22" i="7" s="1"/>
  <c r="E44" i="7"/>
  <c r="E42" i="7"/>
  <c r="E12" i="7"/>
  <c r="E19" i="7"/>
  <c r="E35" i="7"/>
  <c r="E13" i="7"/>
  <c r="E15" i="7"/>
  <c r="E39" i="7"/>
  <c r="E37" i="7"/>
  <c r="E21" i="7"/>
  <c r="E20" i="7"/>
  <c r="E18" i="7"/>
  <c r="E16" i="7"/>
  <c r="E45" i="7"/>
  <c r="E7" i="7"/>
  <c r="E14" i="7"/>
  <c r="E9" i="7"/>
  <c r="E8" i="7"/>
  <c r="E38" i="7"/>
  <c r="E33" i="7"/>
  <c r="E47" i="7"/>
  <c r="E46" i="7"/>
  <c r="E11" i="7"/>
  <c r="E40" i="7"/>
  <c r="E41" i="7"/>
  <c r="E34" i="7"/>
  <c r="K12" i="7" l="1"/>
  <c r="G12" i="7"/>
  <c r="K16" i="7"/>
  <c r="G16" i="7"/>
  <c r="K38" i="7"/>
  <c r="G38" i="7"/>
  <c r="K7" i="7"/>
  <c r="E6" i="7"/>
  <c r="G7" i="7"/>
  <c r="K11" i="7"/>
  <c r="E10" i="7"/>
  <c r="G11" i="7"/>
  <c r="K15" i="7"/>
  <c r="G15" i="7"/>
  <c r="K19" i="7"/>
  <c r="G19" i="7"/>
  <c r="K37" i="7"/>
  <c r="E36" i="7"/>
  <c r="G37" i="7"/>
  <c r="K41" i="7"/>
  <c r="G41" i="7"/>
  <c r="K45" i="7"/>
  <c r="G45" i="7"/>
  <c r="K33" i="7"/>
  <c r="E32" i="7"/>
  <c r="G33" i="7"/>
  <c r="K46" i="7"/>
  <c r="G46" i="7"/>
  <c r="G14" i="7"/>
  <c r="K14" i="7"/>
  <c r="G18" i="7"/>
  <c r="E17" i="7"/>
  <c r="K18" i="7"/>
  <c r="G40" i="7"/>
  <c r="K40" i="7"/>
  <c r="G44" i="7"/>
  <c r="K44" i="7"/>
  <c r="E43" i="7"/>
  <c r="K8" i="7"/>
  <c r="G8" i="7"/>
  <c r="K20" i="7"/>
  <c r="G20" i="7"/>
  <c r="K42" i="7"/>
  <c r="G42" i="7"/>
  <c r="G9" i="7"/>
  <c r="K9" i="7"/>
  <c r="G13" i="7"/>
  <c r="K13" i="7"/>
  <c r="K21" i="7"/>
  <c r="G21" i="7"/>
  <c r="G34" i="7"/>
  <c r="K34" i="7"/>
  <c r="G35" i="7"/>
  <c r="K35" i="7"/>
  <c r="G39" i="7"/>
  <c r="K39" i="7"/>
  <c r="K47" i="7"/>
  <c r="G47" i="7"/>
  <c r="K43" i="7" l="1"/>
  <c r="G43" i="7"/>
  <c r="K17" i="7"/>
  <c r="G17" i="7"/>
  <c r="E22" i="7"/>
  <c r="K6" i="7"/>
  <c r="G6" i="7"/>
  <c r="G10" i="7"/>
  <c r="K10" i="7"/>
  <c r="G36" i="7"/>
  <c r="K36" i="7"/>
  <c r="E48" i="7"/>
  <c r="G32" i="7"/>
  <c r="K32" i="7"/>
  <c r="G22" i="7" l="1"/>
  <c r="K22" i="7"/>
  <c r="K48" i="7"/>
  <c r="G48" i="7"/>
</calcChain>
</file>

<file path=xl/sharedStrings.xml><?xml version="1.0" encoding="utf-8"?>
<sst xmlns="http://schemas.openxmlformats.org/spreadsheetml/2006/main" count="9805" uniqueCount="1587">
  <si>
    <t>Month</t>
  </si>
  <si>
    <t>Customer Name</t>
  </si>
  <si>
    <t>ASAP Type</t>
  </si>
  <si>
    <t>Appliance</t>
  </si>
  <si>
    <t>Quantity</t>
  </si>
  <si>
    <t>Revenue</t>
  </si>
  <si>
    <t>Notes</t>
  </si>
  <si>
    <t>TPID</t>
  </si>
  <si>
    <t>Enrollment</t>
  </si>
  <si>
    <t>Area</t>
  </si>
  <si>
    <t>Subsidiary</t>
  </si>
  <si>
    <t>APAC</t>
  </si>
  <si>
    <t>United States</t>
  </si>
  <si>
    <t>Canada</t>
  </si>
  <si>
    <t>Japan</t>
  </si>
  <si>
    <t>MEA</t>
  </si>
  <si>
    <t>Western Europe</t>
  </si>
  <si>
    <t>Sales  Date</t>
  </si>
  <si>
    <t>Germany</t>
  </si>
  <si>
    <t>France</t>
  </si>
  <si>
    <t>Shipped?</t>
  </si>
  <si>
    <t>India</t>
  </si>
  <si>
    <t>TOTAL</t>
  </si>
  <si>
    <t>Central and Eastern Europe</t>
  </si>
  <si>
    <t>Americas</t>
  </si>
  <si>
    <t>Latam</t>
  </si>
  <si>
    <t>EMEA</t>
  </si>
  <si>
    <t>UK</t>
  </si>
  <si>
    <t>Greater Asia</t>
  </si>
  <si>
    <t>GCR</t>
  </si>
  <si>
    <t>Target</t>
  </si>
  <si>
    <t>Target Attain %</t>
  </si>
  <si>
    <t>Forecast Attain %</t>
  </si>
  <si>
    <t>Actually Shipped</t>
  </si>
  <si>
    <t>July</t>
  </si>
  <si>
    <t>District</t>
  </si>
  <si>
    <t>Time Zone</t>
  </si>
  <si>
    <t>Referral Date</t>
  </si>
  <si>
    <t>(All)</t>
  </si>
  <si>
    <t>STORSIMPLE UNITS - results as of July 2, 2014</t>
  </si>
  <si>
    <t>FY14 YTD Actuals</t>
  </si>
  <si>
    <t>Actuals as of July 2nd</t>
  </si>
  <si>
    <t>June RoB Forecast</t>
  </si>
  <si>
    <t>Missing Customer Forms (Units)</t>
  </si>
  <si>
    <t>Remaining Factors</t>
  </si>
  <si>
    <t>Posted Referral Forms</t>
  </si>
  <si>
    <t>Missing Referral Forms</t>
  </si>
  <si>
    <t>?</t>
  </si>
  <si>
    <t>STORSIMPLE UNITS - results as of July 2, 2014 (without 18 Brazil Target)</t>
  </si>
  <si>
    <t>United Kingdom</t>
  </si>
  <si>
    <t>GBR - South-East</t>
  </si>
  <si>
    <t>Amendment Info</t>
  </si>
  <si>
    <t>Amendment Y/N</t>
  </si>
  <si>
    <t>Referral Cancelled</t>
  </si>
  <si>
    <r>
      <t xml:space="preserve">ASAP Form: Some win line items have not submitted the form to Seagate. Should they be removed, customer may not have intent to buy? </t>
    </r>
    <r>
      <rPr>
        <sz val="10"/>
        <color rgb="FFC00000"/>
        <rFont val="Calibri"/>
        <family val="2"/>
        <scheme val="minor"/>
      </rPr>
      <t>TBD</t>
    </r>
  </si>
  <si>
    <t>Cancelled referrals are marked in red lines</t>
  </si>
  <si>
    <t>Grand Total</t>
  </si>
  <si>
    <t>Total</t>
  </si>
  <si>
    <t>Sum of Quantity</t>
  </si>
  <si>
    <t>Premier</t>
  </si>
  <si>
    <t>Premier Countries Approved</t>
  </si>
  <si>
    <t>MSX ID #</t>
  </si>
  <si>
    <t>Premier/Premium</t>
  </si>
  <si>
    <t>GBR - Central</t>
  </si>
  <si>
    <t>GBR - South-West</t>
  </si>
  <si>
    <t>Mexico</t>
  </si>
  <si>
    <t>Italy</t>
  </si>
  <si>
    <t>USA - Greater Southeast</t>
  </si>
  <si>
    <t>USA - South Central</t>
  </si>
  <si>
    <t>Australia</t>
  </si>
  <si>
    <t>AUS - NSW</t>
  </si>
  <si>
    <t>Belgium</t>
  </si>
  <si>
    <t>BEL - BXL</t>
  </si>
  <si>
    <t>Seller Alias</t>
  </si>
  <si>
    <t>LSS</t>
  </si>
  <si>
    <t>Portugal</t>
  </si>
  <si>
    <t>PRT - Lisboa</t>
  </si>
  <si>
    <t>USA - Northeast</t>
  </si>
  <si>
    <t>USA - Mid Atlantic</t>
  </si>
  <si>
    <t>New Zealand</t>
  </si>
  <si>
    <t>USA - SLG</t>
  </si>
  <si>
    <t>USA - North Central</t>
  </si>
  <si>
    <t>Turkey</t>
  </si>
  <si>
    <t>TUR - CAD - Turkey</t>
  </si>
  <si>
    <t>USA - Education</t>
  </si>
  <si>
    <t>USA - Midwest</t>
  </si>
  <si>
    <t>Netherlands</t>
  </si>
  <si>
    <t>Unassigned - Netherlands</t>
  </si>
  <si>
    <t>Denmark</t>
  </si>
  <si>
    <t>MEX - Non GEO</t>
  </si>
  <si>
    <t>Support Type</t>
  </si>
  <si>
    <t>CWZ-00010</t>
  </si>
  <si>
    <t>CWZ-00011</t>
  </si>
  <si>
    <t>ITA - ITA-Lombardia</t>
  </si>
  <si>
    <t>CWZ-00021</t>
  </si>
  <si>
    <t>India SC</t>
  </si>
  <si>
    <t>USA - NY Metro</t>
  </si>
  <si>
    <t>CWZ-00023</t>
  </si>
  <si>
    <t>GBR - North</t>
  </si>
  <si>
    <t>HERSHEY FOODS CORPORATION</t>
  </si>
  <si>
    <t>NZL - Auckland</t>
  </si>
  <si>
    <t>CWZ-00025</t>
  </si>
  <si>
    <t>CWZ-00024</t>
  </si>
  <si>
    <t>Standard to Premium Upgrade</t>
  </si>
  <si>
    <t>BEL - VL</t>
  </si>
  <si>
    <t>Nigeria</t>
  </si>
  <si>
    <t>Unassigned - Nigeria</t>
  </si>
  <si>
    <t>Anthos Amsterdam</t>
  </si>
  <si>
    <t>Unassigned - Denmark</t>
  </si>
  <si>
    <t>IND - Bangalore Hub</t>
  </si>
  <si>
    <t>Brazil</t>
  </si>
  <si>
    <t>BRA - SP Core</t>
  </si>
  <si>
    <t>CWZ-00032</t>
  </si>
  <si>
    <t>reason for missing amendment</t>
  </si>
  <si>
    <t>Raiffeisen Bank International AG</t>
  </si>
  <si>
    <t>Austria</t>
  </si>
  <si>
    <t>Unassigned - Austria</t>
  </si>
  <si>
    <t>SKUs (EA, EAS, SCE, Gov)</t>
  </si>
  <si>
    <t>SE Actions</t>
  </si>
  <si>
    <t>Additonal Notes</t>
  </si>
  <si>
    <t>AzureStorSimple ShrdSvr ALNG SubsVL MVL PLAN1MC</t>
  </si>
  <si>
    <t>refer</t>
  </si>
  <si>
    <t>AzureStorSimple ShrdSvr ALNG SubsVL MVL PLAN2MC</t>
  </si>
  <si>
    <t>CWZ-00017</t>
  </si>
  <si>
    <t>AzureStorSimple ShrdSvr ALNG SubsVL MVL 100GB Cmmt ManagedCapacity</t>
  </si>
  <si>
    <t>Commit</t>
  </si>
  <si>
    <t>no action</t>
  </si>
  <si>
    <t>consumption against commitment</t>
  </si>
  <si>
    <t>CWZ-00018</t>
  </si>
  <si>
    <t>AzureStorSimple ShrdSvr ALNG Fee MVL 100GB Ovg ManagedCapacity</t>
  </si>
  <si>
    <t>Overage</t>
  </si>
  <si>
    <t>consumption against commitment that does not exist - once they consume all 60k, then it is considered overage</t>
  </si>
  <si>
    <t>CWZ-00019</t>
  </si>
  <si>
    <t>AzureStorSimple ShrdSvr ALNG SubsVL MVL 100GB Cmmt ManagedCpctyUSG</t>
  </si>
  <si>
    <t>consumption against commitment (Gov)</t>
  </si>
  <si>
    <t>CWZ-00020</t>
  </si>
  <si>
    <t>AzureStorSimple ShrdSvr ALNG Fee MVL 100GB Ovg ManagedCpctyUSG</t>
  </si>
  <si>
    <t>consumption against commitment that does not exist - once they consume all 60k, then it is considered overage (Gov)</t>
  </si>
  <si>
    <t>AzureStorSimple ShrdSvr ALNG SubsVL MVL Plan1MCGov</t>
  </si>
  <si>
    <t>8100G</t>
  </si>
  <si>
    <t>CWZ-00022</t>
  </si>
  <si>
    <t>AzureStorSimple ShrdSvr ALNG SubsVL MVL Plan2MCGov</t>
  </si>
  <si>
    <t>8600G</t>
  </si>
  <si>
    <t>CWZ-00031</t>
  </si>
  <si>
    <t>AzureStorSimple Fee SKU Commercial Plan 1</t>
  </si>
  <si>
    <t>AzureStorSimple Fee SKU Commercial Plan 2</t>
  </si>
  <si>
    <t>CWZ-00030</t>
  </si>
  <si>
    <t>AzureStorSimple Fee SKU Commercial Plan 1 Government</t>
  </si>
  <si>
    <t>CWZ-00033</t>
  </si>
  <si>
    <t>AzureStorSimple Fee SKU Commercial Plan 2 Government</t>
  </si>
  <si>
    <t>Support</t>
  </si>
  <si>
    <t>AzureStorSimple ShrdSvr ALNG SubsVL MVL StdSpprt</t>
  </si>
  <si>
    <t>Standard</t>
  </si>
  <si>
    <t>AzureStorSimple ShrdSvr ALNG SubsVL MVL PremSpprt</t>
  </si>
  <si>
    <t>Premium</t>
  </si>
  <si>
    <t>AzureStorSimple ShrdSvr ALNG SubsVL MVL Spprt-StepuptoPrem</t>
  </si>
  <si>
    <t>CWZ-00010; CWZ-00011; CWZ-00017; CWZ-00018; CWZ-00019; CWZ-00020; CWZ-00021; CWZ-00022;CWZ-00023;CWZ-00024;CWZ-00025</t>
  </si>
  <si>
    <t xml:space="preserve">EMEA </t>
  </si>
  <si>
    <t>Americas Total</t>
  </si>
  <si>
    <t>EMEA  Total</t>
  </si>
  <si>
    <t>Greater Asia Total</t>
  </si>
  <si>
    <t>Raised Date</t>
  </si>
  <si>
    <t>Amendment signature verified</t>
  </si>
  <si>
    <t>Notes on missing amendment</t>
  </si>
  <si>
    <t>MINISTÉRIO DA ECONOMIA E INOVAÇÃO</t>
  </si>
  <si>
    <t>EMEA Total</t>
  </si>
  <si>
    <t>Greater China</t>
  </si>
  <si>
    <t>GF HEALTH PRODUCTS INC</t>
  </si>
  <si>
    <t>CALIFORNIA STATE UNIVERSITY SYSTEM</t>
  </si>
  <si>
    <t>T.C. BAŞBAKANLIK DİYANET İŞLERİ BAŞKANLIĞI</t>
  </si>
  <si>
    <t>CUMBERLAND FARMS INC</t>
  </si>
  <si>
    <t>Terumo Europe NV</t>
  </si>
  <si>
    <t>SIFRA SA</t>
  </si>
  <si>
    <t>GBR - Scotland</t>
  </si>
  <si>
    <t>Billing Coverage Start Date</t>
  </si>
  <si>
    <t>Billing Coverage End Date</t>
  </si>
  <si>
    <t>Coverage Months</t>
  </si>
  <si>
    <t>Commitment Period</t>
  </si>
  <si>
    <t>CIF Form (yes/no)</t>
  </si>
  <si>
    <t>BARRY-WEHMILLER GROUP INC</t>
  </si>
  <si>
    <t>MSCI INC</t>
  </si>
  <si>
    <t>SEACHANGE INTERNATIONAL</t>
  </si>
  <si>
    <t>Freightways Express Limited</t>
  </si>
  <si>
    <t>BRUNSWICK GROUP LTD</t>
  </si>
  <si>
    <t>MD-MARYLAND NATIONAL CAPITAL PARK AND PLANNING COMMISSION</t>
  </si>
  <si>
    <t>Solvay</t>
  </si>
  <si>
    <t>MVS MULTIVISION S.A. de C.V. (COMERCIALIZADORA DE FRECUENCIA</t>
  </si>
  <si>
    <t>ARCHER DANIEL MIDLAND CO</t>
  </si>
  <si>
    <t>National Life Group</t>
  </si>
  <si>
    <t>AWG PLC</t>
  </si>
  <si>
    <t>SELECTIVE INSURANCE</t>
  </si>
  <si>
    <t>PERPETUAL TRUSTEES AUSTRALIA LTD</t>
  </si>
  <si>
    <t>D.R. Horton, Inc.</t>
  </si>
  <si>
    <t>Narayana Hrudayalaya Pvt Ltd</t>
  </si>
  <si>
    <t>CA-CITY OF PALO ALTO</t>
  </si>
  <si>
    <t>A.P. Møller - Maersk Group</t>
  </si>
  <si>
    <t>DOUGLAS ELLIMAN PROPERTY MANAGEMENT</t>
  </si>
  <si>
    <t>Diamond Bank Limited</t>
  </si>
  <si>
    <t>ResQ limited</t>
  </si>
  <si>
    <t>2016/07/01</t>
  </si>
  <si>
    <t>2017/06/30</t>
  </si>
  <si>
    <t>2017/05/31</t>
  </si>
  <si>
    <t>2016/05/01</t>
  </si>
  <si>
    <t>2017/04/30</t>
  </si>
  <si>
    <t>2016/12/31</t>
  </si>
  <si>
    <t>ARIZONA DEPT OF EDUCATION</t>
  </si>
  <si>
    <t>PRESENCE HEALTH</t>
  </si>
  <si>
    <t>COLLEGE COMPUTER CENTRE</t>
  </si>
  <si>
    <t>KS-CITY OF WICHITA</t>
  </si>
  <si>
    <t>UNIVERSITY OF STIRLING</t>
  </si>
  <si>
    <t>HUNTINGTON BEACH UHSD</t>
  </si>
  <si>
    <t>2017/07/31</t>
  </si>
  <si>
    <t>2017/02/28</t>
  </si>
  <si>
    <t xml:space="preserve">Greater Asia </t>
  </si>
  <si>
    <t>8600 Total</t>
  </si>
  <si>
    <t>8100 Total</t>
  </si>
  <si>
    <t>Standard Support</t>
  </si>
  <si>
    <t>Premium Support</t>
  </si>
  <si>
    <t>The Hershey Company</t>
  </si>
  <si>
    <t>Maersk Services USA Inc.</t>
  </si>
  <si>
    <t>Secretaria Geral do Ministério da Economia</t>
  </si>
  <si>
    <t>Maryland-National Capital Park and Planning Commission</t>
  </si>
  <si>
    <t>GRUPO MVS S.A. DE C.V.</t>
  </si>
  <si>
    <t>ANGLIAN WATER SERVICES LTD</t>
  </si>
  <si>
    <t>MATCH.COM</t>
  </si>
  <si>
    <t>2016/04/01</t>
  </si>
  <si>
    <t>2017/03/31</t>
  </si>
  <si>
    <t>Global</t>
  </si>
  <si>
    <t>n/a</t>
  </si>
  <si>
    <t>Support Level (Premium/Standard)</t>
  </si>
  <si>
    <t>SCD-CTM HEALTHCARE</t>
  </si>
  <si>
    <t>COLLEGE OF WEST ANGLIA</t>
  </si>
  <si>
    <t>SCANA</t>
  </si>
  <si>
    <t>MERCURY ENGINEERING</t>
  </si>
  <si>
    <t>HOSPICE OF THE WESTERN RESERVE</t>
  </si>
  <si>
    <t>USA - USPS Healthcare</t>
  </si>
  <si>
    <t>Ireland</t>
  </si>
  <si>
    <t>Unassigned - Ireland</t>
  </si>
  <si>
    <t>2016/08/01</t>
  </si>
  <si>
    <t>no</t>
  </si>
  <si>
    <t>7.13.16 tpid changed from 36085115</t>
  </si>
  <si>
    <t>The WaltDisney Company (India) Pvt. Ltd.</t>
  </si>
  <si>
    <t>IND - Mumbai Hub</t>
  </si>
  <si>
    <t>GOLDBECK GmbH</t>
  </si>
  <si>
    <t>DEU - RO Berlin</t>
  </si>
  <si>
    <t>7-IN2PHPIAW</t>
  </si>
  <si>
    <t>Yes</t>
  </si>
  <si>
    <t>VA-Breadth HED</t>
  </si>
  <si>
    <t>7.26.16 - Cancel, credit for -1 unit appears on 7.20.16 in MS Sales, original booking for 1x8600.  -tpid changed from 1243387; COLONIAL WILLIAMSBURG FND</t>
  </si>
  <si>
    <t>Cancelled</t>
  </si>
  <si>
    <t>SVERIGES RIKSIDROTTSFÖRBUND</t>
  </si>
  <si>
    <t>Sweden</t>
  </si>
  <si>
    <t>SWE - Stockholm</t>
  </si>
  <si>
    <t>MEDTRONIC INC</t>
  </si>
  <si>
    <t>2016/06/01</t>
  </si>
  <si>
    <t>Agricola Nacional S.A.C.E.I. (ANASAC)</t>
  </si>
  <si>
    <t>Chile</t>
  </si>
  <si>
    <t>Unassigned - Chile</t>
  </si>
  <si>
    <t>2016/07/31</t>
  </si>
  <si>
    <t>AirAsia Bhd</t>
  </si>
  <si>
    <t>Malaysia</t>
  </si>
  <si>
    <t>Malaysia.SMSP</t>
  </si>
  <si>
    <t>DE NORA ELETTRODI INDUSTRIE DE NORA SPA</t>
  </si>
  <si>
    <t>FORTESCUE METALS GROUP LTD</t>
  </si>
  <si>
    <t>Fugro</t>
  </si>
  <si>
    <t>AUS - WA</t>
  </si>
  <si>
    <t>2018/06/30</t>
  </si>
  <si>
    <t>2016/10/31</t>
  </si>
  <si>
    <t>INDUSTRIE DE NORA SPA</t>
  </si>
  <si>
    <t>M294</t>
  </si>
  <si>
    <t>(blank)</t>
  </si>
  <si>
    <t>TAORES GMI</t>
  </si>
  <si>
    <t>FRA - Ile-de-France</t>
  </si>
  <si>
    <t>BOUYGUES</t>
  </si>
  <si>
    <t>MAIN ROADS WA</t>
  </si>
  <si>
    <t>COLES SUPERMARKETS AUSTRALIA PTY LT</t>
  </si>
  <si>
    <t>AUS - VIC</t>
  </si>
  <si>
    <t>Avebe Ua</t>
  </si>
  <si>
    <t>Zenith International Bank Ltd</t>
  </si>
  <si>
    <t>Nigeria.Ghana</t>
  </si>
  <si>
    <t>H. A. AL-Zamil &amp; Brothers Co</t>
  </si>
  <si>
    <t>ZAMIL OFFSHORE SERVICES CO. LTD</t>
  </si>
  <si>
    <t>Saudi Arabia</t>
  </si>
  <si>
    <t>SAU - Saudi Arabia - Eastern Province</t>
  </si>
  <si>
    <t>PENRITH CITY COUNCIL</t>
  </si>
  <si>
    <t>SOUTH EAST COAST AMBULANCE SERVICE NHS TRUST</t>
  </si>
  <si>
    <t>HUNTON &amp; WILLIAMS</t>
  </si>
  <si>
    <t>7-KW25NGWHY</t>
  </si>
  <si>
    <t>7-L2MJHL2I6</t>
  </si>
  <si>
    <t>7-KT3ILQOUK</t>
  </si>
  <si>
    <t>7-IKB7V3DO2</t>
  </si>
  <si>
    <t>7-HGGVKBEV6</t>
  </si>
  <si>
    <t>6-GMKGLVT7B</t>
  </si>
  <si>
    <t>7-HPNYTUNZW</t>
  </si>
  <si>
    <t>7-KNCJUNCND</t>
  </si>
  <si>
    <t>7-IVQW55KHL</t>
  </si>
  <si>
    <t>7-KREXCSOBJ</t>
  </si>
  <si>
    <t>7-KDZA4U6AK</t>
  </si>
  <si>
    <t>7-JXY5SGBCI</t>
  </si>
  <si>
    <t>7-K36HS6XPG</t>
  </si>
  <si>
    <t>7-KYHPJFGBW</t>
  </si>
  <si>
    <t>7-J4W5XCRMJ</t>
  </si>
  <si>
    <t>7-IY7YKT2UB</t>
  </si>
  <si>
    <t>6-F3KXJB73A</t>
  </si>
  <si>
    <t>7-JORLD3AAX</t>
  </si>
  <si>
    <t>7-L2QZSXPVT</t>
  </si>
  <si>
    <t>7-JR5P3FYO5</t>
  </si>
  <si>
    <t>7-KBLN6EBY2</t>
  </si>
  <si>
    <t>7-KM5ZCFNRG</t>
  </si>
  <si>
    <t>7-KMYNHBJEP</t>
  </si>
  <si>
    <t>7-HNGL7Z3NP</t>
  </si>
  <si>
    <t>7-IILBW5XOY</t>
  </si>
  <si>
    <t>Linde AG</t>
  </si>
  <si>
    <t>VA-CTM K12</t>
  </si>
  <si>
    <t>Ammann Group Holding AG</t>
  </si>
  <si>
    <t>CORPORACION SANTO TOMAS PARA EL DESARROLLO</t>
  </si>
  <si>
    <t>Universidad Santo Tomás</t>
  </si>
  <si>
    <t>DEU - RO München</t>
  </si>
  <si>
    <t>Switzerland</t>
  </si>
  <si>
    <t>CHE - D-CH</t>
  </si>
  <si>
    <t>2016/11/30</t>
  </si>
  <si>
    <t>YES</t>
  </si>
  <si>
    <t>7-KPYXCFUZY</t>
  </si>
  <si>
    <t>7-IW6PDXV5N</t>
  </si>
  <si>
    <t>EES39</t>
  </si>
  <si>
    <t>BRENTWOOD BOROUGH COUNCIL</t>
  </si>
  <si>
    <t>MOTT MACDONALD</t>
  </si>
  <si>
    <t>LUTRON ELECTRONICS CO</t>
  </si>
  <si>
    <t>MOTT MACDONALD LTD</t>
  </si>
  <si>
    <t>7-KJICXNSLX</t>
  </si>
  <si>
    <t>7-KEHKSAPIT</t>
  </si>
  <si>
    <t>7.29.16 COLONIAL WILLIAMSBURG FND; new booking. Created a new line item instead of reactivating old referral since the coverage months changed.</t>
  </si>
  <si>
    <t>S&amp;T Consulting Hungary Kft.</t>
  </si>
  <si>
    <t>INRIVER AB</t>
  </si>
  <si>
    <t>SUN INTERNATIONAL MANAGEMENT LTD</t>
  </si>
  <si>
    <t>Fidelity Bank Ltd</t>
  </si>
  <si>
    <t>U S DEPARTMENT OF COMMERCE</t>
  </si>
  <si>
    <t>AUCHAN</t>
  </si>
  <si>
    <t>NOAA</t>
  </si>
  <si>
    <t>LEROY MERLIN ITALIA SRL</t>
  </si>
  <si>
    <t>Hungary</t>
  </si>
  <si>
    <t>South Africa</t>
  </si>
  <si>
    <t>HUN - Pest</t>
  </si>
  <si>
    <t>SWE - Skane</t>
  </si>
  <si>
    <t>ZAF - GAUTENG</t>
  </si>
  <si>
    <t>OPERATION SMILE</t>
  </si>
  <si>
    <t>7-KCR6PR3TV</t>
  </si>
  <si>
    <t>7-K56LV4TGR</t>
  </si>
  <si>
    <t>7-K3OOZRKVM</t>
  </si>
  <si>
    <t>7-GZ73WAATS</t>
  </si>
  <si>
    <t>7-KV3JCPHRO</t>
  </si>
  <si>
    <t>7-JZMT2OQPW</t>
  </si>
  <si>
    <t>Not Needed</t>
  </si>
  <si>
    <t>PA-STATE GOVERNMENT</t>
  </si>
  <si>
    <t>8.1.16 - tpid name changed from FL-STATE DEPARTMENTS AND AGENCIES; AGENCY FOR HEALTH CARE ADMINISTRATION</t>
  </si>
  <si>
    <t>FL-STATE GOVERNMENT</t>
  </si>
  <si>
    <t>8.2.16 - customer did not appear as premier at time of check, now is listed as Premier as of today. Within 30 day requirement to make change.</t>
  </si>
  <si>
    <t>8.2.16 - customer appeared as Global at time of check, now listed only for US.</t>
  </si>
  <si>
    <t>8.2.16 - identified as Premier for U.S.; 8.1.16 - TPID Name changed from PA-STATE DEPARTMENTS AND AGENCIES; PA House of Representatives - Democratic Caucus</t>
  </si>
  <si>
    <t>August</t>
  </si>
  <si>
    <t>Docuware AG</t>
  </si>
  <si>
    <t>7-ISGE5BHMB</t>
  </si>
  <si>
    <t>CHRISTUS HEALTH</t>
  </si>
  <si>
    <t>igus GmbH</t>
  </si>
  <si>
    <t>DEU - RO Neuss</t>
  </si>
  <si>
    <t>7-J4W77CP2S</t>
  </si>
  <si>
    <t>8.2.16 - initially did not appear as Premier at time of referral, now is Premier for US.;7.26.16 - TPID changed from 33728684</t>
  </si>
  <si>
    <t>8.3.14 - identified as premier for US</t>
  </si>
  <si>
    <t>Sterling Bank</t>
  </si>
  <si>
    <t>Nigera</t>
  </si>
  <si>
    <t>7-KO2SS6KKF</t>
  </si>
  <si>
    <t>ROSE BRUFORD COLLEGE</t>
  </si>
  <si>
    <t>7-L6TDYCP6R</t>
  </si>
  <si>
    <t>MANTECH INTERNATIONAL</t>
  </si>
  <si>
    <t>HKS INC</t>
  </si>
  <si>
    <t>2018/03/31</t>
  </si>
  <si>
    <t>MODESTO CITY ELEMENTARY</t>
  </si>
  <si>
    <t>USA - Northwest</t>
  </si>
  <si>
    <t>2016/01/01</t>
  </si>
  <si>
    <t>CONSOLIDATED EDISON COMPANY OF NY INC</t>
  </si>
  <si>
    <t>8.5.16 - credit appears for -1 unit. This originally booked for 2x8100 units on 7.1.16</t>
  </si>
  <si>
    <t>SAPA Profiles Termelő és Kereskedelmi Kft.</t>
  </si>
  <si>
    <t>HUN - Fejér</t>
  </si>
  <si>
    <t>7-JJB3J26QE</t>
  </si>
  <si>
    <t>2016/08/31</t>
  </si>
  <si>
    <t>7-L322CIU2E</t>
  </si>
  <si>
    <t>BHP BILLITON LTD</t>
  </si>
  <si>
    <t>BHPB Group Operations P/L</t>
  </si>
  <si>
    <t>UNIVERSITY OF READING</t>
  </si>
  <si>
    <t>2016/09/01</t>
  </si>
  <si>
    <t>Blackmores Limited</t>
  </si>
  <si>
    <t>Will Not Ship</t>
  </si>
  <si>
    <t>8.10.16 - confirmed by sales rep that the customer's FY17 deal is not valid. Marked as "Will not Ship" since it still shows a positive unit in MS Sales.</t>
  </si>
  <si>
    <t>CPA AUSTRALIA</t>
  </si>
  <si>
    <t>LEEDS BUSINESS ACCESSORIES</t>
  </si>
  <si>
    <t>Leedsworld, Inc D.B.A. Leed's</t>
  </si>
  <si>
    <t>6-EV7VKBACD</t>
  </si>
  <si>
    <t>LEIGHTON HOLDINGS LIMITED</t>
  </si>
  <si>
    <t>THIESS PTY LTD</t>
  </si>
  <si>
    <t>AUS - QLD</t>
  </si>
  <si>
    <t>BORUSAN HOLDİNG A.Ş.</t>
  </si>
  <si>
    <t>Unassigned - Turkey</t>
  </si>
  <si>
    <t>PRESIDÊNCIA DO GOVERNO REGIONAL DOS AÇORES</t>
  </si>
  <si>
    <t>ASSEMBLEIA LEG REGIONAL DOS AÇORES</t>
  </si>
  <si>
    <t>PRT - Açores</t>
  </si>
  <si>
    <t>Portgual</t>
  </si>
  <si>
    <t>7-IXISHGQGD</t>
  </si>
  <si>
    <t>RUMMEL KLEPPER &amp; KAHL</t>
  </si>
  <si>
    <t>8.16.16 - appears as Premier, did not appear as Premier at time of referral</t>
  </si>
  <si>
    <t>8.16.16 - name changed from Merlin Attraction Operations Ltd; tpid changed from 19098109</t>
  </si>
  <si>
    <t>MERLIN ENTERTAINMENTS SEA LIFE LTD</t>
  </si>
  <si>
    <t>CAXTON FX LTD</t>
  </si>
  <si>
    <t>7-LA3OIEEEU</t>
  </si>
  <si>
    <t>2017/08/31</t>
  </si>
  <si>
    <t>EUROTUNNEL SERVICES GIE</t>
  </si>
  <si>
    <t>Groupe Eurotunnel</t>
  </si>
  <si>
    <t>FRA - Nord</t>
  </si>
  <si>
    <t>Ihc Holland Merwede B.V.</t>
  </si>
  <si>
    <t>Ihc Merwede</t>
  </si>
  <si>
    <t>ALBAYRAK HOLDİNG A.Ş.</t>
  </si>
  <si>
    <t>ALBİL BİLGİ İŞLEM TİC. LTD. ŞTİ.</t>
  </si>
  <si>
    <t>COMUNE DI MILANO</t>
  </si>
  <si>
    <t>8.18.2016 name change from Linea Group Holding spa and tpid change from 36067148</t>
  </si>
  <si>
    <t>MAZDA MOTOR OF AMERICA INC</t>
  </si>
  <si>
    <t>MAZDA NORTH AMERICA OPERATIONS</t>
  </si>
  <si>
    <t>USA - Southwest</t>
  </si>
  <si>
    <t>ACCO UK LTD</t>
  </si>
  <si>
    <t>Greater Asia  Total</t>
  </si>
  <si>
    <t>Paragon Offshore</t>
  </si>
  <si>
    <t>POLSKIE KOLEJE PAŃSTWOWE S.A.</t>
  </si>
  <si>
    <t>Poland</t>
  </si>
  <si>
    <t>Unassigned - Poland</t>
  </si>
  <si>
    <t>7-HSKY7XSBQ</t>
  </si>
  <si>
    <t>Shipped: Status is usually refreshed using IRON shipping reports</t>
  </si>
  <si>
    <t>Riversand Technologies, Inc.</t>
  </si>
  <si>
    <t>6-L66O5FIDI</t>
  </si>
  <si>
    <t>THE MARKETING STORE</t>
  </si>
  <si>
    <t>THE MARKETING STORE WORLDWIDE, L.P.</t>
  </si>
  <si>
    <t>HILLSBOROUGH COUNTY SCHOOL DISTRICT</t>
  </si>
  <si>
    <t>The School Board of Hillsborough County,FL</t>
  </si>
  <si>
    <t>7-KKXAP6D6F</t>
  </si>
  <si>
    <t>Queensland Department of Housing and Public Works</t>
  </si>
  <si>
    <t>RESIDENTIAL TENANCIES AUTHORITY</t>
  </si>
  <si>
    <t>Sunkyung Engineering &amp; Construction Ltd.</t>
  </si>
  <si>
    <t>Korea</t>
  </si>
  <si>
    <t>Unassigned - Korea</t>
  </si>
  <si>
    <t>INGERSOLL RAND COMPANY</t>
  </si>
  <si>
    <t>INGERSOLL RAND</t>
  </si>
  <si>
    <t>8.26.16 tpid changed from 36719238</t>
  </si>
  <si>
    <t>8.30.16 - name changed from Six Continents Hotels, Inc. and tpid changed from 19140089</t>
  </si>
  <si>
    <t>INTERCONTINENTAL HOTELS GROUP</t>
  </si>
  <si>
    <t>Brakes Foodservice</t>
  </si>
  <si>
    <t>BRAKE BROS FOODSERVICE IRELAND Ltd</t>
  </si>
  <si>
    <t>IRL - Southern Ireland</t>
  </si>
  <si>
    <t>8.31.16 - name changed from RTL Nederland BV and tpid changed from 4495142, Premier status changed from Standard</t>
  </si>
  <si>
    <t>Bertelsmann SE &amp; Co. KGaA</t>
  </si>
  <si>
    <t>SINGAPORE TELECOMMUNICATIONS LIMTED</t>
  </si>
  <si>
    <t>Singapore Post Limited</t>
  </si>
  <si>
    <t>Singapore</t>
  </si>
  <si>
    <t>Unassigned - Singapore</t>
  </si>
  <si>
    <t>7-IBANXB6XU</t>
  </si>
  <si>
    <t>UNIVERSIDAD AUTONOMA DE YUCATAN</t>
  </si>
  <si>
    <t>MEX - Sur</t>
  </si>
  <si>
    <t>7-LBGB5NGB3</t>
  </si>
  <si>
    <t>GOLDEN TRIANGLE LEASING</t>
  </si>
  <si>
    <t>AUTOMATED HEALTH SYSTEMS</t>
  </si>
  <si>
    <t>7-KSLVAXIXS</t>
  </si>
  <si>
    <t>TEXA S.P.A.</t>
  </si>
  <si>
    <t>ITA - ITA-Veneto</t>
  </si>
  <si>
    <t>7-LBCXNIUPZ</t>
  </si>
  <si>
    <t>勤崴國際科技股份有限公司</t>
  </si>
  <si>
    <t>Taiwan</t>
  </si>
  <si>
    <t>TWN - Northern Taiwan Office</t>
  </si>
  <si>
    <t>7-KQQGBTEOL</t>
  </si>
  <si>
    <t>2016/09/30</t>
  </si>
  <si>
    <t>September</t>
  </si>
  <si>
    <t>DEVON COUNTY COUNCIL</t>
  </si>
  <si>
    <t>Sutherland Global Services Pvt Ltd</t>
  </si>
  <si>
    <t>Sutherland Global Services</t>
  </si>
  <si>
    <t>IND - Chennai Hub</t>
  </si>
  <si>
    <t>FURLA SPA</t>
  </si>
  <si>
    <t>ITA - ITA-Emilia</t>
  </si>
  <si>
    <t>ULTRADENT PRODUCTS INC</t>
  </si>
  <si>
    <t>2017/01/31</t>
  </si>
  <si>
    <t>株式会社デジタルガレージ</t>
  </si>
  <si>
    <t>JPN - Tokyo-to</t>
  </si>
  <si>
    <t>HOSPITAL ONCOLOGICO DR I GONZALEZ MARTINEZ</t>
  </si>
  <si>
    <t>Hospital Oncologico Dr. Isaac Gonzalez</t>
  </si>
  <si>
    <t>Puerto Rico</t>
  </si>
  <si>
    <t>Unassigned - Puerto Rico</t>
  </si>
  <si>
    <t>9.2.16 - quantity changed from 9 to 1 based on a -8 credit appearing in the 9.2.16 MS Sales refresh</t>
  </si>
  <si>
    <t>MINISTERSTVO ZDRAVOTNICTVÍ ČR</t>
  </si>
  <si>
    <t>VŠEOBECNÁ FAKULTNÍ NEMOCNICE PRAHA</t>
  </si>
  <si>
    <t>Czech Republic</t>
  </si>
  <si>
    <t>CZE - Hlavní mesto Praha</t>
  </si>
  <si>
    <t>7-LBERLWMMG</t>
  </si>
  <si>
    <t>Unassigned - Germany</t>
  </si>
  <si>
    <t xml:space="preserve">Accenture Australia Pty Ltd </t>
  </si>
  <si>
    <t>Unassigned - Australia</t>
  </si>
  <si>
    <t>7-LFAR7DSDK</t>
  </si>
  <si>
    <t>OLIN CORPORATION</t>
  </si>
  <si>
    <t>LONDON SCHOOL OF BUSINESS &amp; FINANCE</t>
  </si>
  <si>
    <t>7-KSDNIFHC7</t>
  </si>
  <si>
    <t>2016/10/01</t>
  </si>
  <si>
    <t>ACCENTURE</t>
  </si>
  <si>
    <t>ACCENTURE TMP-STSI</t>
  </si>
  <si>
    <t>Unassigned - United States</t>
  </si>
  <si>
    <t>CAPITAL CONSTRUCTION GRP (Graycor)</t>
  </si>
  <si>
    <t>Graycor Services LLC</t>
  </si>
  <si>
    <t>2017/09/30</t>
  </si>
  <si>
    <t>ALFA INSURANCE</t>
  </si>
  <si>
    <t>ALFA MUTUAL INSURANCE CO</t>
  </si>
  <si>
    <t>ALMAC GROUP LTD</t>
  </si>
  <si>
    <t>Almac Central Management LLC</t>
  </si>
  <si>
    <t>7-KYRL6QABA</t>
  </si>
  <si>
    <t>Axieo Operations (Australia) Pty Limited</t>
  </si>
  <si>
    <t>グリー株式会社</t>
  </si>
  <si>
    <t xml:space="preserve">GREE, Inc. </t>
  </si>
  <si>
    <t>9.13.16 name changed from USI CORPORATE and tpid changed from 32809041; 9.6.16 - name changed from USI Inc. and tpid changed from 36833175</t>
  </si>
  <si>
    <t>USI INSURANCE</t>
  </si>
  <si>
    <t>METSO OYJ</t>
  </si>
  <si>
    <t>Finland</t>
  </si>
  <si>
    <t>FIN - Helsinki</t>
  </si>
  <si>
    <t>7-LGLSLE6H2</t>
  </si>
  <si>
    <t>INFINITY PHARMACEUTICALS</t>
  </si>
  <si>
    <t>Co-Operators Life Insurance Co</t>
  </si>
  <si>
    <t>CO-OPERATORS GENERAL INSU</t>
  </si>
  <si>
    <t>Cdn - ON</t>
  </si>
  <si>
    <t>7-KVF5UMLOJ</t>
  </si>
  <si>
    <t>ICTS (UK) Limited</t>
  </si>
  <si>
    <t xml:space="preserve">9.14.16 - validated in Premier tool as Premium using contract #043028613 </t>
  </si>
  <si>
    <t>CA-COUNTY OF ORANGE</t>
  </si>
  <si>
    <t>CA-Orange County</t>
  </si>
  <si>
    <t>7-LKQLET7T5</t>
  </si>
  <si>
    <t>ALLSCRIPTS HEALTHCARE SOLUTIONS</t>
  </si>
  <si>
    <t>FL-COUNTY OF DADE-MIAMI</t>
  </si>
  <si>
    <t>MIAMI DADE COUNTY</t>
  </si>
  <si>
    <t>7-LHANPN5YY</t>
  </si>
  <si>
    <t>PCL CONSTRUCTION INC</t>
  </si>
  <si>
    <t>PCL Constructors Inc. (Development)</t>
  </si>
  <si>
    <t>Cdn - AB</t>
  </si>
  <si>
    <t>7-KWVTVVL4L</t>
  </si>
  <si>
    <t>エイベックス・グループ・ホールディングス株式会社</t>
  </si>
  <si>
    <t xml:space="preserve">AVEX GROUP HOLDINGS INC. </t>
  </si>
  <si>
    <t>Puerto Rico Telephone Company</t>
  </si>
  <si>
    <t>GRAPHISOFT SE.</t>
  </si>
  <si>
    <t>HUN - Budapest</t>
  </si>
  <si>
    <t>Apsire Unit (Y/N)</t>
  </si>
  <si>
    <t>MINISTÉRIO DO TRABALHO E DA SOLIDARIEDADE SOCIAL</t>
  </si>
  <si>
    <t>Instituto de Informática , I.P.</t>
  </si>
  <si>
    <t>THE DANWOOD GROUP</t>
  </si>
  <si>
    <t>BURBERRY GROUP LTD</t>
  </si>
  <si>
    <t>ALFUN IGNITE</t>
  </si>
  <si>
    <t>7-KXOXL4N2A</t>
  </si>
  <si>
    <t>University of California</t>
  </si>
  <si>
    <t>UC Davis Administrative and Resource Management</t>
  </si>
  <si>
    <t>9.23.16 - oficially cancelling since credit now appears in MS Sales., originally referred for 1x8100 ; 8.25.16 - per Ops and the Sales Rep, this unit was purchased in error and will not ship</t>
  </si>
  <si>
    <t>Krush Technologies</t>
  </si>
  <si>
    <t>USA - Heartland</t>
  </si>
  <si>
    <t>6-KU3OQMUEW</t>
  </si>
  <si>
    <t>NASPERS PTY LTD</t>
  </si>
  <si>
    <t>MULTICHOICE OPERATIONS PTY LTD</t>
  </si>
  <si>
    <t>DRAX POWER LTD</t>
  </si>
  <si>
    <t>7-LJ6ZJ7TMN</t>
  </si>
  <si>
    <t>COFFEY INTERNATIONAL LIMITED</t>
  </si>
  <si>
    <t>7-K7WZXTFIV</t>
  </si>
  <si>
    <t>Anasac</t>
  </si>
  <si>
    <t>ESQUEL ENTERPRISES LTD</t>
  </si>
  <si>
    <t>Hong Kong</t>
  </si>
  <si>
    <t>Unassigned - Hong Kong</t>
  </si>
  <si>
    <t>כנס ארגון קונגרסים ותיירות</t>
  </si>
  <si>
    <t>Israel</t>
  </si>
  <si>
    <t>Unassigned - Israel</t>
  </si>
  <si>
    <t>7-LGD5OL7EP</t>
  </si>
  <si>
    <t>大和ハウス工業株式会社</t>
  </si>
  <si>
    <t>株式会社フジタ  Fujita Corporation</t>
  </si>
  <si>
    <t>9.27.16 name changed from Dole Europe GmbH and tpid changed from 33348938</t>
  </si>
  <si>
    <t>Dole Food Company</t>
  </si>
  <si>
    <t>9.28.16 - will not ship per Gabi. Team renewed incorrectly; Kenes Group</t>
  </si>
  <si>
    <t>SWECO CONNECT AB</t>
  </si>
  <si>
    <t>Unassigned - Sweden</t>
  </si>
  <si>
    <t>7-JLBG7YBG2</t>
  </si>
  <si>
    <t>DAHER LHOTELLIER</t>
  </si>
  <si>
    <t>arvato mobile GmbH</t>
  </si>
  <si>
    <t>DEU - RO Hamburg</t>
  </si>
  <si>
    <t>7-KQ3N3YNE2</t>
  </si>
  <si>
    <t>ROYAL SOCIETY OF MEDICINE</t>
  </si>
  <si>
    <t>VINCI</t>
  </si>
  <si>
    <t>VINCI CONSTRUCTION SI</t>
  </si>
  <si>
    <t>7-KC5RANJAI</t>
  </si>
  <si>
    <t>BAYSTATE HEALTH SYSTEM INC</t>
  </si>
  <si>
    <t>Baystate Health</t>
  </si>
  <si>
    <t>INGRAM INDUSTRIES</t>
  </si>
  <si>
    <t>7-LDG5TMOAZ</t>
  </si>
  <si>
    <t>CÂM MUN DE CASCAIS</t>
  </si>
  <si>
    <t>7-K3ILGIBKL</t>
  </si>
  <si>
    <t>FREEPORT LEISURE PORTUGAL</t>
  </si>
  <si>
    <t>PRT - Setúbal</t>
  </si>
  <si>
    <t>7-LQIHTSKPV</t>
  </si>
  <si>
    <t>MINISTÉRIO DAS FINANÇAS E DA ADMINISTRAÇÃO PÚBLICA</t>
  </si>
  <si>
    <t>ADSE - DIREC GER PROTECÇÃO SOCIAL FUNCIONÁRIOS AGENTES ADM P</t>
  </si>
  <si>
    <t>Move Nourish Believe Pte LTD</t>
  </si>
  <si>
    <t>Metric Arts</t>
  </si>
  <si>
    <t>Manipal University</t>
  </si>
  <si>
    <t>Manipal Global Education Services Pvt. L</t>
  </si>
  <si>
    <t>Colombia</t>
  </si>
  <si>
    <t>Unassigned - Colombia</t>
  </si>
  <si>
    <t>CYMAX STORES INC</t>
  </si>
  <si>
    <t>Cdn - BC</t>
  </si>
  <si>
    <t>7-KMV2GQ7OR</t>
  </si>
  <si>
    <t>2016/11/01</t>
  </si>
  <si>
    <t>NTTSIGHT S.R.L.</t>
  </si>
  <si>
    <t>AGIC TECHNOLOGY SRL</t>
  </si>
  <si>
    <t>ITA - ITA-Lazio</t>
  </si>
  <si>
    <t>7-KQOLW5YBO</t>
  </si>
  <si>
    <t>MATRAS S A</t>
  </si>
  <si>
    <t>Books Logistics S.A.</t>
  </si>
  <si>
    <t>Bilgera Yazilim A.S.</t>
  </si>
  <si>
    <t>TUR - Marmara - Turkey</t>
  </si>
  <si>
    <t>7-LPEWVZZI5</t>
  </si>
  <si>
    <t>FALABELLA</t>
  </si>
  <si>
    <t>7-LFN2L7D4B</t>
  </si>
  <si>
    <t>October</t>
  </si>
  <si>
    <t>IPOINT-SYSTEMS GMBH</t>
  </si>
  <si>
    <t>DEU - RO Bad Homburg</t>
  </si>
  <si>
    <t>7-KC57AAI55</t>
  </si>
  <si>
    <t>BJ S WHOLESALE CLUB INC</t>
  </si>
  <si>
    <t>OMEGA ENGINEERING</t>
  </si>
  <si>
    <t>Sociedad de Gestión de Activos</t>
  </si>
  <si>
    <t>Spain</t>
  </si>
  <si>
    <t>ESP - Madrid</t>
  </si>
  <si>
    <t>MURRAY &amp; ROBERTS</t>
  </si>
  <si>
    <t>MARKET AMERICA</t>
  </si>
  <si>
    <t xml:space="preserve">10.3.16 - Cancelled. credit appears against the original Premium purcahse. </t>
  </si>
  <si>
    <t>Referral cancelled</t>
  </si>
  <si>
    <t>Compose IT</t>
  </si>
  <si>
    <t>SWE - Orebro</t>
  </si>
  <si>
    <t>7-LKFYJUHTL</t>
  </si>
  <si>
    <t>NAB SOLUTIONS AB</t>
  </si>
  <si>
    <t>SWE - Kronoberg</t>
  </si>
  <si>
    <t>7-LKOX5S4LU</t>
  </si>
  <si>
    <t>VERINT SYSTEMS LTD (COMVERSE INFOSYS)</t>
  </si>
  <si>
    <t>7-L4362JYC3</t>
  </si>
  <si>
    <t>GA-CITY OF ATLANTA</t>
  </si>
  <si>
    <t>7-ILWVOV4WE</t>
  </si>
  <si>
    <t>Government of US Virgin Islands</t>
  </si>
  <si>
    <t>7-LNXLQKSXE</t>
  </si>
  <si>
    <t>GHD Services Pty Ltd</t>
  </si>
  <si>
    <t>7-LJZXBXOPY</t>
  </si>
  <si>
    <t>M284</t>
  </si>
  <si>
    <t>TOYO TIRE &amp; RUBBER CO.,LTD.</t>
  </si>
  <si>
    <t>JPN - Kansai</t>
  </si>
  <si>
    <t>MO-COUNTY OF ST LOUIS</t>
  </si>
  <si>
    <t>10.5.16 - name changed from HOTELES DECAMERON COLOMBIA S.A.S. and tpid changed from 37275850, Premier status changed from Standard</t>
  </si>
  <si>
    <t>VALOREM S.A. - VALORES BAVARIA S.A.</t>
  </si>
  <si>
    <t>NORWEGIAN CRUISE LINE</t>
  </si>
  <si>
    <t>NCL CORPORATION LTD.</t>
  </si>
  <si>
    <t>POLARIS INDUSTRIES</t>
  </si>
  <si>
    <t>POLARIS</t>
  </si>
  <si>
    <t>CRANFIELD UNIVERSITY</t>
  </si>
  <si>
    <t>GOODS INWARD</t>
  </si>
  <si>
    <t>7-JVLIJK6DA</t>
  </si>
  <si>
    <t>2017/10/31</t>
  </si>
  <si>
    <t>TELETECH HOLDINGS INC</t>
  </si>
  <si>
    <t>7-JZRHJIMCD</t>
  </si>
  <si>
    <t>FIRSTSERVICE RESIDENTIAL MANAGEMENT</t>
  </si>
  <si>
    <t>FirstService Residential, Inc.</t>
  </si>
  <si>
    <t>Cedar Group plc</t>
  </si>
  <si>
    <t xml:space="preserve">10.6.16 - name changed from IRIS GROUP LIMITED and tpid changed from 37258170; </t>
  </si>
  <si>
    <t>CA-CITY OF OAKLAND</t>
  </si>
  <si>
    <t>6-GFTEZBZL3</t>
  </si>
  <si>
    <t>Y</t>
  </si>
  <si>
    <t>TTCI</t>
  </si>
  <si>
    <t>TRANSPORTATION TECHNOLOGY CENTER, I</t>
  </si>
  <si>
    <t>7-HNBABIO5V</t>
  </si>
  <si>
    <t>UPS</t>
  </si>
  <si>
    <t>DIXON HUGHES PLLC</t>
  </si>
  <si>
    <t>Dixon Hughes Goodman LLP</t>
  </si>
  <si>
    <t>10.10.16 - credit for -2 units appeared in today's MS Sales refresh, applied against the June booking in FY16; UNITED PARCEL SERVICE OASIS</t>
  </si>
  <si>
    <t>SOUTHERN CROSS UNIVERSITY</t>
  </si>
  <si>
    <t>2016/03/01</t>
  </si>
  <si>
    <t>CORPORACION AUTONOMA REGIONAL DE CUNDINAMARCA</t>
  </si>
  <si>
    <t>7-K4NQMEYBS</t>
  </si>
  <si>
    <t>INSTITUTO PREVISIONAL SOCIAL IPS</t>
  </si>
  <si>
    <t>Instituto de Prevision Social</t>
  </si>
  <si>
    <t>7-KQQUNMN2J</t>
  </si>
  <si>
    <t>RECREATIONAL EQUIPMENT INC</t>
  </si>
  <si>
    <t>ORCAB</t>
  </si>
  <si>
    <t>FRA - Ouest</t>
  </si>
  <si>
    <t>7-KX2KYIFZY</t>
  </si>
  <si>
    <t>MINTER ELLISON</t>
  </si>
  <si>
    <t>10.18.16 - Approved by BG to use $0 invoice, $60k device amount listed in revenue</t>
  </si>
  <si>
    <t>7-K7X2X2L3X</t>
  </si>
  <si>
    <t>2018/12/31</t>
  </si>
  <si>
    <t>M367</t>
  </si>
  <si>
    <t>10.18.16 - name changed from Ralis Services Corp. and tpid changed from 37154654</t>
  </si>
  <si>
    <t>Cash Call, Inc.</t>
  </si>
  <si>
    <t>Royal Boskalis Westminster N.V.</t>
  </si>
  <si>
    <t>Baggermaatschappij Boskalis B.V.</t>
  </si>
  <si>
    <t>Daesang Co , Ltd</t>
  </si>
  <si>
    <t>Mini Stop</t>
  </si>
  <si>
    <t>WY-STATE GOVERNMENT</t>
  </si>
  <si>
    <t>Wyoming Department of Enterprise Technology Services</t>
  </si>
  <si>
    <t>WEST COMPANY</t>
  </si>
  <si>
    <t>West Pharmaceutical Services, Inc.</t>
  </si>
  <si>
    <t>7-LNLWCKSIE</t>
  </si>
  <si>
    <t>NC-COUNTY OF MECKLENBURG</t>
  </si>
  <si>
    <t>MECKLENBURG COUNTY</t>
  </si>
  <si>
    <t>ACCUDYNE INDUSTRIES</t>
  </si>
  <si>
    <t>IBERCAJA BANCO, S.A.</t>
  </si>
  <si>
    <t>ESP - Aragon</t>
  </si>
  <si>
    <t>7-KH77ZUZL6</t>
  </si>
  <si>
    <t>AXA ASISTENCIA COLOMBIA</t>
  </si>
  <si>
    <t>AZ-CITY OF PHOENIX</t>
  </si>
  <si>
    <t>6-FQIGYUID5</t>
  </si>
  <si>
    <t>ECAD ESCRITORIO CENTRAL DE ARRECADAÇÃO E DISTRIBUIÇÃO</t>
  </si>
  <si>
    <t>BRA - Middle West</t>
  </si>
  <si>
    <t>ESCONDIDO UNION HIGH SCHOOL DIST</t>
  </si>
  <si>
    <t>birmingham metropolitan college</t>
  </si>
  <si>
    <t>WVNET</t>
  </si>
  <si>
    <t>West Virginia University Health Sciences Center Tenant 10.24.16 - name changed from WV-SMB K12 and tpid changed from 780945, Premier status changed from Standard</t>
  </si>
  <si>
    <t>10.26.16 - confirmed by Ops that the unit will not ship since it is tied to Tetra Tech, and those units went out already.</t>
  </si>
  <si>
    <t>HI-CITY AND COUNTY OF HONOLULU</t>
  </si>
  <si>
    <t>BOARD OF WATER SUPPLY</t>
  </si>
  <si>
    <t>7-LJ4AHTN26</t>
  </si>
  <si>
    <t>ANADOLU ENDÜSTRİ HOLDİNG A.Ş.</t>
  </si>
  <si>
    <t>MİGROS TÜRK T.A.Ş.</t>
  </si>
  <si>
    <t>UNIVERSITA' DEGLI STUDI DI MILANO</t>
  </si>
  <si>
    <t>Universitá Cá Foscari Venezia</t>
  </si>
  <si>
    <t>7-IY6GJRZKF</t>
  </si>
  <si>
    <t>EES</t>
  </si>
  <si>
    <t>株式会社三井住友銀行</t>
  </si>
  <si>
    <t>株式会社三井住友フィナンシャルグループ Sumitomo Mitsui Financial Group, Inc.</t>
  </si>
  <si>
    <t>7-KRXEAUXHM</t>
  </si>
  <si>
    <t>MANCHESTER CITY PLC</t>
  </si>
  <si>
    <t>7-LOOVVBBE7</t>
  </si>
  <si>
    <t>HOME OFFICE GROUP</t>
  </si>
  <si>
    <t>The Home Office Group</t>
  </si>
  <si>
    <t>7-LQG5AODRD</t>
  </si>
  <si>
    <t>ASOSCOM</t>
  </si>
  <si>
    <t>VITRO CORPORATIVO S.A. de C.V.</t>
  </si>
  <si>
    <t>MEX - Norte</t>
  </si>
  <si>
    <t>MDC PARTNERS INC</t>
  </si>
  <si>
    <t>MDC Partners</t>
  </si>
  <si>
    <t>Illinois Community College System</t>
  </si>
  <si>
    <t>JOLIET JUNIOR COLLEGE</t>
  </si>
  <si>
    <t>7-KLJEXOOVE</t>
  </si>
  <si>
    <t>EES07</t>
  </si>
  <si>
    <t>CITY OF PLAYFORD</t>
  </si>
  <si>
    <t>AUS - SA</t>
  </si>
  <si>
    <t>10.28.16  - Cancelled. credit appears against the original Premium Support (x2) purchase. Rebooked for 2 Standard Support purchases; 8.2.16 - customer did not appear as premier at time of check, now is listed as Premier as of today. Within 30 day requirement to make change.</t>
  </si>
  <si>
    <t>TX-COUNTY OF BEXAR</t>
  </si>
  <si>
    <t>BEXAR COUNTY</t>
  </si>
  <si>
    <t>7-LTSJ55FNQ</t>
  </si>
  <si>
    <t>OK-INTEGRIS HEALTH BAPTIST MEDICAL CE</t>
  </si>
  <si>
    <t>INTEGRIS HEALTH</t>
  </si>
  <si>
    <t>7-LRTCIFOAH</t>
  </si>
  <si>
    <t>ENCRIPTA S.A.</t>
  </si>
  <si>
    <t>7-JDUAXVVWF</t>
  </si>
  <si>
    <t>BABCOCK BORSIG CAPITAL CORP</t>
  </si>
  <si>
    <t>BABCOCK POWER</t>
  </si>
  <si>
    <t>FORTUNE BRANDS</t>
  </si>
  <si>
    <t>National Institute of Health</t>
  </si>
  <si>
    <t>QUANTA SERVICES INC</t>
  </si>
  <si>
    <t>VertitechIT, Inc.</t>
  </si>
  <si>
    <t>Shriram Value Services Pvt Ltd</t>
  </si>
  <si>
    <t>Shriram Value</t>
  </si>
  <si>
    <t>6-FLYCZYJ5J</t>
  </si>
  <si>
    <t>November</t>
  </si>
  <si>
    <t>明基電通股份有限公司</t>
  </si>
  <si>
    <t>BenQ Corp.</t>
  </si>
  <si>
    <t>7-KEYIF74YS</t>
  </si>
  <si>
    <t>URBAN SCIENCE</t>
  </si>
  <si>
    <t>PA-COUNTY OF MONTGOMERY</t>
  </si>
  <si>
    <t>County of Montgomery</t>
  </si>
  <si>
    <t>7-KBLOOEQAO</t>
  </si>
  <si>
    <t>FIRST SOLAR L L C</t>
  </si>
  <si>
    <t>Priva</t>
  </si>
  <si>
    <t>7-KIVGMCA6R</t>
  </si>
  <si>
    <t>Vereniging Eigen Huis</t>
  </si>
  <si>
    <t>7-LVHPJMM2B</t>
  </si>
  <si>
    <t>VIAJES BEDA S.A. de C.V.</t>
  </si>
  <si>
    <t>7-L5VIV2DDQ</t>
  </si>
  <si>
    <t>NAMIRIAL SPA</t>
  </si>
  <si>
    <t>ITA - ITA-Marche</t>
  </si>
  <si>
    <t>YMCA OF THE USA</t>
  </si>
  <si>
    <t>(Multiple Items)</t>
  </si>
  <si>
    <t>9.2.16 - Approved by BG to use $0 invoice, $600k device amount listed in revenue; (Rio Tinto)</t>
  </si>
  <si>
    <t>NCCI HOLDINGS</t>
  </si>
  <si>
    <t>7-LFFBNAN6P</t>
  </si>
  <si>
    <t>Ipg Gis Us Inc.</t>
  </si>
  <si>
    <t>Fcb Ulka Advertising Pvt Ltd</t>
  </si>
  <si>
    <t>2016/12/01</t>
  </si>
  <si>
    <t>Children's Medical Research Institute</t>
  </si>
  <si>
    <t>株式会社サン・フレア</t>
  </si>
  <si>
    <t>SunFlare Co., Ltd.</t>
  </si>
  <si>
    <t>DEAN FOODS COMPANY</t>
  </si>
  <si>
    <t>10.4.16 - Cancelled. Credit appears against the original Premium purchase. (1xCWZ-00024)</t>
  </si>
  <si>
    <t>Yazaki North America, Inc.</t>
  </si>
  <si>
    <t>11.4.16 - Approved by BG to use $0 invoice, $300k device amount listed in revenue</t>
  </si>
  <si>
    <t>7-JSLM2NDM4</t>
  </si>
  <si>
    <t>C V STARR</t>
  </si>
  <si>
    <t>Starr Insurance Holdings, Inc.</t>
  </si>
  <si>
    <t>2017/12/31</t>
  </si>
  <si>
    <t>Essex County Fire &amp; Rescue Serv</t>
  </si>
  <si>
    <t>Essex Fire Authority of Service Hea dquaters Kelvedon Park</t>
  </si>
  <si>
    <t>Unassigned - United Kingdom</t>
  </si>
  <si>
    <t>2018/09/30</t>
  </si>
  <si>
    <t>Xavier Institute Of Management</t>
  </si>
  <si>
    <t>IND - Bhubneshwar Hub</t>
  </si>
  <si>
    <t>FORTRESS INVESTMENT GROUP</t>
  </si>
  <si>
    <t>Valorem Consulting Group</t>
  </si>
  <si>
    <t>2018/04/30</t>
  </si>
  <si>
    <t>Power Generation &amp; Engineering Services ( PGESCO )</t>
  </si>
  <si>
    <t>Egypt</t>
  </si>
  <si>
    <t>EGY - Cairo</t>
  </si>
  <si>
    <t>Gemeente Amsterdam</t>
  </si>
  <si>
    <t>Gvb Exploitatie B.V.</t>
  </si>
  <si>
    <t>BLACKBOARD INC</t>
  </si>
  <si>
    <t>BLACKBOARD</t>
  </si>
  <si>
    <t>7-LZ22CTMGB</t>
  </si>
  <si>
    <t>Hafslund ASA</t>
  </si>
  <si>
    <t>Maik AS</t>
  </si>
  <si>
    <t>Norway</t>
  </si>
  <si>
    <t>NOR - ØSTFOLD</t>
  </si>
  <si>
    <t>INDESIT COMPANY SPA</t>
  </si>
  <si>
    <t>PANINI SPA</t>
  </si>
  <si>
    <t>Itlay</t>
  </si>
  <si>
    <t>COCA COLA SATIŞ VE DAĞITIM A.Ş.</t>
  </si>
  <si>
    <t>Dimeo Construction Co</t>
  </si>
  <si>
    <t>11.15.16 - Approved by Suresh to use $0 invoice, $60k device amount listed in revenue</t>
  </si>
  <si>
    <t>Unassigned - USA</t>
  </si>
  <si>
    <t>7-KH2JTM7ZH</t>
  </si>
  <si>
    <t>Gothaer Versicherungen</t>
  </si>
  <si>
    <t>Gothaer Systems GmbH</t>
  </si>
  <si>
    <t>7-KSITTVITO</t>
  </si>
  <si>
    <t>Netcompany</t>
  </si>
  <si>
    <t>7-LKNU3MKRX</t>
  </si>
  <si>
    <t>LOGAN CITY COUNCIL</t>
  </si>
  <si>
    <t>LEDCOR INDUSTRIES LTD</t>
  </si>
  <si>
    <t>American Healthways Services, LLC</t>
  </si>
  <si>
    <t>2017/11/30</t>
  </si>
  <si>
    <t>BOYNER HOLDİNG A.Ş.</t>
  </si>
  <si>
    <t>7-LJEDU4ANW</t>
  </si>
  <si>
    <t>VAL MORGAN CINEMA ADVERTISING INC</t>
  </si>
  <si>
    <t>Screenvision Exhibition, Inc.</t>
  </si>
  <si>
    <t>7-LGPCMSM4P</t>
  </si>
  <si>
    <t>THE HAVI GROUP</t>
  </si>
  <si>
    <t>ATEA A/S</t>
  </si>
  <si>
    <t>Atea Denmark A/S</t>
  </si>
  <si>
    <t>7-LRVDWZ3EY</t>
  </si>
  <si>
    <t>SIR ROBERT MCALPINE LTD</t>
  </si>
  <si>
    <t>Österreichische Universitätenkonferenz</t>
  </si>
  <si>
    <t>ZENTRALANSTALT FÜR METEOROLOGIE UND GEODYNAMIK</t>
  </si>
  <si>
    <t>CTM</t>
  </si>
  <si>
    <t>Lupin Ltd</t>
  </si>
  <si>
    <t>Lupin Limited</t>
  </si>
  <si>
    <t>CA-CITY OF LOS ANGELES</t>
  </si>
  <si>
    <t>Los Angeles Police Department</t>
  </si>
  <si>
    <t>Acrodex Inc</t>
  </si>
  <si>
    <t>HANSEN YUNCKEN PTY LTD</t>
  </si>
  <si>
    <r>
      <t xml:space="preserve">11.24.16 - quantity changed from 3 to 1 based on a -2 credit appearing in the 11.24.16 MS Sales refresh; </t>
    </r>
    <r>
      <rPr>
        <sz val="10"/>
        <color rgb="FFFF0000"/>
        <rFont val="Calibri"/>
        <family val="2"/>
        <scheme val="minor"/>
      </rPr>
      <t>8.2.16 - customer did not appear as premier at time of check, now is listed as Premier as of today. Within 30 day requirement to make change</t>
    </r>
    <r>
      <rPr>
        <sz val="10"/>
        <color theme="1"/>
        <rFont val="Calibri"/>
        <family val="2"/>
        <scheme val="minor"/>
      </rPr>
      <t xml:space="preserve">.; SPEIG </t>
    </r>
  </si>
  <si>
    <t>株式会社インテージ</t>
  </si>
  <si>
    <t>株式会社インテージテクノスフィア;INTAGE TECHNOSPHERE Inc.</t>
  </si>
  <si>
    <t>駿熠電子科技股份有限公司</t>
  </si>
  <si>
    <t>友通資訊股份有限公司; DFI Inc.</t>
  </si>
  <si>
    <t>LBC EXPRESS-METRO MANILA</t>
  </si>
  <si>
    <t>Philippines</t>
  </si>
  <si>
    <t>PHL - Pasay City</t>
  </si>
  <si>
    <t>ヤマトホールディングス株式会社</t>
  </si>
  <si>
    <t>ヤマトシステム開発株式会社; YAMATO SYSTEM DEVELOPMENT CO., LTD.</t>
  </si>
  <si>
    <t>11.29.16 - Cancelled and rebooked. Credit appears against the original Standard purchase (1xCWZ-00023) and rebooked from 20 months to 8 months. Coverage info has changed.</t>
  </si>
  <si>
    <t>ORIFLAME POLAND SP. Z O.O.</t>
  </si>
  <si>
    <t>7-KRYY52DXA</t>
  </si>
  <si>
    <t>ORIFLAME CZECH REPUBLIC spol. s r.o.</t>
  </si>
  <si>
    <t>ORIFLAME SOFTWARE</t>
  </si>
  <si>
    <t>CZE - Olomoucký</t>
  </si>
  <si>
    <t>7-LFMZCSZPS</t>
  </si>
  <si>
    <t>MERRILL CORPORATION</t>
  </si>
  <si>
    <t>7-LYL3GVDSO</t>
  </si>
  <si>
    <t>CGG</t>
  </si>
  <si>
    <t>CGG Services Inc.</t>
  </si>
  <si>
    <t>SPIRAX SARCO LTD</t>
  </si>
  <si>
    <t>CENTRAL AGENCY FOR INFORMATION TECHNOLOGY - CAIT -</t>
  </si>
  <si>
    <t>MINISTRY OF FINANCE - MOF -</t>
  </si>
  <si>
    <t>Kuwait</t>
  </si>
  <si>
    <t>Unassigned - Kuwait</t>
  </si>
  <si>
    <t>7-LIMMJRPWU</t>
  </si>
  <si>
    <t>DEPARTMENT OF HEALTH</t>
  </si>
  <si>
    <t>Medicines and Healthcare Products Regulatory</t>
  </si>
  <si>
    <t>7-K3IQOCJZ3</t>
  </si>
  <si>
    <t>HISCOX PLC</t>
  </si>
  <si>
    <t>HISCOX UNDERWRITING GROUP SERVICES LTD</t>
  </si>
  <si>
    <t>7-IXPDPF3SH</t>
  </si>
  <si>
    <t>CA-CITY OF IRVINE</t>
  </si>
  <si>
    <t>6-FPPIT5YOQ</t>
  </si>
  <si>
    <t>December</t>
  </si>
  <si>
    <t>SOFTTEK INFORMATION SERVICES S.A. de C.V.</t>
  </si>
  <si>
    <t>Valores Corporativos Softtek S.A. de C.V.</t>
  </si>
  <si>
    <t>Unassigned - Mexico</t>
  </si>
  <si>
    <t>7-KKMX4ELDE</t>
  </si>
  <si>
    <t>BANCA DELLE MARCHE SPA</t>
  </si>
  <si>
    <t>7-M27UPXJIS</t>
  </si>
  <si>
    <t>SOLAR CITY</t>
  </si>
  <si>
    <t>SOLARCITY CORPORATION</t>
  </si>
  <si>
    <t>TRUE MANUFACTURING</t>
  </si>
  <si>
    <t>EIFFAGE</t>
  </si>
  <si>
    <t>SNC EIFFAGE SYSTEMES D INFORMATION</t>
  </si>
  <si>
    <t>ITA - ITA-Puglia</t>
  </si>
  <si>
    <t>7-L4FMNP7M2</t>
  </si>
  <si>
    <t>ASSURANT GROUP LTD</t>
  </si>
  <si>
    <t>Adelie Foods Group Limited</t>
  </si>
  <si>
    <t>7-KIYPXC7RZ</t>
  </si>
  <si>
    <t>Deutsche Wohnen AG</t>
  </si>
  <si>
    <t>7-L447G7PCN</t>
  </si>
  <si>
    <t>12.2.16 - 4x8100 reversed out in MS Sales confirmed by sales rep that the customer's FY17 deal is not valid; 11.30.16 - name changed from AXA ASISTENCIA COLOMBIA and tpid changed from 7555542; UNIDAD DE INVERSION COLPATRIAUNIDAD DE INVERSION COLPATRIA</t>
  </si>
  <si>
    <t>UNIVERSITA' CATTOLICA DEL SACRO CUORE</t>
  </si>
  <si>
    <t>MASTEC INC</t>
  </si>
  <si>
    <t>MASTEC NORTH AMERICA, INC</t>
  </si>
  <si>
    <t>GALLIFORD TRY SERVICES LTD</t>
  </si>
  <si>
    <t>OPAC OFFIC PUBLIC AMENAGE CONSTR VILLE PARI</t>
  </si>
  <si>
    <t>PARIS HABITAT</t>
  </si>
  <si>
    <t>12.5.16 - a credit appears against the original booking of Standard support, 1xCWZ-00023; ZENTRALANSTALT FÜR METEOROLOGIE UND GEODYNAMIK</t>
  </si>
  <si>
    <t>Cracked No More LLC</t>
  </si>
  <si>
    <t>SPECIALTY FASHION GROUP LIMITED</t>
  </si>
  <si>
    <t>Klöckner &amp; Co SE</t>
  </si>
  <si>
    <t>Klöckner Shared Services GmbH</t>
  </si>
  <si>
    <t>7-LXIJ7VT4A</t>
  </si>
  <si>
    <t>CA-COUNTY OF LOS ANGELES</t>
  </si>
  <si>
    <t>LOS ANGELES COUNTY SHERIFFS DEPT</t>
  </si>
  <si>
    <t>7-KM6GXW4SR</t>
  </si>
  <si>
    <t>株式会社スペース</t>
  </si>
  <si>
    <t>SPACE CO.,LTD.</t>
  </si>
  <si>
    <t>7-LBJR32TUQ</t>
  </si>
  <si>
    <t>2017/01/01</t>
  </si>
  <si>
    <t>CLARKE MODET &amp; CO</t>
  </si>
  <si>
    <t>7-KSADKGKCZ</t>
  </si>
  <si>
    <t>12.5.16 - name changed from POLITECNICO DI BARI and tpid changed from 1276954, Premier status changed from Standard</t>
  </si>
  <si>
    <t>UNIVERSITA' DEGLI STUDI DI ROMA TOR VERGATA</t>
  </si>
  <si>
    <t>Implenia AG</t>
  </si>
  <si>
    <t>Implenia Schweiz AG</t>
  </si>
  <si>
    <t>7-KP2NLK6TD</t>
  </si>
  <si>
    <t xml:space="preserve">12.7.16 - confirmed by ops that the customer will not use unit. </t>
  </si>
  <si>
    <t>GA-COUNTY OF FULTON</t>
  </si>
  <si>
    <t>7-LWUK7QDSD</t>
  </si>
  <si>
    <t>UNIVERSITES</t>
  </si>
  <si>
    <t>UNIVERSITE D EVRY</t>
  </si>
  <si>
    <t>7-KC5OKXYK7</t>
  </si>
  <si>
    <t>THE MANUFACTURERS LIFE INSURANCE COMPANY USA</t>
  </si>
  <si>
    <t>BLACK AND VEATCH</t>
  </si>
  <si>
    <t>Black &amp; Veatch Corporation</t>
  </si>
  <si>
    <t>12.8.16 - support for this FY14 7020 deal should be going through Iron, and a credit may appear in the future</t>
  </si>
  <si>
    <t>12.9.16 - seller has stated customer will not be receiving the unit</t>
  </si>
  <si>
    <t>GOBIERNO DEL ESTADO DE PUEBLA</t>
  </si>
  <si>
    <t>7-LTCT3I7LG</t>
  </si>
  <si>
    <t>TRINITY INDUSTRIES</t>
  </si>
  <si>
    <t>7-LJC6XEFVB</t>
  </si>
  <si>
    <t>7-LHPLNVKO5</t>
  </si>
  <si>
    <t>JOHN HOLLAND GROUP</t>
  </si>
  <si>
    <t>JOHN HOLLAND GROUP PTY LTD</t>
  </si>
  <si>
    <t>WI-SMB LOCAL GOVERNMENTS</t>
  </si>
  <si>
    <t>Sixteenth Street Community Health Center</t>
  </si>
  <si>
    <t>RYZEX INC</t>
  </si>
  <si>
    <t>Peak-Ryzex, Inc.</t>
  </si>
  <si>
    <t>7-LSY3OE62Z</t>
  </si>
  <si>
    <t>Imtech Deutschland GmbH &amp; Co. KG</t>
  </si>
  <si>
    <t>Fritz und Macziol</t>
  </si>
  <si>
    <t>12.12.16 - confirmed by Americas Ops that the units will not ship;</t>
  </si>
  <si>
    <t>12.12.16 - confirmed by Americas Ops that the unit will not ship;</t>
  </si>
  <si>
    <t>12.12.16 - confirmed by Americas Ops that the unit will not ship; OLIN</t>
  </si>
  <si>
    <t>METSÄ GROUP HQ</t>
  </si>
  <si>
    <t>Unassigned - Finland</t>
  </si>
  <si>
    <t>7-K3F76DIHI</t>
  </si>
  <si>
    <t>GreenSquare Group</t>
  </si>
  <si>
    <t>GREENSQUARE WESTLEA HOUSING ASSOCIATION</t>
  </si>
  <si>
    <t>7-KUBVV32TA</t>
  </si>
  <si>
    <t>DERBY CITY COUNCIL</t>
  </si>
  <si>
    <t>7-L7XJBTBV6</t>
  </si>
  <si>
    <t>NewYork CTM Healthcare</t>
  </si>
  <si>
    <t>CHICAGO PUBLIC SCHOOLS</t>
  </si>
  <si>
    <t>7-LRYYJJXSQ</t>
  </si>
  <si>
    <t>SONAE SGPS SA</t>
  </si>
  <si>
    <t>Sonae</t>
  </si>
  <si>
    <t>Unassigned - Portugal</t>
  </si>
  <si>
    <t>イオンリテール株式会社</t>
  </si>
  <si>
    <t>AEON MALL Co., Ltd.</t>
  </si>
  <si>
    <t>JPN - Shutoken</t>
  </si>
  <si>
    <t>team neusta GmbH</t>
  </si>
  <si>
    <t>12.20.16 - quantity changed from 14 to 2 based on a -12 credit appearing in the 12.20.16 MS Sales refresh; CHICAGO BOARD OF EDUCATION</t>
  </si>
  <si>
    <t>APR Media Services - OMD Limited</t>
  </si>
  <si>
    <t>Russia</t>
  </si>
  <si>
    <t>Unassigned - Russia</t>
  </si>
  <si>
    <t>PETROFAC INTERNATIONAL LIMITED</t>
  </si>
  <si>
    <t>United Arab Emirates</t>
  </si>
  <si>
    <t>Unassigned - United Arab Emirates</t>
  </si>
  <si>
    <t>Tieto Oyj</t>
  </si>
  <si>
    <t>LEON COUNTY SCHOOL DISTRICT</t>
  </si>
  <si>
    <t>SCHOOL DISTRICT OF LEON COUNTY</t>
  </si>
  <si>
    <t>LUNDIN MINING CORPORATION</t>
  </si>
  <si>
    <t>DEALOGIC</t>
  </si>
  <si>
    <t>Acland Holdings Limited</t>
  </si>
  <si>
    <t>NOTTINGHAM TRENT UNIVERSITY</t>
  </si>
  <si>
    <t>COATS NORTH AMERICA</t>
  </si>
  <si>
    <t>Coats &amp; Clark Inc.</t>
  </si>
  <si>
    <t>CA-COUNTY OF SAN BERNARDINO</t>
  </si>
  <si>
    <t>SAN BERNARDINO COUNTY SHERIFFS DEPARTMENT</t>
  </si>
  <si>
    <t>GHH GPE HENNER HOLDING</t>
  </si>
  <si>
    <t>12.20.16 – approved by BG to use qty from explore.ms</t>
  </si>
  <si>
    <t>HSH MANAGEMENT LTD</t>
  </si>
  <si>
    <t>TECHNIP</t>
  </si>
  <si>
    <t>12.20.16 – approved by BG to use qty from explore.ms; TECHNIPNET</t>
  </si>
  <si>
    <t>PACIFIC RUBIALES ENERGY (METAPETROLEUM LTD)</t>
  </si>
  <si>
    <t>12.20.16 – approved by BG to use qty from explore.ms; META PETROLEUM CORP</t>
  </si>
  <si>
    <t>MONDADORI MAGAZINES FRANCE EMAP FRANCE</t>
  </si>
  <si>
    <t>Coca Cola Hellenic BC HQ</t>
  </si>
  <si>
    <t>Greece</t>
  </si>
  <si>
    <t>Unassigned - Greece</t>
  </si>
  <si>
    <t>Coca Cola  Hellenic</t>
  </si>
  <si>
    <t>Bulgaria</t>
  </si>
  <si>
    <t>Unassigned - Bulgaria</t>
  </si>
  <si>
    <t>12.20.16 – approved by BG to use qty from explore.ms; FORTESCUE METALS</t>
  </si>
  <si>
    <t>Brand Energy &amp; Infrastructure Services, Inc.</t>
  </si>
  <si>
    <t>12.20.16 – approved by BG to use qty from explore.ms; BRAND SERVICES LLC</t>
  </si>
  <si>
    <t>JM AB</t>
  </si>
  <si>
    <t>12.20.16 – approved by BG to use qty from explore.ms; RESIDENTIAL TENANCIES AUTHORITY</t>
  </si>
  <si>
    <t>12.20.16 – approved by BG to use qty from explore.ms; CO-OPERATORS GENERAL INSU</t>
  </si>
  <si>
    <t>BIDVEST GROUP PTY LTD</t>
  </si>
  <si>
    <t>12.20.16 – approved by BG to use qty from explore.ms; Safcor Freight Pty Ltd t/a Bidvest</t>
  </si>
  <si>
    <t>CPL Online Limited</t>
  </si>
  <si>
    <t>BROWN BAG FILMS</t>
  </si>
  <si>
    <t>Brown Bag Films Ltd</t>
  </si>
  <si>
    <t>2019/03/31</t>
  </si>
  <si>
    <t>SYDNEY PORTS CORPORATION</t>
  </si>
  <si>
    <t>KALLPA</t>
  </si>
  <si>
    <t>IC Power PTE. Ltd.</t>
  </si>
  <si>
    <t>Peru</t>
  </si>
  <si>
    <t>Unassigned - Peru</t>
  </si>
  <si>
    <t>HOCHTIEF PROJECT DEVELOPMENT POLSKA SP. Z O.O.</t>
  </si>
  <si>
    <t>MONITOR</t>
  </si>
  <si>
    <t>Favendo GmbH</t>
  </si>
  <si>
    <t>PRADA SPA</t>
  </si>
  <si>
    <t>Sharecat Solutions AS</t>
  </si>
  <si>
    <t>NOR - HORDALAND</t>
  </si>
  <si>
    <t>IG WEBSERVICES S.A. S</t>
  </si>
  <si>
    <t>UNIVERSITY OF LINCOLN</t>
  </si>
  <si>
    <t>SERCO GROUP PLC</t>
  </si>
  <si>
    <t>PRESIDENZA DEL CONSIGLIO DEI MINISTRI</t>
  </si>
  <si>
    <t>INVITALIA AG NAZ ATTRAZIONE DEGLI INVESTIMENTI E SVILUPP0</t>
  </si>
  <si>
    <t>FLORIDA VIRTUAL SCHOOL</t>
  </si>
  <si>
    <t>MAXIM INTEGRATED PRODUCTS</t>
  </si>
  <si>
    <t>maximintegrated.com</t>
  </si>
  <si>
    <t>ALPITOUR SPA</t>
  </si>
  <si>
    <t>ITA - ITA-Pie/Valle</t>
  </si>
  <si>
    <t>株式会社三井住友フィナンシャルグループ</t>
  </si>
  <si>
    <t>琉球大学</t>
  </si>
  <si>
    <t>独立行政法人沖縄科学技術研究基盤整備機構</t>
  </si>
  <si>
    <t>JPN - Kyushu</t>
  </si>
  <si>
    <t>McLaren Construction (UK) Ltd</t>
  </si>
  <si>
    <t>Te Papa Museum Of New Zealand</t>
  </si>
  <si>
    <t>NZL - Wellington</t>
  </si>
  <si>
    <t>SHELBY COUNTY SCHOOLS</t>
  </si>
  <si>
    <t>EWE AG</t>
  </si>
  <si>
    <t>Esh Holdings</t>
  </si>
  <si>
    <t>Esh Holdings Ltd</t>
  </si>
  <si>
    <t>GRUPO ABERTIS</t>
  </si>
  <si>
    <t>CELLNEX TELECOM, S.A.</t>
  </si>
  <si>
    <t>ESP - Cataluña</t>
  </si>
  <si>
    <t>ICELAND FROZEN FOODS PLC</t>
  </si>
  <si>
    <t>Undervisningsministeriet</t>
  </si>
  <si>
    <t>Efif</t>
  </si>
  <si>
    <t>ISS ISTITUTO SUPERIORE SANITA'</t>
  </si>
  <si>
    <t>Finanz Informatik GmbH &amp; Co.KG</t>
  </si>
  <si>
    <t>TransAlta Generation Partnership</t>
  </si>
  <si>
    <t>TRANSALTA CORPORATION</t>
  </si>
  <si>
    <t>Unassigned - Canada</t>
  </si>
  <si>
    <t>2017/04/01</t>
  </si>
  <si>
    <t>JAYMAN MASTERBUILT</t>
  </si>
  <si>
    <t>UNIVERSITY OF SOUTH FLORIDA</t>
  </si>
  <si>
    <t>TECNICAS REUNIDAS S.A.</t>
  </si>
  <si>
    <t>Initec Plantas Industriales. SAU.</t>
  </si>
  <si>
    <t>Ultimate Medical Academy</t>
  </si>
  <si>
    <t>EASTBANC TECH</t>
  </si>
  <si>
    <t>ATLANTIC AVIATION CORPORATION</t>
  </si>
  <si>
    <t>CITY REFRIGERATION HOLDINGS LTD</t>
  </si>
  <si>
    <t>City Refrigeration Holdings</t>
  </si>
  <si>
    <t>Jackel International Limited</t>
  </si>
  <si>
    <t>WELSH ASSEMBLY GOVERNMENT</t>
  </si>
  <si>
    <t>Welsh Government</t>
  </si>
  <si>
    <t>Widex A/S</t>
  </si>
  <si>
    <t>Koninklijke Fruitmasters Groep</t>
  </si>
  <si>
    <t>Fruitmasters Veiling B.V.</t>
  </si>
  <si>
    <t>RWE Service GmbH</t>
  </si>
  <si>
    <t>IL-EDWARDS HOSPITAL</t>
  </si>
  <si>
    <t>Edward-Elmhurst Healthcare</t>
  </si>
  <si>
    <t>Haufe Mediengruppe</t>
  </si>
  <si>
    <t>Haufe-Lexware GmbH &amp; Co. KG</t>
  </si>
  <si>
    <t>TECAN ASIA PTE. LTD.</t>
  </si>
  <si>
    <t>Tecan Group AG</t>
  </si>
  <si>
    <t>REGIONE LOMBARDIA</t>
  </si>
  <si>
    <t>Azienda Ospedaliera Papa Giovanni XXIII</t>
  </si>
  <si>
    <t>EA EDITIONS ATLAS WEBENCYCLO ATLAS FOR MEN</t>
  </si>
  <si>
    <t>SAS Editions Atlas</t>
  </si>
  <si>
    <t>REGIONE LAZIO</t>
  </si>
  <si>
    <t>CONSIGLIO REGIONALE DEL LAZIO</t>
  </si>
  <si>
    <t>Rosslyn Analytics Ltd.</t>
  </si>
  <si>
    <t>IDI</t>
  </si>
  <si>
    <t>Katara Hospitality (Qatar National Hotels Company (QNH))</t>
  </si>
  <si>
    <t>Qatar</t>
  </si>
  <si>
    <t>Unassigned - Qatar</t>
  </si>
  <si>
    <t>Fonterra Co-Operative Group Limited</t>
  </si>
  <si>
    <t>Kotahi Logistics LP</t>
  </si>
  <si>
    <t>Unassigned - New Zealand</t>
  </si>
  <si>
    <t>LIFESPAN CORPORATION</t>
  </si>
  <si>
    <t>Fenland District Council</t>
  </si>
  <si>
    <t>WESTERN WASHINGTON UNIVERSITY</t>
  </si>
  <si>
    <t>POYNER &amp; SPRUILL LLP</t>
  </si>
  <si>
    <t>12.22.16 - cancelled as credit agaisnt 1xStandard Support appears in MS Sales; ZENTRALANSTALT FÜR METEOROLOGIE UND GEODYNAMIK</t>
  </si>
  <si>
    <t>12.27.16 - a credit appears against the original booking of Standard support, 1xCWZ-00023</t>
  </si>
  <si>
    <t>東京急行電鉄株式会社</t>
  </si>
  <si>
    <t>Tokyo Kyuko Electric Railway Co., Ltd.</t>
  </si>
  <si>
    <t>X5 GROUP</t>
  </si>
  <si>
    <t>BANCO MARENOSTRUM</t>
  </si>
  <si>
    <t>BANCO MARE NOSTRUM S.A.</t>
  </si>
  <si>
    <t>PETER KIEWIT SONS INC</t>
  </si>
  <si>
    <t>KIEWIT CORPORATION</t>
  </si>
  <si>
    <t>ROCHFORD DISTRICT COUNCIL</t>
  </si>
  <si>
    <t>Giga-Byte Technology Co. Ltd.</t>
  </si>
  <si>
    <t>Unassigned - Taiwan</t>
  </si>
  <si>
    <t>MASS MUTUAL ASIA LTD</t>
  </si>
  <si>
    <t>RYDER SYSTEM INC</t>
  </si>
  <si>
    <t>ATENTO MEXICO HOLDCO, S. DE R. L. DE C.V.</t>
  </si>
  <si>
    <t>NORTEL NETAŞ TELEKOMÜNİKASYON A.Ş.</t>
  </si>
  <si>
    <t>Aera Energy, LLC</t>
  </si>
  <si>
    <t>UNIVERSITY OF NORTH CAROLINA SYSTEM</t>
  </si>
  <si>
    <t>Genesis Overseas Pvt Ltd</t>
  </si>
  <si>
    <t>GENESIS LUXURY FASHION PVT LTD</t>
  </si>
  <si>
    <t>IND - Delhi Hub</t>
  </si>
  <si>
    <t>NATIONAL COLLEGE FOR HIGH SPEED RAIL</t>
  </si>
  <si>
    <t>1.4.17 - name changed from The National College for High Speed Rail and tpid changed from 39197477</t>
  </si>
  <si>
    <t>GMC Czech</t>
  </si>
  <si>
    <t>HUNE (EUROLOC DE MAQUINARIA S L)</t>
  </si>
  <si>
    <t>EUROLOC DE INVERSIONES</t>
  </si>
  <si>
    <t>OUTOTEC</t>
  </si>
  <si>
    <t>Outotec Oyj</t>
  </si>
  <si>
    <t>BREWIN DOLPHIN SECURITIES LTD</t>
  </si>
  <si>
    <t>NY-SMB K12</t>
  </si>
  <si>
    <t>NYC DOE OSSS</t>
  </si>
  <si>
    <t>日本大学</t>
  </si>
  <si>
    <t>Nihon University</t>
  </si>
  <si>
    <t>THE KOOPLES PRODUCTION</t>
  </si>
  <si>
    <t>Viva Payment Services S.A</t>
  </si>
  <si>
    <t>January</t>
  </si>
  <si>
    <t>BRASFIELD AND GORRIE</t>
  </si>
  <si>
    <t>BRASFIELD &amp; GORRIE L L C</t>
  </si>
  <si>
    <t>THE HATCH GROUP</t>
  </si>
  <si>
    <t>BAPTISTHEALTH SYSTEMS</t>
  </si>
  <si>
    <t>BAPTIST HEALTH SOUTH FLORIDA</t>
  </si>
  <si>
    <t>Hugo Kern u. Liebers GmbH &amp; Co.KG</t>
  </si>
  <si>
    <t>VALEANT PHARMACEUTICALS INTERNATIONAL INC</t>
  </si>
  <si>
    <t>Valeant Pharmaceuticals North America, L</t>
  </si>
  <si>
    <t>日本ビジネスシステムズ株式会社</t>
  </si>
  <si>
    <t>Japan Business Systems Co., Ltd.</t>
  </si>
  <si>
    <t>Moss Kommune</t>
  </si>
  <si>
    <t>NATIONAL ASSEMBLY FOR WALES COMMISSION</t>
  </si>
  <si>
    <t>LUCK STONE CORPORATION</t>
  </si>
  <si>
    <t>LUCK STONE CORP</t>
  </si>
  <si>
    <t>Drägerwerk AG &amp; Co. KGaA</t>
  </si>
  <si>
    <t>MUNICIPIO DE SAN JUAN</t>
  </si>
  <si>
    <t>Harting KGaA</t>
  </si>
  <si>
    <t>Valtion tieto- ja viestintätekniikka-keskus Valtori</t>
  </si>
  <si>
    <t>FIN - Jyvaskyla</t>
  </si>
  <si>
    <t>FINNING INTERNATIONAL</t>
  </si>
  <si>
    <t>Finning International Inc.</t>
  </si>
  <si>
    <t>FTS</t>
  </si>
  <si>
    <t>MACROGENICS INC</t>
  </si>
  <si>
    <t>BENNET SPA</t>
  </si>
  <si>
    <t>SEMILAB Félvezető Fizikai Laboratórium Rt.</t>
  </si>
  <si>
    <t>Wema Bank Plc</t>
  </si>
  <si>
    <t>Clariant International AG</t>
  </si>
  <si>
    <t>ENDAVA CLUJ NAPOCA SRL</t>
  </si>
  <si>
    <t>Romania</t>
  </si>
  <si>
    <t>ROU - Ardeal</t>
  </si>
  <si>
    <t>MELCO PBL ENTERTAINMENT GREATER CHINA LTD</t>
  </si>
  <si>
    <t>Daf Trucks N.V.</t>
  </si>
  <si>
    <t>British American Insurance Co. (K) Ltd</t>
  </si>
  <si>
    <t>Kenya</t>
  </si>
  <si>
    <t>Unassigned - Kenya</t>
  </si>
  <si>
    <t>BENFICA ESTÁDIO - CONSTRUÇÃO E GESTÃO DE ESTÁDIOS, S.A.</t>
  </si>
  <si>
    <t>M-KOPA KENYA LIMITED</t>
  </si>
  <si>
    <t>YÜKSEK ÖĞRETİM KURULU BAŞKANLIĞI</t>
  </si>
  <si>
    <t>T&amp;#220;RKİYE DİYANET VAKFI GENEL MERKEZİ</t>
  </si>
  <si>
    <t>ATENTO BRASIL SA</t>
  </si>
  <si>
    <t>KOÇ HOLDİNG A.Ş.</t>
  </si>
  <si>
    <t>AYGAZ A.Ş.</t>
  </si>
  <si>
    <t>AL-STATE GOVERNMENT</t>
  </si>
  <si>
    <t>ADMINISTRATIVE OFFICE OF COURTS</t>
  </si>
  <si>
    <t>BASIC NET S.p.A.</t>
  </si>
  <si>
    <t>ING BANK NV</t>
  </si>
  <si>
    <t>ITMAGINATION SP. Z O.O.</t>
  </si>
  <si>
    <t>Societe Arab International De Banque-SAIB</t>
  </si>
  <si>
    <t>EGY - Giza</t>
  </si>
  <si>
    <t>2019/11/30</t>
  </si>
  <si>
    <t>Richard Heath &amp; Associates, Inc.</t>
  </si>
  <si>
    <t>BRPH COMPANIES INC</t>
  </si>
  <si>
    <t>Gdf Suez E&amp;p Norge AS</t>
  </si>
  <si>
    <t>NOR - ROGALAND</t>
  </si>
  <si>
    <t>AMERICAN APPAREL</t>
  </si>
  <si>
    <t>Evalue Serve Com Pvt Ltd</t>
  </si>
  <si>
    <t>PRECISION DRILLING CORP</t>
  </si>
  <si>
    <t>Chelmsford City Council</t>
  </si>
  <si>
    <t>Van Lanschot N.V.</t>
  </si>
  <si>
    <t>F. van Lanschot Bankiers N.V.</t>
  </si>
  <si>
    <t>ANHAM FZCO</t>
  </si>
  <si>
    <t>PREVENTICE SOLUTIONS INC</t>
  </si>
  <si>
    <t>SAFILO SPA</t>
  </si>
  <si>
    <t>LIFETIME FITNESS</t>
  </si>
  <si>
    <t>MERAAS GROUP</t>
  </si>
  <si>
    <t>LHR AIRPORTS LIMITED</t>
  </si>
  <si>
    <t>BAA AIRPORTS LTD</t>
  </si>
  <si>
    <t>UNITED PRINTING AND PUBLISHING COMPANY</t>
  </si>
  <si>
    <t>ROCKY MOUNTAINEER RAIL TOURS</t>
  </si>
  <si>
    <t>GONHERMEX S.A. de C.V. GRUPO GONHER</t>
  </si>
  <si>
    <t>Gambling Malta Limited</t>
  </si>
  <si>
    <t>GRC - Sterea Hellas</t>
  </si>
  <si>
    <t>OFFICE DEPOT INC</t>
  </si>
  <si>
    <t>ARENT FOX</t>
  </si>
  <si>
    <t>ARENT FOX LLP</t>
  </si>
  <si>
    <t>Seoyeong Engineering Co.,LTD</t>
  </si>
  <si>
    <t>ENVOY MORTGAGE LTD</t>
  </si>
  <si>
    <t>SWINERTON &amp; WALBERG CO</t>
  </si>
  <si>
    <t>Swinerton Inc.</t>
  </si>
  <si>
    <t>2019/05/31</t>
  </si>
  <si>
    <t>VIRGIN GROUP</t>
  </si>
  <si>
    <t>株式会社ゴルフダイジェスト・オンライン</t>
  </si>
  <si>
    <t>Golf Digest Online Inc.</t>
  </si>
  <si>
    <t>Dept of Science, Information Technology, Innovation &amp; Arts</t>
  </si>
  <si>
    <t>The State of Queensland (acting through the Department of Sc</t>
  </si>
  <si>
    <t>Visy Industries Australia Pty Ltd</t>
  </si>
  <si>
    <t>VIDRIERA MONTERREY S.A. de C.V.</t>
  </si>
  <si>
    <t>CREDITO VALTELLINESE</t>
  </si>
  <si>
    <t>Creval Sistemi e Servizi Soc.Cons.P.A</t>
  </si>
  <si>
    <t>C I R FOOD COOPERATIVA ITALIANA DI RISTORAZIONE SCRL</t>
  </si>
  <si>
    <t>EAST OF ENGLAND CO-OPERATIVE</t>
  </si>
  <si>
    <t>Syngenta Crop Protection AG</t>
  </si>
  <si>
    <t>SYNGENTA PROTEÇÃO DE CULTIVOS LTDA</t>
  </si>
  <si>
    <t>SYNGENTA</t>
  </si>
  <si>
    <t>SYNGENTA CROP PROTECTIONINC</t>
  </si>
  <si>
    <t>SYNGENTA CROP PROTECTION UK LTD</t>
  </si>
  <si>
    <t>YTD (Jul-Dec)</t>
  </si>
  <si>
    <t>THE COCA COLA COMPANY</t>
  </si>
  <si>
    <t>EMBOTELLADORAS ARCA S.A. de C.V.</t>
  </si>
  <si>
    <t>2017/02/01</t>
  </si>
  <si>
    <t>Columbia Asia Hospital Private Limited</t>
  </si>
  <si>
    <t>BANCO GNB SUDAMERIS S.A.</t>
  </si>
  <si>
    <t>TRAVEL ALBERTA</t>
  </si>
  <si>
    <t>City of Los Angeles Bureau of Contract Administration</t>
  </si>
  <si>
    <t>1.5.17 creidt against 1xcwz-00023 appears in MS Sales. Cancelled.; IC Power PTE. Ltd.</t>
  </si>
  <si>
    <t>Keystone Bank (Bank PHB)</t>
  </si>
  <si>
    <t>ELAN (QATAR MEDIA SERVICES)</t>
  </si>
  <si>
    <t>Qatar Media Services W.L.L</t>
  </si>
  <si>
    <t>12.26.16 - tpid change from 681259; BioClinica, Inc.</t>
  </si>
  <si>
    <t>12.26.16 - tpid changed from 38914209</t>
  </si>
  <si>
    <t>1.4.17 - name changed from Infiniti Segments Limited and tpid changed from 38299583</t>
  </si>
  <si>
    <t>ALPHA BETA CONSULTING</t>
  </si>
  <si>
    <t>Ministerio del Trabajo y Previsión Social</t>
  </si>
  <si>
    <t>1.4.17 - name changed from direccion del trabajo and tpid changed from 26282646</t>
  </si>
  <si>
    <t>1.9.16 - Premier status has updated from Standard to Premier</t>
  </si>
  <si>
    <t>1.9.17 - qty. adjustment appears in MS Sales refresh from 1 to 0 for the 1.3.17 booking.  Cancelling the 1xCWZ00031</t>
  </si>
  <si>
    <t>1.10.17 - name changed from 4COM CUSTOMER SERVICES LIMITED and tpid changed from 38252435; BTC Business Technology Consulting AG</t>
  </si>
  <si>
    <t>4COM LTD</t>
  </si>
  <si>
    <t>TDF DSI</t>
  </si>
  <si>
    <t>UNITED SHORE FINANCIAL SERVICES, LLC</t>
  </si>
  <si>
    <t>United Shore Financial Services</t>
  </si>
  <si>
    <t>7-LRQBW25HA</t>
  </si>
  <si>
    <t>ENERGIZER</t>
  </si>
  <si>
    <t>EVEREADY BATTERY CO INC</t>
  </si>
  <si>
    <t>FINRA</t>
  </si>
  <si>
    <t>FINANCIAL INDUSTRY REGULATORY</t>
  </si>
  <si>
    <t>INDEPENDENT COLLEGES OF WASHINGTON</t>
  </si>
  <si>
    <t>CENTRAL WASHINGTON UNIV</t>
  </si>
  <si>
    <t>ECNO - EDUCATIONAL COMPUTING NETWORK</t>
  </si>
  <si>
    <t>OTTAWA-CARLETON DISTRICT SCHOOL BOARD</t>
  </si>
  <si>
    <t>Cdn - Ottawa</t>
  </si>
  <si>
    <t>7-KGW6TUY2H</t>
  </si>
  <si>
    <t>7-JA7JHQC35</t>
  </si>
  <si>
    <t>7-JVUGK33W4</t>
  </si>
  <si>
    <t>7-LF3PN7SEU</t>
  </si>
  <si>
    <t>7-L7VBN5F7T</t>
  </si>
  <si>
    <t>7-LDHMXO5U2</t>
  </si>
  <si>
    <t>7-LYPR7MTOU</t>
  </si>
  <si>
    <t>7-IVZNQUA33</t>
  </si>
  <si>
    <t>7-KISXLL5DU</t>
  </si>
  <si>
    <t>7-LA4IHECRG</t>
  </si>
  <si>
    <t>7-MFHWF6F5A</t>
  </si>
  <si>
    <t>7-KSFU35PIS</t>
  </si>
  <si>
    <t>7-LCDVT3FS3</t>
  </si>
  <si>
    <t>7-K2FLRXLUI</t>
  </si>
  <si>
    <t>7-M7SKS5TXP</t>
  </si>
  <si>
    <t>7-LHJLEDG7P</t>
  </si>
  <si>
    <t>7-KHCVYRPLM</t>
  </si>
  <si>
    <t>7-KM24ND2QT</t>
  </si>
  <si>
    <t>7-MCSQ3M7LY</t>
  </si>
  <si>
    <t>7-K2SD3HOH7</t>
  </si>
  <si>
    <t>7-MAB2Z3X53</t>
  </si>
  <si>
    <t>7-MK5CDUHEL</t>
  </si>
  <si>
    <t>7-MCRWPVQJL</t>
  </si>
  <si>
    <t>7-MCSJSG64G</t>
  </si>
  <si>
    <t>7-J7A5I2WQT</t>
  </si>
  <si>
    <t>7-JZOMNZFOG</t>
  </si>
  <si>
    <t>7-LZBJ32RR4</t>
  </si>
  <si>
    <t>7-L7W3CXXKO</t>
  </si>
  <si>
    <t>7-LBVTADBLZ</t>
  </si>
  <si>
    <t>7-M2YST2YRN</t>
  </si>
  <si>
    <t>7-LRU7ADJOC</t>
  </si>
  <si>
    <t>7-KQD4JXQOE</t>
  </si>
  <si>
    <t>7-M3TTQKYRR</t>
  </si>
  <si>
    <t>7-MDMDZQX3R</t>
  </si>
  <si>
    <t>7-JOHAFCK4W</t>
  </si>
  <si>
    <t>7-LVLD3PU4F</t>
  </si>
  <si>
    <t>7-JWGCN5J22</t>
  </si>
  <si>
    <t>7-IVEPDQTLJ</t>
  </si>
  <si>
    <t>7-MD3AOWR3U</t>
  </si>
  <si>
    <t>7-IHTU2IMPJ</t>
  </si>
  <si>
    <t>7-MDRS6FMGT</t>
  </si>
  <si>
    <t>7-KIO5J5ITO</t>
  </si>
  <si>
    <t>7-KCG2FBO2W</t>
  </si>
  <si>
    <t>7-MFK4UTSGW</t>
  </si>
  <si>
    <t>7-JHFBZ3NOZ</t>
  </si>
  <si>
    <t>7-L2PI7N374</t>
  </si>
  <si>
    <t>7-LL6YSZQSM</t>
  </si>
  <si>
    <t>7-MFLPU6KLF</t>
  </si>
  <si>
    <t>7-MGWKM4R2E</t>
  </si>
  <si>
    <t>7-M636GLAON</t>
  </si>
  <si>
    <t>7-MFCQGBQPZ</t>
  </si>
  <si>
    <t>7-JY3WRASFH</t>
  </si>
  <si>
    <t>7-KVCVPWX4Y</t>
  </si>
  <si>
    <t>7-MC2BE74DR</t>
  </si>
  <si>
    <t>7-MFHWDYWYY</t>
  </si>
  <si>
    <t>7-MFIS7C4GN</t>
  </si>
  <si>
    <t>7-KYSMRUFFU</t>
  </si>
  <si>
    <t>7-LT7J3CTVI</t>
  </si>
  <si>
    <t>7-M5LQB5BCT</t>
  </si>
  <si>
    <t>7-IOU5TFVW2</t>
  </si>
  <si>
    <t>7-LOR47FH3V</t>
  </si>
  <si>
    <t>7-KVJZ3V4PF</t>
  </si>
  <si>
    <t>7-LWZJKFEFA</t>
  </si>
  <si>
    <t>7-LMGZN4G2B</t>
  </si>
  <si>
    <t>7-MDLQC3GXQ</t>
  </si>
  <si>
    <t>7-KTJBPMLX3</t>
  </si>
  <si>
    <t>7-KO4VXLDC3</t>
  </si>
  <si>
    <t>7-LS75GHXIG</t>
  </si>
  <si>
    <t>7-LGQI7I5DS</t>
  </si>
  <si>
    <t>7-KRZYRREUX</t>
  </si>
  <si>
    <t>7-MGVH6YPJA</t>
  </si>
  <si>
    <t>7-JCU6MF6GU</t>
  </si>
  <si>
    <t>7-MF3TUJEBN</t>
  </si>
  <si>
    <t>7-LPFJG57GM</t>
  </si>
  <si>
    <t>7-M4FNT7OVR</t>
  </si>
  <si>
    <t>7-LMHTARRUD</t>
  </si>
  <si>
    <t>7-M237PZX6T</t>
  </si>
  <si>
    <t>7-LUHOGSIUL</t>
  </si>
  <si>
    <t>7-LTYU5SPGV</t>
  </si>
  <si>
    <t>7-M6A7OHG55</t>
  </si>
  <si>
    <t>7-LVNBOLZYU</t>
  </si>
  <si>
    <t>7-LPQULRRFO</t>
  </si>
  <si>
    <t>7-KTIDBKTD4</t>
  </si>
  <si>
    <t>7-MBVNRBENQ</t>
  </si>
  <si>
    <t>7-JZJU4BP4G</t>
  </si>
  <si>
    <t>7-KSABVJAC6</t>
  </si>
  <si>
    <t>7-LX3ICGQHF</t>
  </si>
  <si>
    <t>6-EWZMFO6S4</t>
  </si>
  <si>
    <t>7-LR4P3SEPS</t>
  </si>
  <si>
    <t>7-M7ZREECF4</t>
  </si>
  <si>
    <t>7-LBOJ2WPS2</t>
  </si>
  <si>
    <t>7-HUQIO2GPN</t>
  </si>
  <si>
    <t>7-LEX7JBGCL</t>
  </si>
  <si>
    <t>7-HTFYSHL5M</t>
  </si>
  <si>
    <t>7-KGZAOVTWL</t>
  </si>
  <si>
    <t>7-KWVVCXO6E</t>
  </si>
  <si>
    <t>7-LXDCITUTT</t>
  </si>
  <si>
    <t>7-LFI52CG2C</t>
  </si>
  <si>
    <t>7-LGU2JOJBR</t>
  </si>
  <si>
    <t>7-MDGPSSIZY</t>
  </si>
  <si>
    <t>7-KX2GE6KRR</t>
  </si>
  <si>
    <t>7-LGKLD3QFV</t>
  </si>
  <si>
    <t>7-IQGZPGZW4</t>
  </si>
  <si>
    <t xml:space="preserve">1.13.17 - changed from Standard to Premium. </t>
  </si>
  <si>
    <t>1.16.17 - cancelled referral for 2x8100s. Keeping the original referral from 12/22; Monitor</t>
  </si>
  <si>
    <t>Au10tix</t>
  </si>
  <si>
    <t>7-K4MEYNJWS</t>
  </si>
  <si>
    <t>J MURPHY &amp; SONS LTD</t>
  </si>
  <si>
    <t>PEMEX</t>
  </si>
  <si>
    <t>PMI COMERCIO INTERNACIONAL S.A. de C.V.</t>
  </si>
  <si>
    <t>1.16.17 - coverage monhs updated to 36 months in latest MS Sales report; MEDIAMOBILE</t>
  </si>
  <si>
    <t>VCA ANTECH INC</t>
  </si>
  <si>
    <t>7-LTAY723YN</t>
  </si>
  <si>
    <t>ECSU; Elizabeth City State University</t>
  </si>
  <si>
    <t>1.18.17 - Premier location changed from Hong Kong to Macao</t>
  </si>
  <si>
    <t>Macao SAR</t>
  </si>
  <si>
    <t>1.17.17 - updated from Premier Finland to Premier Globaal</t>
  </si>
  <si>
    <t>1.17.17 - identfied as Premier, updated from Standard</t>
  </si>
  <si>
    <t>1.17.17 - identfied as Premier, updated from Standard; ANADOLU &amp;#220;NİVERSİTESİ</t>
  </si>
  <si>
    <t>1.17.17 - updated from Premier UK to Global</t>
  </si>
  <si>
    <t>1.17.17 - changed from Premier UK to Premier Global; 1.16.17 - confirmed as Premier; TECHNIPNET</t>
  </si>
  <si>
    <t>1.17.17 - updated from Premier Netherlands to Global</t>
  </si>
  <si>
    <t>1.17.17 - updated from Premier Netherlands to Premier Global; ING Insurance Eurasia N.V.</t>
  </si>
  <si>
    <t>1.17.17 - updated from Premier Italy to Premier Global; Kering Eyewear</t>
  </si>
  <si>
    <t>1.17.17 - changed from Premier Sweden to Global</t>
  </si>
  <si>
    <t>LUX MED SP Z O.O</t>
  </si>
  <si>
    <t>7-JI35YY3F6</t>
  </si>
  <si>
    <t>2018/01/31</t>
  </si>
  <si>
    <t>VETERNARY CENTERS OF AMERICA; Vicar Operating Inc.</t>
  </si>
  <si>
    <t>REZAYAT TRADING COMPANY LTD</t>
  </si>
  <si>
    <t>SAU -SMSP-Eastern</t>
  </si>
  <si>
    <t>7-LQYLV4C4Y</t>
  </si>
  <si>
    <t>DAINESE SPA</t>
  </si>
  <si>
    <t>KOMPAS GRAMEDIA</t>
  </si>
  <si>
    <t>Indonesia</t>
  </si>
  <si>
    <t>IDN - Jakarta</t>
  </si>
  <si>
    <t>1.19.17 - cancelled due to credit appearing in MS Sales, originally referred for 1xcwz-00024</t>
  </si>
  <si>
    <t>日本電信電話株式会社</t>
  </si>
  <si>
    <t xml:space="preserve">エヌ・ティ・ティ・コミュニケーションズ株式会社; Japan Telegraph and telephone co., Ltd.
</t>
  </si>
  <si>
    <t>7-LL2X5EMXX</t>
  </si>
  <si>
    <t>1.24.17 - device will not ship per ops and seller. Only FY16 device has shipped</t>
  </si>
  <si>
    <t>1.24.17 - will not ship per seller and ops.</t>
  </si>
  <si>
    <t>KLA-TENCOR</t>
  </si>
  <si>
    <t>KLA-Tencor Corporation</t>
  </si>
  <si>
    <t>7-JZRHOYHSA</t>
  </si>
  <si>
    <t>7-M3BHHM7XK</t>
  </si>
  <si>
    <t>SOCIEDADES BOLIVAR S.A.</t>
  </si>
  <si>
    <t>BANCO DAVIVIENDA</t>
  </si>
  <si>
    <t>7-MDGP2XEH6</t>
  </si>
  <si>
    <t>FL-SMB K12 South</t>
  </si>
  <si>
    <t>7-MKWAB7WZF</t>
  </si>
  <si>
    <t>ORANGE COUNTY SCHOOL DISTRICT</t>
  </si>
  <si>
    <t>ORANGE COUNTY PUBLIC SCHOOLS</t>
  </si>
  <si>
    <t>7-L2ECS7K23</t>
  </si>
  <si>
    <t>InnoGames GmbH</t>
  </si>
  <si>
    <t>7-M7DBKOO2S</t>
  </si>
  <si>
    <t>BANCO DE CREDITO E INVERSIONES</t>
  </si>
  <si>
    <t>Banco de Credito e Inversiones</t>
  </si>
  <si>
    <t>7-LR7WNYFI4</t>
  </si>
  <si>
    <t>SIRONA Dental Systems GmbH</t>
  </si>
  <si>
    <t>NSW Department of Industry</t>
  </si>
  <si>
    <t>THE TRUSTEE FOR AUSTRALIAN MUSEUM TRUST</t>
  </si>
  <si>
    <t>BRAND SERVICES LLC</t>
  </si>
  <si>
    <t>2018/10/31</t>
  </si>
  <si>
    <t>STEWART &amp; STEVENSON LLC</t>
  </si>
  <si>
    <t>Stewart &amp; Stevenson, LLC</t>
  </si>
  <si>
    <t>NEW BALANCE ATHLETIC SHOE</t>
  </si>
  <si>
    <t>Narayana Hrudayalaya Private Limited</t>
  </si>
  <si>
    <t>ESTAFETA MEXICANA SA DE CV</t>
  </si>
  <si>
    <t>Estafeta Mexicana, S.A. de C.V.</t>
  </si>
  <si>
    <t>GUINTOLI</t>
  </si>
  <si>
    <t>TSO</t>
  </si>
  <si>
    <t>1.25.17 - Originally referred on 12/23/16 for 1xCWZ-00010. A credit appears in today’s refresh against that unit and referral has been cancelled; IG Web Services S.A.S</t>
  </si>
  <si>
    <t>1.26.17 - confirmed as will not ship by seller and Ops; ООО АГЕНТСТВО МАРКЕТИНГОВЫХ КОММУНИКАЦИЙ</t>
  </si>
  <si>
    <t>Abbvie, Inc.</t>
  </si>
  <si>
    <t>Pharmacyclics LLC</t>
  </si>
  <si>
    <t>7-HN6JZR2C2</t>
  </si>
  <si>
    <t>1.27.17 - credit appears against the 1x8100 in MS Sales</t>
  </si>
  <si>
    <t>1.27.17 - credit appears against 1xCWZ00023. cancelled</t>
  </si>
  <si>
    <t>WPP 2005 LTD</t>
  </si>
  <si>
    <t>7-MEKCH6OXQ</t>
  </si>
  <si>
    <t>Abdul-Kader Al-Muhaidib &amp; Sons</t>
  </si>
  <si>
    <t>7-LQDLQRAVD</t>
  </si>
  <si>
    <t>7-L3EPMAPRX</t>
  </si>
  <si>
    <t>Saudi commission for health Specialists</t>
  </si>
  <si>
    <t>SAU -SMSP-Western</t>
  </si>
  <si>
    <t>Baker Tilly Roelfs Unternehmensberatung GmbH</t>
  </si>
  <si>
    <t>7-MNWI7J2OY</t>
  </si>
  <si>
    <t>METHODS MACHINE TOOLS</t>
  </si>
  <si>
    <t>BLACKBAUD MICROSYSTEMS INC</t>
  </si>
  <si>
    <t>Nacka Kommun</t>
  </si>
  <si>
    <t>INTERSERVE PLC</t>
  </si>
  <si>
    <t>PT ASTRA INTERNATIONAL Tbk</t>
  </si>
  <si>
    <t>FEDERAL INTERNATIONAL FINANCE PT</t>
  </si>
  <si>
    <t>IDN - Jawa Barat</t>
  </si>
  <si>
    <t>1.30.17  a credit appears against 1xCWZ-00024 in MS Sales. Cancelled.</t>
  </si>
  <si>
    <t>Bdo Campsobers Holding B.V.</t>
  </si>
  <si>
    <t>7-LUQPGOMJP</t>
  </si>
  <si>
    <t>2.2.17 - a credit appears against original booking, cancelling 1xCWZ-00023; 12.20.16 – approved by BG to use qty from explore.ms; Coca-Cola FEMSA de Buenos Aires S.A.</t>
  </si>
  <si>
    <t>2.2.17 - a credit appears against original booking, cancelling 1xCWZ-00023; 12.20.16 – approved by BG to use qty from explore.ms; Coca-Cola East Japan Co.,Ltd.</t>
  </si>
  <si>
    <t>2.2.17 - a credit appears against original booking, cancelling 1xCWZ-00023</t>
  </si>
  <si>
    <t>Imperial College London</t>
  </si>
  <si>
    <t>Kpmg International Investments B V</t>
  </si>
  <si>
    <t>Kpmg</t>
  </si>
  <si>
    <t>HONEYWELL INC</t>
  </si>
  <si>
    <t>HONEYWELL GLOBAL BUS</t>
  </si>
  <si>
    <t>MINISTRY OF JUSTICE</t>
  </si>
  <si>
    <t>LAW SOCIETY OF ENGLAND &amp; WALES</t>
  </si>
  <si>
    <t>7-L5OATQU4B</t>
  </si>
  <si>
    <t>FAIRFAX COUNTY PUBLIC SCHOOLS</t>
  </si>
  <si>
    <t>FCPS</t>
  </si>
  <si>
    <t>7-MB3TOD3HC</t>
  </si>
  <si>
    <t>MERKAFON TELEPERFORMANCE S.A. de C.V.</t>
  </si>
  <si>
    <t>7-K6WW3JEXD</t>
  </si>
  <si>
    <t>HUD</t>
  </si>
  <si>
    <t>USA - Federal</t>
  </si>
  <si>
    <t xml:space="preserve">7-K6YWAW7P7 </t>
  </si>
  <si>
    <t>2017/9/30</t>
  </si>
  <si>
    <t>2.2.17 - Approved by BG to use $0 invoice, $600k device amount listed in revenue; US Department of Housing and Urban Development</t>
  </si>
  <si>
    <t>YTD (Jul-Jan)</t>
  </si>
  <si>
    <t>1.11.17 - will not ship per Ops</t>
  </si>
  <si>
    <t>CA-CITY OF SAN JOSE</t>
  </si>
  <si>
    <t>City of San Jose</t>
  </si>
  <si>
    <t>7-LJAR4X7SK</t>
  </si>
  <si>
    <t>Saudi Electronic University</t>
  </si>
  <si>
    <t>SAU -SMSP-Central</t>
  </si>
  <si>
    <t>7-JYL7MIZJN</t>
  </si>
  <si>
    <t>BRIGHTSTAR CORP.</t>
  </si>
  <si>
    <t>7-LBFIX67GD</t>
  </si>
  <si>
    <t>TEAM INC</t>
  </si>
  <si>
    <t>Team, Inc.</t>
  </si>
  <si>
    <t>7-LO7BKSX4X</t>
  </si>
  <si>
    <t>PRIMEDIA LTD</t>
  </si>
  <si>
    <t>IQOR</t>
  </si>
  <si>
    <t>IQOR Global Services LLC</t>
  </si>
  <si>
    <t>MC KESSON CORPORATION</t>
  </si>
  <si>
    <t>McKesson Corporation</t>
  </si>
  <si>
    <t>BANCA CARIGE SPA</t>
  </si>
  <si>
    <t>ITA - ITA-Liguria</t>
  </si>
  <si>
    <t>Partial</t>
  </si>
  <si>
    <t>February</t>
  </si>
  <si>
    <t>% of Device Split Through January close</t>
  </si>
  <si>
    <t>Hogia AB</t>
  </si>
  <si>
    <t>SWE - Vastra Gotaland</t>
  </si>
  <si>
    <t>7-MFHWGNKA4</t>
  </si>
  <si>
    <t>Amoun Pharmaceutical Company</t>
  </si>
  <si>
    <t>HOGIA SERVICE AB</t>
  </si>
  <si>
    <t>7-JXG3Y745U</t>
  </si>
  <si>
    <t>Febuary</t>
  </si>
  <si>
    <t>Oravel Stays Pvt. Ltd</t>
  </si>
  <si>
    <t>2017/03/01</t>
  </si>
  <si>
    <t>KIER GROUP PLC</t>
  </si>
  <si>
    <t>Mouchel</t>
  </si>
  <si>
    <t>The Marine Safety Agency</t>
  </si>
  <si>
    <t>Neung-Yule EFL Publishers, Inc</t>
  </si>
  <si>
    <t>2.6.17 - a credit of 12 units apperas against the original 12xCWZ-00023 booking, cancelled; IMANOVA LTD</t>
  </si>
  <si>
    <t>AZ-COUNTY OF MARICOPA</t>
  </si>
  <si>
    <t>Maricopa County Office of Enterprise Technology</t>
  </si>
  <si>
    <t>6-FRFL3LDYM</t>
  </si>
  <si>
    <t>2018/02/28</t>
  </si>
  <si>
    <t>TECNISA SA</t>
  </si>
  <si>
    <t>7-LUS6OA7PD</t>
  </si>
  <si>
    <t>2019/01/01</t>
  </si>
  <si>
    <t>2019/12/31</t>
  </si>
  <si>
    <t>IMANOVA LTD</t>
  </si>
  <si>
    <t>EVERIS SPAIN S.L.</t>
  </si>
  <si>
    <t>Unassigned - Japan</t>
  </si>
  <si>
    <t>Freescale Semiconductor</t>
  </si>
  <si>
    <t>REC Solar Pte. Ltd.</t>
  </si>
  <si>
    <t>NILLUMBIK SHIRE COUNCIL</t>
  </si>
  <si>
    <t>2.9.17 - 0 unit approved by BG to ship out. Booked with 0 units in MS Sales due to recurring category, but is really a new order. Units verified in explore.ms</t>
  </si>
  <si>
    <t xml:space="preserve">2.7.17 - confirmed by ops that unit will not ship </t>
  </si>
  <si>
    <t>2.7.17 - confirmed by ops that unit will not ship; TELETECH</t>
  </si>
  <si>
    <t>2.7.17 - confirmed by ops that unit will not ship; Trinity Industries, Inc.</t>
  </si>
  <si>
    <t>2.7.17 - confirmed by ops that unit will not ship; Jayman MasterBuilt, Inc.</t>
  </si>
  <si>
    <t>2.7.17 - confirmed by ops that unit will not ship; 1.17.17 - identfied as Premier, updated from Standard</t>
  </si>
  <si>
    <t>2.7.17 - confirmed by ops that unit will not ship</t>
  </si>
  <si>
    <t>2.7.17 - confrimed by ops that unit will not ship</t>
  </si>
  <si>
    <t>2.7.17 - confirmed by ops that 7 units will not ship; 1.17.17 - changed from Premier United States to Global</t>
  </si>
  <si>
    <t>2.7.17 - confirmed by ops that 3 units will not ship; 1.17.17 - changed from Premier Canada to Global</t>
  </si>
  <si>
    <t>2.7.17 - confirmed by ops that unit will not ship; 1.17.17 - confirmed by seller and ops that unit will not ship</t>
  </si>
  <si>
    <t>2.7.17 - confirmed by ops that unit will not ship; Finning International Inc.</t>
  </si>
  <si>
    <t>2.7.17 - ops says it will not ship, but unit has shipped. Checking on it; MacroGenics, Inc.</t>
  </si>
  <si>
    <t>2.9.17 - confirmed by ops that unit will not ship; VEHBİ KOÇ VAKFI AMERİKAN HASTANESİ</t>
  </si>
  <si>
    <t>2.7.17 - confirmed by ops that unit will not ship; MIAMI-DADE PUBLIC LIBRARY SYS</t>
  </si>
  <si>
    <t>2.7.17 - confirmed by ops that unit will not ship; ORANGE COUNTY PUBLIC SCHOOLS</t>
  </si>
  <si>
    <t>2.8.17 - confirmed by ops it will not ship</t>
  </si>
  <si>
    <t>QANTAS AIRWAYS LIMITED</t>
  </si>
  <si>
    <t>2.6.17 note from Ops - Exception approved by Suresh, Already Processed by Operations, No action needed</t>
  </si>
  <si>
    <t>S &amp; C ELECTRIC CO</t>
  </si>
  <si>
    <t>Formel D GmbH</t>
  </si>
  <si>
    <t>COHERENT INC.</t>
  </si>
  <si>
    <t>WEICHERT CO REALTORS</t>
  </si>
  <si>
    <t>Weichert Co.</t>
  </si>
  <si>
    <t>CECOBAN S.A. de C.V.</t>
  </si>
  <si>
    <t>SOUTHAMPTON SOLENT UNIVERSITY</t>
  </si>
  <si>
    <t>2.16.17 - changed year from 2016 to 2017</t>
  </si>
  <si>
    <t>2.16.17 - changed year from 2016 to 2017;PCL Constructors Inc. (Development)</t>
  </si>
  <si>
    <t>2.16.17 - changed year from 2016 to 2017;  2.10.17 - confirmed that only 1 unit will ship per Ops. A cancellation of 3 may come through; Saudi Central Board for Accreditation of Healthcare Institut</t>
  </si>
  <si>
    <t>2.16.17 - corrected month from January to February based on Sales Date; VALTION TEKNILLINEN TUTKIMUSKESKUS VTT</t>
  </si>
  <si>
    <t>Cliniques de l' Europe - Europaziekenhuizen - Uccle</t>
  </si>
  <si>
    <t>Europaziekenhuizen VZW</t>
  </si>
  <si>
    <t>WORLD VISION AUSTRALIA</t>
  </si>
  <si>
    <t>JANET STORSIMPLE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</si>
</sst>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theme="1"/>
      <name val="Calibri"/>
      <family val="2"/>
    </font>
    <font>
      <sz val="12"/>
      <color rgb="FF505050"/>
      <name val="Segoe UI"/>
      <family val="2"/>
    </font>
    <font>
      <sz val="8"/>
      <color theme="1"/>
      <name val="Calibri"/>
      <family val="2"/>
    </font>
    <font>
      <b/>
      <sz val="8"/>
      <color rgb="FF505050"/>
      <name val="Segoe UI"/>
      <family val="2"/>
    </font>
    <font>
      <sz val="8"/>
      <color rgb="FF505050"/>
      <name val="Segoe U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</font>
  </fonts>
  <fills count="5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6A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2DE82"/>
        <bgColor indexed="64"/>
      </patternFill>
    </fill>
    <fill>
      <patternFill patternType="solid">
        <fgColor rgb="FFFFFF6D"/>
        <bgColor indexed="64"/>
      </patternFill>
    </fill>
    <fill>
      <patternFill patternType="solid">
        <fgColor rgb="FFE9C3C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0" tint="-0.24994659260841701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2" fillId="8" borderId="7" applyNumberFormat="0" applyAlignment="0" applyProtection="0"/>
    <xf numFmtId="0" fontId="15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26" fillId="0" borderId="0"/>
    <xf numFmtId="0" fontId="35" fillId="0" borderId="0"/>
    <xf numFmtId="9" fontId="1" fillId="0" borderId="0" applyFont="0" applyFill="0" applyBorder="0" applyAlignment="0" applyProtection="0"/>
  </cellStyleXfs>
  <cellXfs count="506">
    <xf numFmtId="0" fontId="0" fillId="0" borderId="0" xfId="0"/>
    <xf numFmtId="0" fontId="0" fillId="0" borderId="0" xfId="0"/>
    <xf numFmtId="0" fontId="0" fillId="0" borderId="0" xfId="0" applyFont="1"/>
    <xf numFmtId="0" fontId="18" fillId="0" borderId="0" xfId="0" applyFont="1"/>
    <xf numFmtId="0" fontId="3" fillId="0" borderId="0" xfId="0" applyFont="1"/>
    <xf numFmtId="0" fontId="0" fillId="35" borderId="0" xfId="0" applyFill="1"/>
    <xf numFmtId="0" fontId="3" fillId="35" borderId="0" xfId="0" applyFont="1" applyFill="1"/>
    <xf numFmtId="0" fontId="0" fillId="35" borderId="0" xfId="0" applyFont="1" applyFill="1"/>
    <xf numFmtId="0" fontId="20" fillId="35" borderId="0" xfId="0" applyFont="1" applyFill="1"/>
    <xf numFmtId="0" fontId="3" fillId="35" borderId="20" xfId="0" applyFont="1" applyFill="1" applyBorder="1" applyAlignment="1">
      <alignment horizontal="center"/>
    </xf>
    <xf numFmtId="0" fontId="3" fillId="35" borderId="21" xfId="0" applyFont="1" applyFill="1" applyBorder="1" applyAlignment="1">
      <alignment horizontal="center" wrapText="1"/>
    </xf>
    <xf numFmtId="0" fontId="3" fillId="35" borderId="22" xfId="0" applyFont="1" applyFill="1" applyBorder="1" applyAlignment="1">
      <alignment horizontal="center" wrapText="1"/>
    </xf>
    <xf numFmtId="0" fontId="3" fillId="36" borderId="21" xfId="0" applyFont="1" applyFill="1" applyBorder="1" applyAlignment="1">
      <alignment horizontal="center"/>
    </xf>
    <xf numFmtId="0" fontId="0" fillId="2" borderId="23" xfId="0" applyFill="1" applyBorder="1"/>
    <xf numFmtId="0" fontId="3" fillId="0" borderId="13" xfId="0" applyFont="1" applyBorder="1" applyAlignment="1">
      <alignment horizontal="right" indent="1"/>
    </xf>
    <xf numFmtId="0" fontId="3" fillId="0" borderId="10" xfId="0" applyFont="1" applyBorder="1" applyAlignment="1">
      <alignment horizontal="right" indent="1"/>
    </xf>
    <xf numFmtId="0" fontId="3" fillId="36" borderId="10" xfId="0" applyFont="1" applyFill="1" applyBorder="1" applyAlignment="1">
      <alignment horizontal="right" indent="1"/>
    </xf>
    <xf numFmtId="9" fontId="3" fillId="0" borderId="10" xfId="0" applyNumberFormat="1" applyFont="1" applyBorder="1" applyAlignment="1">
      <alignment horizontal="right" indent="1"/>
    </xf>
    <xf numFmtId="9" fontId="3" fillId="0" borderId="14" xfId="0" applyNumberFormat="1" applyFont="1" applyBorder="1" applyAlignment="1">
      <alignment horizontal="right" indent="1"/>
    </xf>
    <xf numFmtId="0" fontId="0" fillId="0" borderId="15" xfId="0" applyBorder="1" applyAlignment="1">
      <alignment horizontal="right" indent="1"/>
    </xf>
    <xf numFmtId="0" fontId="0" fillId="0" borderId="0" xfId="0" applyBorder="1" applyAlignment="1">
      <alignment horizontal="right" indent="1"/>
    </xf>
    <xf numFmtId="0" fontId="0" fillId="36" borderId="0" xfId="0" applyFill="1" applyBorder="1" applyAlignment="1">
      <alignment horizontal="right" indent="1"/>
    </xf>
    <xf numFmtId="9" fontId="0" fillId="0" borderId="0" xfId="0" applyNumberFormat="1" applyBorder="1" applyAlignment="1">
      <alignment horizontal="right" indent="1"/>
    </xf>
    <xf numFmtId="9" fontId="0" fillId="0" borderId="16" xfId="0" applyNumberFormat="1" applyBorder="1" applyAlignment="1">
      <alignment horizontal="right" indent="1"/>
    </xf>
    <xf numFmtId="0" fontId="0" fillId="0" borderId="0" xfId="0" applyFont="1" applyBorder="1" applyAlignment="1">
      <alignment horizontal="right" indent="1"/>
    </xf>
    <xf numFmtId="0" fontId="0" fillId="36" borderId="0" xfId="0" applyFont="1" applyFill="1" applyBorder="1" applyAlignment="1">
      <alignment horizontal="right" indent="1"/>
    </xf>
    <xf numFmtId="9" fontId="0" fillId="0" borderId="0" xfId="0" applyNumberFormat="1" applyFont="1" applyBorder="1" applyAlignment="1">
      <alignment horizontal="right" indent="1"/>
    </xf>
    <xf numFmtId="9" fontId="0" fillId="0" borderId="16" xfId="0" applyNumberFormat="1" applyFont="1" applyBorder="1" applyAlignment="1">
      <alignment horizontal="right" indent="1"/>
    </xf>
    <xf numFmtId="0" fontId="3" fillId="37" borderId="17" xfId="0" applyFont="1" applyFill="1" applyBorder="1" applyAlignment="1">
      <alignment horizontal="right" indent="1"/>
    </xf>
    <xf numFmtId="0" fontId="3" fillId="37" borderId="11" xfId="0" applyFont="1" applyFill="1" applyBorder="1" applyAlignment="1">
      <alignment horizontal="right" indent="1"/>
    </xf>
    <xf numFmtId="0" fontId="21" fillId="35" borderId="21" xfId="0" applyFont="1" applyFill="1" applyBorder="1" applyAlignment="1">
      <alignment horizontal="center" wrapText="1"/>
    </xf>
    <xf numFmtId="0" fontId="21" fillId="0" borderId="10" xfId="0" applyFont="1" applyBorder="1" applyAlignment="1">
      <alignment horizontal="right" indent="1"/>
    </xf>
    <xf numFmtId="0" fontId="19" fillId="0" borderId="0" xfId="0" applyFont="1" applyBorder="1" applyAlignment="1">
      <alignment horizontal="right" indent="1"/>
    </xf>
    <xf numFmtId="0" fontId="3" fillId="2" borderId="19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right" indent="1"/>
    </xf>
    <xf numFmtId="0" fontId="0" fillId="2" borderId="28" xfId="0" applyFill="1" applyBorder="1" applyAlignment="1">
      <alignment horizontal="right" indent="1"/>
    </xf>
    <xf numFmtId="0" fontId="0" fillId="2" borderId="28" xfId="0" applyFont="1" applyFill="1" applyBorder="1" applyAlignment="1">
      <alignment horizontal="right" indent="1"/>
    </xf>
    <xf numFmtId="0" fontId="0" fillId="2" borderId="29" xfId="0" applyFill="1" applyBorder="1" applyAlignment="1">
      <alignment horizontal="right" indent="1"/>
    </xf>
    <xf numFmtId="9" fontId="3" fillId="37" borderId="18" xfId="0" applyNumberFormat="1" applyFont="1" applyFill="1" applyBorder="1" applyAlignment="1">
      <alignment horizontal="right" indent="1"/>
    </xf>
    <xf numFmtId="0" fontId="3" fillId="2" borderId="12" xfId="0" applyFont="1" applyFill="1" applyBorder="1" applyAlignment="1">
      <alignment horizontal="right" indent="1"/>
    </xf>
    <xf numFmtId="0" fontId="18" fillId="0" borderId="0" xfId="0" applyFont="1" applyFill="1"/>
    <xf numFmtId="0" fontId="18" fillId="0" borderId="0" xfId="0" applyFont="1" applyAlignment="1">
      <alignment wrapText="1"/>
    </xf>
    <xf numFmtId="14" fontId="18" fillId="0" borderId="0" xfId="1" applyNumberFormat="1" applyFont="1"/>
    <xf numFmtId="164" fontId="18" fillId="0" borderId="0" xfId="1" applyNumberFormat="1" applyFont="1" applyAlignment="1">
      <alignment horizontal="center"/>
    </xf>
    <xf numFmtId="0" fontId="18" fillId="0" borderId="0" xfId="0" applyFont="1" applyAlignment="1">
      <alignment horizontal="left"/>
    </xf>
    <xf numFmtId="1" fontId="18" fillId="0" borderId="0" xfId="0" applyNumberFormat="1" applyFont="1"/>
    <xf numFmtId="0" fontId="0" fillId="0" borderId="31" xfId="0" applyBorder="1" applyAlignment="1">
      <alignment horizontal="right" indent="1"/>
    </xf>
    <xf numFmtId="0" fontId="0" fillId="0" borderId="33" xfId="0" applyBorder="1" applyAlignment="1">
      <alignment horizontal="right" indent="1"/>
    </xf>
    <xf numFmtId="0" fontId="3" fillId="2" borderId="23" xfId="0" applyFont="1" applyFill="1" applyBorder="1" applyAlignment="1">
      <alignment horizontal="right" indent="1"/>
    </xf>
    <xf numFmtId="0" fontId="21" fillId="37" borderId="11" xfId="0" applyFont="1" applyFill="1" applyBorder="1" applyAlignment="1">
      <alignment horizontal="right" indent="1"/>
    </xf>
    <xf numFmtId="9" fontId="3" fillId="37" borderId="34" xfId="0" applyNumberFormat="1" applyFont="1" applyFill="1" applyBorder="1" applyAlignment="1">
      <alignment horizontal="right" indent="1"/>
    </xf>
    <xf numFmtId="0" fontId="19" fillId="0" borderId="33" xfId="0" applyFont="1" applyBorder="1" applyAlignment="1">
      <alignment horizontal="right" indent="1"/>
    </xf>
    <xf numFmtId="0" fontId="0" fillId="36" borderId="33" xfId="0" applyFill="1" applyBorder="1" applyAlignment="1">
      <alignment horizontal="right" indent="1"/>
    </xf>
    <xf numFmtId="9" fontId="0" fillId="0" borderId="33" xfId="0" applyNumberFormat="1" applyBorder="1" applyAlignment="1">
      <alignment horizontal="right" indent="1"/>
    </xf>
    <xf numFmtId="0" fontId="0" fillId="2" borderId="35" xfId="0" applyFill="1" applyBorder="1" applyAlignment="1">
      <alignment horizontal="right" indent="1"/>
    </xf>
    <xf numFmtId="9" fontId="0" fillId="0" borderId="30" xfId="0" applyNumberFormat="1" applyBorder="1" applyAlignment="1">
      <alignment horizontal="right" indent="1"/>
    </xf>
    <xf numFmtId="0" fontId="3" fillId="36" borderId="37" xfId="0" applyFont="1" applyFill="1" applyBorder="1" applyAlignment="1">
      <alignment horizontal="right" indent="1"/>
    </xf>
    <xf numFmtId="0" fontId="3" fillId="2" borderId="36" xfId="0" applyFont="1" applyFill="1" applyBorder="1" applyAlignment="1">
      <alignment horizontal="right" indent="1"/>
    </xf>
    <xf numFmtId="0" fontId="3" fillId="40" borderId="10" xfId="0" applyFont="1" applyFill="1" applyBorder="1" applyAlignment="1">
      <alignment horizontal="center"/>
    </xf>
    <xf numFmtId="0" fontId="0" fillId="40" borderId="0" xfId="0" applyFill="1" applyBorder="1" applyAlignment="1">
      <alignment horizontal="center"/>
    </xf>
    <xf numFmtId="0" fontId="0" fillId="40" borderId="32" xfId="0" applyFont="1" applyFill="1" applyBorder="1" applyAlignment="1">
      <alignment horizontal="center"/>
    </xf>
    <xf numFmtId="0" fontId="0" fillId="40" borderId="0" xfId="0" applyFont="1" applyFill="1" applyBorder="1" applyAlignment="1">
      <alignment horizontal="center"/>
    </xf>
    <xf numFmtId="0" fontId="0" fillId="40" borderId="33" xfId="0" applyFill="1" applyBorder="1" applyAlignment="1">
      <alignment horizontal="center"/>
    </xf>
    <xf numFmtId="0" fontId="3" fillId="38" borderId="10" xfId="0" applyFont="1" applyFill="1" applyBorder="1" applyAlignment="1">
      <alignment horizontal="right" indent="3"/>
    </xf>
    <xf numFmtId="0" fontId="0" fillId="38" borderId="0" xfId="0" applyFill="1" applyBorder="1" applyAlignment="1">
      <alignment horizontal="right" indent="3"/>
    </xf>
    <xf numFmtId="0" fontId="0" fillId="38" borderId="32" xfId="0" applyFont="1" applyFill="1" applyBorder="1" applyAlignment="1">
      <alignment horizontal="right" indent="3"/>
    </xf>
    <xf numFmtId="0" fontId="0" fillId="38" borderId="0" xfId="0" applyFont="1" applyFill="1" applyBorder="1" applyAlignment="1">
      <alignment horizontal="right" indent="3"/>
    </xf>
    <xf numFmtId="0" fontId="0" fillId="38" borderId="33" xfId="0" applyFill="1" applyBorder="1" applyAlignment="1">
      <alignment horizontal="right" indent="3"/>
    </xf>
    <xf numFmtId="0" fontId="3" fillId="39" borderId="13" xfId="0" applyFont="1" applyFill="1" applyBorder="1" applyAlignment="1">
      <alignment horizontal="right" indent="2"/>
    </xf>
    <xf numFmtId="0" fontId="0" fillId="39" borderId="15" xfId="0" applyFill="1" applyBorder="1" applyAlignment="1">
      <alignment horizontal="right" indent="2"/>
    </xf>
    <xf numFmtId="0" fontId="3" fillId="39" borderId="10" xfId="0" applyFont="1" applyFill="1" applyBorder="1" applyAlignment="1">
      <alignment horizontal="right" indent="2"/>
    </xf>
    <xf numFmtId="0" fontId="0" fillId="39" borderId="32" xfId="0" applyFont="1" applyFill="1" applyBorder="1" applyAlignment="1">
      <alignment horizontal="right" indent="2"/>
    </xf>
    <xf numFmtId="0" fontId="0" fillId="39" borderId="0" xfId="0" applyFont="1" applyFill="1" applyBorder="1" applyAlignment="1">
      <alignment horizontal="right" indent="2"/>
    </xf>
    <xf numFmtId="0" fontId="0" fillId="39" borderId="0" xfId="0" applyFill="1" applyBorder="1" applyAlignment="1">
      <alignment horizontal="right" indent="2"/>
    </xf>
    <xf numFmtId="0" fontId="0" fillId="39" borderId="33" xfId="0" applyFill="1" applyBorder="1" applyAlignment="1">
      <alignment horizontal="right" indent="2"/>
    </xf>
    <xf numFmtId="0" fontId="3" fillId="41" borderId="17" xfId="0" applyFont="1" applyFill="1" applyBorder="1" applyAlignment="1">
      <alignment horizontal="right" indent="2"/>
    </xf>
    <xf numFmtId="0" fontId="3" fillId="42" borderId="18" xfId="0" applyFont="1" applyFill="1" applyBorder="1" applyAlignment="1">
      <alignment horizontal="center"/>
    </xf>
    <xf numFmtId="0" fontId="3" fillId="0" borderId="27" xfId="0" applyFont="1" applyBorder="1"/>
    <xf numFmtId="0" fontId="0" fillId="0" borderId="28" xfId="0" applyBorder="1"/>
    <xf numFmtId="0" fontId="0" fillId="0" borderId="28" xfId="0" applyFont="1" applyBorder="1"/>
    <xf numFmtId="0" fontId="3" fillId="37" borderId="36" xfId="0" applyFont="1" applyFill="1" applyBorder="1"/>
    <xf numFmtId="0" fontId="3" fillId="43" borderId="34" xfId="0" applyFont="1" applyFill="1" applyBorder="1" applyAlignment="1">
      <alignment horizontal="right" indent="3"/>
    </xf>
    <xf numFmtId="49" fontId="18" fillId="0" borderId="0" xfId="0" applyNumberFormat="1" applyFont="1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Border="1"/>
    <xf numFmtId="0" fontId="22" fillId="2" borderId="39" xfId="0" applyFont="1" applyFill="1" applyBorder="1" applyAlignment="1">
      <alignment wrapText="1"/>
    </xf>
    <xf numFmtId="0" fontId="22" fillId="2" borderId="40" xfId="0" applyFont="1" applyFill="1" applyBorder="1" applyAlignment="1">
      <alignment wrapText="1"/>
    </xf>
    <xf numFmtId="14" fontId="22" fillId="2" borderId="39" xfId="1" applyNumberFormat="1" applyFont="1" applyFill="1" applyBorder="1" applyAlignment="1">
      <alignment wrapText="1"/>
    </xf>
    <xf numFmtId="0" fontId="22" fillId="2" borderId="39" xfId="0" applyFont="1" applyFill="1" applyBorder="1" applyAlignment="1">
      <alignment horizontal="center" wrapText="1"/>
    </xf>
    <xf numFmtId="1" fontId="22" fillId="2" borderId="39" xfId="0" applyNumberFormat="1" applyFont="1" applyFill="1" applyBorder="1" applyAlignment="1">
      <alignment horizontal="center" wrapText="1"/>
    </xf>
    <xf numFmtId="0" fontId="18" fillId="0" borderId="39" xfId="0" applyFont="1" applyFill="1" applyBorder="1"/>
    <xf numFmtId="0" fontId="18" fillId="0" borderId="39" xfId="0" applyFont="1" applyBorder="1" applyAlignment="1">
      <alignment horizontal="left"/>
    </xf>
    <xf numFmtId="0" fontId="18" fillId="0" borderId="40" xfId="0" applyFont="1" applyFill="1" applyBorder="1"/>
    <xf numFmtId="0" fontId="24" fillId="0" borderId="0" xfId="0" applyFont="1" applyAlignment="1">
      <alignment vertical="center" wrapText="1"/>
    </xf>
    <xf numFmtId="1" fontId="22" fillId="44" borderId="38" xfId="0" applyNumberFormat="1" applyFont="1" applyFill="1" applyBorder="1" applyAlignment="1">
      <alignment horizontal="center" wrapText="1"/>
    </xf>
    <xf numFmtId="0" fontId="22" fillId="46" borderId="39" xfId="0" applyFont="1" applyFill="1" applyBorder="1" applyAlignment="1">
      <alignment horizontal="left" wrapText="1"/>
    </xf>
    <xf numFmtId="0" fontId="18" fillId="0" borderId="40" xfId="0" applyNumberFormat="1" applyFont="1" applyFill="1" applyBorder="1" applyAlignment="1">
      <alignment horizontal="right"/>
    </xf>
    <xf numFmtId="49" fontId="18" fillId="0" borderId="40" xfId="0" applyNumberFormat="1" applyFont="1" applyFill="1" applyBorder="1" applyAlignment="1"/>
    <xf numFmtId="0" fontId="18" fillId="0" borderId="40" xfId="0" applyNumberFormat="1" applyFont="1" applyFill="1" applyBorder="1"/>
    <xf numFmtId="164" fontId="18" fillId="0" borderId="40" xfId="0" applyNumberFormat="1" applyFont="1" applyFill="1" applyBorder="1"/>
    <xf numFmtId="164" fontId="18" fillId="34" borderId="40" xfId="1" applyNumberFormat="1" applyFont="1" applyFill="1" applyBorder="1" applyAlignment="1">
      <alignment horizontal="center"/>
    </xf>
    <xf numFmtId="0" fontId="18" fillId="0" borderId="40" xfId="0" applyFont="1" applyFill="1" applyBorder="1" applyAlignment="1">
      <alignment horizontal="left"/>
    </xf>
    <xf numFmtId="14" fontId="18" fillId="0" borderId="40" xfId="0" applyNumberFormat="1" applyFont="1" applyFill="1" applyBorder="1"/>
    <xf numFmtId="14" fontId="18" fillId="0" borderId="39" xfId="0" applyNumberFormat="1" applyFont="1" applyFill="1" applyBorder="1"/>
    <xf numFmtId="0" fontId="18" fillId="0" borderId="0" xfId="0" applyNumberFormat="1" applyFont="1" applyFill="1" applyBorder="1"/>
    <xf numFmtId="49" fontId="18" fillId="0" borderId="40" xfId="0" applyNumberFormat="1" applyFont="1" applyFill="1" applyBorder="1"/>
    <xf numFmtId="1" fontId="18" fillId="0" borderId="40" xfId="0" applyNumberFormat="1" applyFont="1" applyFill="1" applyBorder="1" applyAlignment="1">
      <alignment horizontal="left" wrapText="1"/>
    </xf>
    <xf numFmtId="1" fontId="22" fillId="44" borderId="41" xfId="0" applyNumberFormat="1" applyFont="1" applyFill="1" applyBorder="1" applyAlignment="1">
      <alignment horizontal="center" wrapText="1"/>
    </xf>
    <xf numFmtId="0" fontId="18" fillId="47" borderId="42" xfId="0" applyFont="1" applyFill="1" applyBorder="1"/>
    <xf numFmtId="0" fontId="18" fillId="0" borderId="43" xfId="0" applyFont="1" applyBorder="1"/>
    <xf numFmtId="0" fontId="18" fillId="0" borderId="44" xfId="0" applyFont="1" applyBorder="1"/>
    <xf numFmtId="0" fontId="18" fillId="0" borderId="45" xfId="0" applyFont="1" applyBorder="1"/>
    <xf numFmtId="0" fontId="18" fillId="47" borderId="40" xfId="0" applyFont="1" applyFill="1" applyBorder="1"/>
    <xf numFmtId="0" fontId="27" fillId="0" borderId="0" xfId="43" applyFont="1" applyAlignment="1">
      <alignment horizontal="left" vertical="center" readingOrder="1"/>
    </xf>
    <xf numFmtId="0" fontId="28" fillId="0" borderId="0" xfId="43" applyFont="1"/>
    <xf numFmtId="0" fontId="26" fillId="0" borderId="0" xfId="43"/>
    <xf numFmtId="0" fontId="29" fillId="45" borderId="46" xfId="43" applyFont="1" applyFill="1" applyBorder="1" applyAlignment="1">
      <alignment horizontal="left" vertical="center" wrapText="1" readingOrder="1"/>
    </xf>
    <xf numFmtId="0" fontId="30" fillId="45" borderId="46" xfId="43" applyFont="1" applyFill="1" applyBorder="1" applyAlignment="1">
      <alignment horizontal="left" vertical="center" wrapText="1" readingOrder="1"/>
    </xf>
    <xf numFmtId="0" fontId="29" fillId="0" borderId="46" xfId="43" applyFont="1" applyBorder="1" applyAlignment="1">
      <alignment horizontal="left" vertical="center" wrapText="1" readingOrder="1"/>
    </xf>
    <xf numFmtId="0" fontId="30" fillId="0" borderId="46" xfId="43" applyFont="1" applyBorder="1" applyAlignment="1">
      <alignment horizontal="left" vertical="center" wrapText="1" readingOrder="1"/>
    </xf>
    <xf numFmtId="0" fontId="31" fillId="0" borderId="0" xfId="43" applyFont="1"/>
    <xf numFmtId="0" fontId="32" fillId="0" borderId="0" xfId="43" applyFont="1"/>
    <xf numFmtId="14" fontId="18" fillId="34" borderId="40" xfId="1" applyNumberFormat="1" applyFont="1" applyFill="1" applyBorder="1" applyAlignment="1">
      <alignment horizontal="right"/>
    </xf>
    <xf numFmtId="0" fontId="22" fillId="48" borderId="39" xfId="0" applyFont="1" applyFill="1" applyBorder="1" applyAlignment="1">
      <alignment horizontal="center" wrapText="1"/>
    </xf>
    <xf numFmtId="0" fontId="8" fillId="3" borderId="39" xfId="7" applyBorder="1" applyAlignment="1">
      <alignment horizontal="center" wrapText="1"/>
    </xf>
    <xf numFmtId="1" fontId="18" fillId="0" borderId="0" xfId="0" applyNumberFormat="1" applyFont="1" applyFill="1" applyBorder="1" applyAlignment="1">
      <alignment horizontal="center" wrapText="1"/>
    </xf>
    <xf numFmtId="0" fontId="18" fillId="0" borderId="40" xfId="0" applyFont="1" applyFill="1" applyBorder="1" applyAlignment="1"/>
    <xf numFmtId="0" fontId="18" fillId="0" borderId="0" xfId="0" applyNumberFormat="1" applyFont="1" applyFill="1"/>
    <xf numFmtId="0" fontId="18" fillId="0" borderId="39" xfId="0" applyFont="1" applyFill="1" applyBorder="1" applyAlignment="1">
      <alignment horizontal="left"/>
    </xf>
    <xf numFmtId="0" fontId="18" fillId="0" borderId="40" xfId="0" applyFont="1" applyFill="1" applyBorder="1" applyAlignment="1">
      <alignment wrapText="1"/>
    </xf>
    <xf numFmtId="49" fontId="18" fillId="0" borderId="40" xfId="0" applyNumberFormat="1" applyFont="1" applyFill="1" applyBorder="1" applyAlignment="1">
      <alignment wrapText="1"/>
    </xf>
    <xf numFmtId="0" fontId="18" fillId="0" borderId="40" xfId="0" applyNumberFormat="1" applyFont="1" applyFill="1" applyBorder="1" applyAlignment="1">
      <alignment wrapText="1"/>
    </xf>
    <xf numFmtId="164" fontId="18" fillId="0" borderId="40" xfId="0" applyNumberFormat="1" applyFont="1" applyFill="1" applyBorder="1" applyAlignment="1">
      <alignment wrapText="1"/>
    </xf>
    <xf numFmtId="14" fontId="18" fillId="0" borderId="40" xfId="0" applyNumberFormat="1" applyFont="1" applyFill="1" applyBorder="1" applyAlignment="1">
      <alignment wrapText="1"/>
    </xf>
    <xf numFmtId="0" fontId="18" fillId="0" borderId="39" xfId="0" applyNumberFormat="1" applyFont="1" applyFill="1" applyBorder="1" applyAlignment="1">
      <alignment horizontal="right"/>
    </xf>
    <xf numFmtId="164" fontId="18" fillId="0" borderId="39" xfId="0" applyNumberFormat="1" applyFont="1" applyFill="1" applyBorder="1"/>
    <xf numFmtId="14" fontId="18" fillId="34" borderId="39" xfId="1" applyNumberFormat="1" applyFont="1" applyFill="1" applyBorder="1" applyAlignment="1">
      <alignment horizontal="right"/>
    </xf>
    <xf numFmtId="164" fontId="18" fillId="34" borderId="39" xfId="1" applyNumberFormat="1" applyFont="1" applyFill="1" applyBorder="1" applyAlignment="1">
      <alignment horizontal="center"/>
    </xf>
    <xf numFmtId="14" fontId="34" fillId="0" borderId="39" xfId="0" applyNumberFormat="1" applyFont="1" applyFill="1" applyBorder="1"/>
    <xf numFmtId="1" fontId="18" fillId="0" borderId="39" xfId="0" applyNumberFormat="1" applyFont="1" applyFill="1" applyBorder="1" applyAlignment="1">
      <alignment horizontal="left" wrapText="1"/>
    </xf>
    <xf numFmtId="0" fontId="18" fillId="0" borderId="41" xfId="0" applyFont="1" applyBorder="1"/>
    <xf numFmtId="1" fontId="18" fillId="0" borderId="0" xfId="0" applyNumberFormat="1" applyFont="1" applyFill="1" applyBorder="1" applyAlignment="1">
      <alignment horizontal="left" wrapText="1"/>
    </xf>
    <xf numFmtId="0" fontId="36" fillId="49" borderId="47" xfId="44" applyFont="1" applyFill="1" applyBorder="1" applyAlignment="1">
      <alignment horizontal="center" wrapText="1"/>
    </xf>
    <xf numFmtId="14" fontId="18" fillId="0" borderId="0" xfId="0" applyNumberFormat="1" applyFont="1" applyFill="1" applyBorder="1"/>
    <xf numFmtId="0" fontId="18" fillId="0" borderId="40" xfId="0" applyNumberFormat="1" applyFont="1" applyBorder="1"/>
    <xf numFmtId="0" fontId="37" fillId="0" borderId="40" xfId="0" applyNumberFormat="1" applyFont="1" applyFill="1" applyBorder="1" applyAlignment="1">
      <alignment horizontal="right"/>
    </xf>
    <xf numFmtId="0" fontId="37" fillId="0" borderId="40" xfId="0" applyFont="1" applyFill="1" applyBorder="1"/>
    <xf numFmtId="49" fontId="37" fillId="0" borderId="40" xfId="0" applyNumberFormat="1" applyFont="1" applyFill="1" applyBorder="1" applyAlignment="1"/>
    <xf numFmtId="0" fontId="37" fillId="0" borderId="40" xfId="0" applyNumberFormat="1" applyFont="1" applyFill="1" applyBorder="1"/>
    <xf numFmtId="164" fontId="37" fillId="0" borderId="40" xfId="0" applyNumberFormat="1" applyFont="1" applyFill="1" applyBorder="1"/>
    <xf numFmtId="14" fontId="37" fillId="34" borderId="40" xfId="1" applyNumberFormat="1" applyFont="1" applyFill="1" applyBorder="1" applyAlignment="1">
      <alignment horizontal="right"/>
    </xf>
    <xf numFmtId="164" fontId="37" fillId="34" borderId="40" xfId="1" applyNumberFormat="1" applyFont="1" applyFill="1" applyBorder="1" applyAlignment="1">
      <alignment horizontal="center"/>
    </xf>
    <xf numFmtId="14" fontId="37" fillId="0" borderId="40" xfId="0" applyNumberFormat="1" applyFont="1" applyFill="1" applyBorder="1"/>
    <xf numFmtId="1" fontId="37" fillId="0" borderId="40" xfId="0" applyNumberFormat="1" applyFont="1" applyFill="1" applyBorder="1" applyAlignment="1">
      <alignment horizontal="left" wrapText="1"/>
    </xf>
    <xf numFmtId="1" fontId="37" fillId="0" borderId="0" xfId="0" applyNumberFormat="1" applyFont="1" applyFill="1" applyBorder="1" applyAlignment="1">
      <alignment horizontal="left" wrapText="1"/>
    </xf>
    <xf numFmtId="0" fontId="37" fillId="0" borderId="0" xfId="0" applyFont="1" applyFill="1"/>
    <xf numFmtId="0" fontId="18" fillId="0" borderId="48" xfId="0" applyNumberFormat="1" applyFont="1" applyFill="1" applyBorder="1" applyAlignment="1">
      <alignment horizontal="right"/>
    </xf>
    <xf numFmtId="0" fontId="18" fillId="0" borderId="48" xfId="0" applyFont="1" applyFill="1" applyBorder="1"/>
    <xf numFmtId="49" fontId="18" fillId="0" borderId="48" xfId="0" applyNumberFormat="1" applyFont="1" applyFill="1" applyBorder="1" applyAlignment="1"/>
    <xf numFmtId="49" fontId="18" fillId="0" borderId="48" xfId="0" applyNumberFormat="1" applyFont="1" applyFill="1" applyBorder="1"/>
    <xf numFmtId="0" fontId="18" fillId="0" borderId="48" xfId="0" applyNumberFormat="1" applyFont="1" applyFill="1" applyBorder="1"/>
    <xf numFmtId="164" fontId="18" fillId="0" borderId="48" xfId="0" applyNumberFormat="1" applyFont="1" applyFill="1" applyBorder="1"/>
    <xf numFmtId="14" fontId="18" fillId="0" borderId="48" xfId="0" applyNumberFormat="1" applyFont="1" applyFill="1" applyBorder="1"/>
    <xf numFmtId="14" fontId="18" fillId="0" borderId="38" xfId="0" applyNumberFormat="1" applyFont="1" applyFill="1" applyBorder="1"/>
    <xf numFmtId="49" fontId="37" fillId="0" borderId="40" xfId="0" applyNumberFormat="1" applyFont="1" applyFill="1" applyBorder="1"/>
    <xf numFmtId="0" fontId="37" fillId="0" borderId="48" xfId="0" applyNumberFormat="1" applyFont="1" applyFill="1" applyBorder="1" applyAlignment="1">
      <alignment horizontal="right"/>
    </xf>
    <xf numFmtId="0" fontId="37" fillId="0" borderId="48" xfId="0" applyFont="1" applyFill="1" applyBorder="1"/>
    <xf numFmtId="49" fontId="37" fillId="0" borderId="48" xfId="0" applyNumberFormat="1" applyFont="1" applyFill="1" applyBorder="1" applyAlignment="1"/>
    <xf numFmtId="49" fontId="37" fillId="0" borderId="48" xfId="0" applyNumberFormat="1" applyFont="1" applyFill="1" applyBorder="1"/>
    <xf numFmtId="0" fontId="18" fillId="34" borderId="39" xfId="0" applyFont="1" applyFill="1" applyBorder="1"/>
    <xf numFmtId="0" fontId="37" fillId="0" borderId="40" xfId="0" applyFont="1" applyFill="1" applyBorder="1" applyAlignment="1">
      <alignment horizontal="left"/>
    </xf>
    <xf numFmtId="0" fontId="37" fillId="0" borderId="48" xfId="0" applyNumberFormat="1" applyFont="1" applyFill="1" applyBorder="1"/>
    <xf numFmtId="164" fontId="37" fillId="0" borderId="48" xfId="0" applyNumberFormat="1" applyFont="1" applyFill="1" applyBorder="1"/>
    <xf numFmtId="0" fontId="37" fillId="0" borderId="48" xfId="0" applyFont="1" applyFill="1" applyBorder="1" applyAlignment="1">
      <alignment horizontal="left"/>
    </xf>
    <xf numFmtId="0" fontId="37" fillId="0" borderId="38" xfId="0" applyFont="1" applyBorder="1" applyAlignment="1">
      <alignment horizontal="left"/>
    </xf>
    <xf numFmtId="14" fontId="37" fillId="0" borderId="48" xfId="0" applyNumberFormat="1" applyFont="1" applyFill="1" applyBorder="1"/>
    <xf numFmtId="14" fontId="37" fillId="0" borderId="38" xfId="0" applyNumberFormat="1" applyFont="1" applyFill="1" applyBorder="1"/>
    <xf numFmtId="0" fontId="37" fillId="0" borderId="39" xfId="0" applyFont="1" applyFill="1" applyBorder="1" applyAlignment="1">
      <alignment horizontal="left"/>
    </xf>
    <xf numFmtId="164" fontId="18" fillId="0" borderId="39" xfId="1" applyNumberFormat="1" applyFont="1" applyFill="1" applyBorder="1" applyAlignment="1">
      <alignment horizontal="center"/>
    </xf>
    <xf numFmtId="0" fontId="18" fillId="38" borderId="40" xfId="0" applyNumberFormat="1" applyFont="1" applyFill="1" applyBorder="1" applyAlignment="1">
      <alignment horizontal="right"/>
    </xf>
    <xf numFmtId="0" fontId="18" fillId="38" borderId="40" xfId="0" applyFont="1" applyFill="1" applyBorder="1"/>
    <xf numFmtId="49" fontId="18" fillId="38" borderId="40" xfId="0" applyNumberFormat="1" applyFont="1" applyFill="1" applyBorder="1" applyAlignment="1"/>
    <xf numFmtId="49" fontId="18" fillId="38" borderId="40" xfId="0" applyNumberFormat="1" applyFont="1" applyFill="1" applyBorder="1"/>
    <xf numFmtId="0" fontId="18" fillId="38" borderId="40" xfId="0" applyNumberFormat="1" applyFont="1" applyFill="1" applyBorder="1"/>
    <xf numFmtId="164" fontId="18" fillId="38" borderId="40" xfId="0" applyNumberFormat="1" applyFont="1" applyFill="1" applyBorder="1"/>
    <xf numFmtId="14" fontId="18" fillId="50" borderId="40" xfId="1" applyNumberFormat="1" applyFont="1" applyFill="1" applyBorder="1" applyAlignment="1">
      <alignment horizontal="right"/>
    </xf>
    <xf numFmtId="164" fontId="18" fillId="50" borderId="40" xfId="1" applyNumberFormat="1" applyFont="1" applyFill="1" applyBorder="1" applyAlignment="1">
      <alignment horizontal="center"/>
    </xf>
    <xf numFmtId="0" fontId="38" fillId="38" borderId="40" xfId="0" applyFont="1" applyFill="1" applyBorder="1"/>
    <xf numFmtId="0" fontId="18" fillId="38" borderId="40" xfId="0" applyFont="1" applyFill="1" applyBorder="1" applyAlignment="1">
      <alignment horizontal="left"/>
    </xf>
    <xf numFmtId="14" fontId="18" fillId="38" borderId="40" xfId="0" applyNumberFormat="1" applyFont="1" applyFill="1" applyBorder="1"/>
    <xf numFmtId="0" fontId="18" fillId="38" borderId="40" xfId="0" applyNumberFormat="1" applyFont="1" applyFill="1" applyBorder="1" applyAlignment="1">
      <alignment horizontal="left"/>
    </xf>
    <xf numFmtId="0" fontId="37" fillId="0" borderId="40" xfId="0" applyFont="1" applyFill="1" applyBorder="1" applyAlignment="1">
      <alignment horizontal="left" wrapText="1"/>
    </xf>
    <xf numFmtId="0" fontId="37" fillId="0" borderId="0" xfId="0" applyNumberFormat="1" applyFont="1" applyFill="1" applyBorder="1"/>
    <xf numFmtId="14" fontId="37" fillId="0" borderId="40" xfId="0" applyNumberFormat="1" applyFont="1" applyFill="1" applyBorder="1" applyAlignment="1">
      <alignment horizontal="right"/>
    </xf>
    <xf numFmtId="0" fontId="37" fillId="0" borderId="39" xfId="0" applyFont="1" applyBorder="1" applyAlignment="1">
      <alignment horizontal="left"/>
    </xf>
    <xf numFmtId="0" fontId="37" fillId="0" borderId="40" xfId="0" applyNumberFormat="1" applyFont="1" applyFill="1" applyBorder="1" applyAlignment="1">
      <alignment horizontal="right"/>
    </xf>
    <xf numFmtId="0" fontId="37" fillId="0" borderId="40" xfId="0" applyFont="1" applyFill="1" applyBorder="1"/>
    <xf numFmtId="49" fontId="37" fillId="0" borderId="40" xfId="0" applyNumberFormat="1" applyFont="1" applyFill="1" applyBorder="1" applyAlignment="1"/>
    <xf numFmtId="0" fontId="37" fillId="0" borderId="40" xfId="0" applyNumberFormat="1" applyFont="1" applyFill="1" applyBorder="1"/>
    <xf numFmtId="164" fontId="37" fillId="0" borderId="40" xfId="0" applyNumberFormat="1" applyFont="1" applyFill="1" applyBorder="1"/>
    <xf numFmtId="14" fontId="37" fillId="0" borderId="40" xfId="0" applyNumberFormat="1" applyFont="1" applyFill="1" applyBorder="1"/>
    <xf numFmtId="49" fontId="37" fillId="0" borderId="40" xfId="0" applyNumberFormat="1" applyFont="1" applyFill="1" applyBorder="1"/>
    <xf numFmtId="0" fontId="37" fillId="0" borderId="48" xfId="0" applyNumberFormat="1" applyFont="1" applyFill="1" applyBorder="1" applyAlignment="1">
      <alignment horizontal="right"/>
    </xf>
    <xf numFmtId="0" fontId="37" fillId="0" borderId="48" xfId="0" applyFont="1" applyFill="1" applyBorder="1"/>
    <xf numFmtId="49" fontId="37" fillId="0" borderId="48" xfId="0" applyNumberFormat="1" applyFont="1" applyFill="1" applyBorder="1" applyAlignment="1"/>
    <xf numFmtId="49" fontId="37" fillId="0" borderId="48" xfId="0" applyNumberFormat="1" applyFont="1" applyFill="1" applyBorder="1"/>
    <xf numFmtId="0" fontId="37" fillId="0" borderId="40" xfId="0" applyFont="1" applyFill="1" applyBorder="1" applyAlignment="1">
      <alignment horizontal="left"/>
    </xf>
    <xf numFmtId="0" fontId="37" fillId="0" borderId="48" xfId="0" applyNumberFormat="1" applyFont="1" applyFill="1" applyBorder="1"/>
    <xf numFmtId="164" fontId="37" fillId="0" borderId="48" xfId="0" applyNumberFormat="1" applyFont="1" applyFill="1" applyBorder="1"/>
    <xf numFmtId="14" fontId="37" fillId="0" borderId="48" xfId="0" applyNumberFormat="1" applyFont="1" applyFill="1" applyBorder="1"/>
    <xf numFmtId="14" fontId="37" fillId="0" borderId="38" xfId="0" applyNumberFormat="1" applyFont="1" applyFill="1" applyBorder="1"/>
    <xf numFmtId="14" fontId="37" fillId="0" borderId="39" xfId="0" applyNumberFormat="1" applyFont="1" applyFill="1" applyBorder="1"/>
    <xf numFmtId="164" fontId="18" fillId="0" borderId="40" xfId="1" applyNumberFormat="1" applyFont="1" applyFill="1" applyBorder="1" applyAlignment="1">
      <alignment horizontal="center"/>
    </xf>
    <xf numFmtId="1" fontId="18" fillId="0" borderId="0" xfId="0" quotePrefix="1" applyNumberFormat="1" applyFont="1" applyFill="1" applyBorder="1" applyAlignment="1">
      <alignment horizontal="left" wrapText="1"/>
    </xf>
    <xf numFmtId="0" fontId="0" fillId="0" borderId="0" xfId="0" applyNumberFormat="1"/>
    <xf numFmtId="0" fontId="37" fillId="0" borderId="40" xfId="0" applyNumberFormat="1" applyFont="1" applyFill="1" applyBorder="1" applyAlignment="1">
      <alignment horizontal="right"/>
    </xf>
    <xf numFmtId="0" fontId="37" fillId="0" borderId="40" xfId="0" applyFont="1" applyFill="1" applyBorder="1"/>
    <xf numFmtId="49" fontId="37" fillId="0" borderId="40" xfId="0" applyNumberFormat="1" applyFont="1" applyFill="1" applyBorder="1" applyAlignment="1"/>
    <xf numFmtId="0" fontId="37" fillId="0" borderId="40" xfId="0" applyNumberFormat="1" applyFont="1" applyFill="1" applyBorder="1"/>
    <xf numFmtId="164" fontId="37" fillId="0" borderId="40" xfId="0" applyNumberFormat="1" applyFont="1" applyFill="1" applyBorder="1"/>
    <xf numFmtId="14" fontId="37" fillId="0" borderId="40" xfId="0" applyNumberFormat="1" applyFont="1" applyFill="1" applyBorder="1"/>
    <xf numFmtId="49" fontId="37" fillId="0" borderId="40" xfId="0" applyNumberFormat="1" applyFont="1" applyFill="1" applyBorder="1"/>
    <xf numFmtId="0" fontId="37" fillId="0" borderId="48" xfId="0" applyNumberFormat="1" applyFont="1" applyFill="1" applyBorder="1" applyAlignment="1">
      <alignment horizontal="right"/>
    </xf>
    <xf numFmtId="0" fontId="37" fillId="0" borderId="48" xfId="0" applyFont="1" applyFill="1" applyBorder="1"/>
    <xf numFmtId="49" fontId="37" fillId="0" borderId="48" xfId="0" applyNumberFormat="1" applyFont="1" applyFill="1" applyBorder="1" applyAlignment="1"/>
    <xf numFmtId="49" fontId="37" fillId="0" borderId="48" xfId="0" applyNumberFormat="1" applyFont="1" applyFill="1" applyBorder="1"/>
    <xf numFmtId="0" fontId="37" fillId="0" borderId="40" xfId="0" applyFont="1" applyFill="1" applyBorder="1" applyAlignment="1">
      <alignment horizontal="left"/>
    </xf>
    <xf numFmtId="0" fontId="37" fillId="0" borderId="48" xfId="0" applyNumberFormat="1" applyFont="1" applyFill="1" applyBorder="1"/>
    <xf numFmtId="164" fontId="37" fillId="0" borderId="48" xfId="0" applyNumberFormat="1" applyFont="1" applyFill="1" applyBorder="1"/>
    <xf numFmtId="0" fontId="37" fillId="0" borderId="48" xfId="0" applyFont="1" applyFill="1" applyBorder="1" applyAlignment="1">
      <alignment horizontal="left"/>
    </xf>
    <xf numFmtId="0" fontId="37" fillId="0" borderId="38" xfId="0" applyFont="1" applyBorder="1" applyAlignment="1">
      <alignment horizontal="left"/>
    </xf>
    <xf numFmtId="14" fontId="37" fillId="0" borderId="48" xfId="0" applyNumberFormat="1" applyFont="1" applyFill="1" applyBorder="1"/>
    <xf numFmtId="14" fontId="37" fillId="0" borderId="38" xfId="0" applyNumberFormat="1" applyFont="1" applyFill="1" applyBorder="1"/>
    <xf numFmtId="0" fontId="18" fillId="0" borderId="38" xfId="0" applyFont="1" applyBorder="1" applyAlignment="1">
      <alignment horizontal="left"/>
    </xf>
    <xf numFmtId="0" fontId="18" fillId="0" borderId="48" xfId="0" applyFont="1" applyFill="1" applyBorder="1" applyAlignment="1">
      <alignment horizontal="left"/>
    </xf>
    <xf numFmtId="0" fontId="39" fillId="0" borderId="40" xfId="0" applyNumberFormat="1" applyFont="1" applyFill="1" applyBorder="1" applyAlignment="1">
      <alignment horizontal="right"/>
    </xf>
    <xf numFmtId="0" fontId="39" fillId="0" borderId="40" xfId="0" applyFont="1" applyFill="1" applyBorder="1"/>
    <xf numFmtId="49" fontId="39" fillId="0" borderId="40" xfId="0" applyNumberFormat="1" applyFont="1" applyFill="1" applyBorder="1" applyAlignment="1"/>
    <xf numFmtId="49" fontId="39" fillId="0" borderId="40" xfId="0" applyNumberFormat="1" applyFont="1" applyFill="1" applyBorder="1"/>
    <xf numFmtId="0" fontId="39" fillId="0" borderId="40" xfId="0" applyNumberFormat="1" applyFont="1" applyFill="1" applyBorder="1"/>
    <xf numFmtId="164" fontId="39" fillId="0" borderId="40" xfId="0" applyNumberFormat="1" applyFont="1" applyFill="1" applyBorder="1"/>
    <xf numFmtId="14" fontId="39" fillId="34" borderId="40" xfId="1" applyNumberFormat="1" applyFont="1" applyFill="1" applyBorder="1" applyAlignment="1">
      <alignment horizontal="right"/>
    </xf>
    <xf numFmtId="164" fontId="39" fillId="34" borderId="40" xfId="1" applyNumberFormat="1" applyFont="1" applyFill="1" applyBorder="1" applyAlignment="1">
      <alignment horizontal="center"/>
    </xf>
    <xf numFmtId="0" fontId="39" fillId="0" borderId="40" xfId="0" applyFont="1" applyFill="1" applyBorder="1" applyAlignment="1">
      <alignment horizontal="left"/>
    </xf>
    <xf numFmtId="0" fontId="39" fillId="0" borderId="39" xfId="0" applyFont="1" applyBorder="1" applyAlignment="1">
      <alignment horizontal="left"/>
    </xf>
    <xf numFmtId="14" fontId="39" fillId="0" borderId="40" xfId="0" applyNumberFormat="1" applyFont="1" applyFill="1" applyBorder="1"/>
    <xf numFmtId="14" fontId="39" fillId="0" borderId="40" xfId="0" applyNumberFormat="1" applyFont="1" applyFill="1" applyBorder="1" applyAlignment="1">
      <alignment horizontal="right"/>
    </xf>
    <xf numFmtId="0" fontId="39" fillId="0" borderId="40" xfId="0" applyFont="1" applyFill="1" applyBorder="1" applyAlignment="1">
      <alignment horizontal="left" wrapText="1"/>
    </xf>
    <xf numFmtId="1" fontId="39" fillId="0" borderId="0" xfId="0" quotePrefix="1" applyNumberFormat="1" applyFont="1" applyFill="1" applyBorder="1" applyAlignment="1">
      <alignment horizontal="left" wrapText="1"/>
    </xf>
    <xf numFmtId="1" fontId="39" fillId="0" borderId="0" xfId="0" applyNumberFormat="1" applyFont="1" applyFill="1" applyBorder="1" applyAlignment="1">
      <alignment horizontal="left" wrapText="1"/>
    </xf>
    <xf numFmtId="0" fontId="39" fillId="0" borderId="0" xfId="0" applyNumberFormat="1" applyFont="1" applyFill="1" applyBorder="1"/>
    <xf numFmtId="0" fontId="39" fillId="0" borderId="48" xfId="0" applyNumberFormat="1" applyFont="1" applyFill="1" applyBorder="1" applyAlignment="1">
      <alignment horizontal="right"/>
    </xf>
    <xf numFmtId="0" fontId="39" fillId="0" borderId="48" xfId="0" applyFont="1" applyFill="1" applyBorder="1"/>
    <xf numFmtId="49" fontId="39" fillId="0" borderId="48" xfId="0" applyNumberFormat="1" applyFont="1" applyFill="1" applyBorder="1" applyAlignment="1"/>
    <xf numFmtId="49" fontId="39" fillId="0" borderId="48" xfId="0" applyNumberFormat="1" applyFont="1" applyFill="1" applyBorder="1"/>
    <xf numFmtId="0" fontId="39" fillId="0" borderId="48" xfId="0" applyNumberFormat="1" applyFont="1" applyFill="1" applyBorder="1"/>
    <xf numFmtId="164" fontId="39" fillId="0" borderId="48" xfId="0" applyNumberFormat="1" applyFont="1" applyFill="1" applyBorder="1"/>
    <xf numFmtId="14" fontId="39" fillId="0" borderId="48" xfId="0" applyNumberFormat="1" applyFont="1" applyFill="1" applyBorder="1"/>
    <xf numFmtId="14" fontId="39" fillId="0" borderId="38" xfId="0" applyNumberFormat="1" applyFont="1" applyFill="1" applyBorder="1"/>
    <xf numFmtId="0" fontId="18" fillId="0" borderId="40" xfId="0" applyFont="1" applyFill="1" applyBorder="1" applyAlignment="1">
      <alignment horizontal="left" wrapText="1"/>
    </xf>
    <xf numFmtId="0" fontId="18" fillId="0" borderId="0" xfId="0" applyFont="1" applyFill="1" applyBorder="1"/>
    <xf numFmtId="49" fontId="18" fillId="34" borderId="40" xfId="0" applyNumberFormat="1" applyFont="1" applyFill="1" applyBorder="1" applyAlignment="1"/>
    <xf numFmtId="0" fontId="40" fillId="0" borderId="48" xfId="0" applyFont="1" applyFill="1" applyBorder="1"/>
    <xf numFmtId="0" fontId="18" fillId="34" borderId="48" xfId="0" applyFont="1" applyFill="1" applyBorder="1" applyAlignment="1">
      <alignment horizontal="left"/>
    </xf>
    <xf numFmtId="0" fontId="18" fillId="34" borderId="38" xfId="0" applyFont="1" applyFill="1" applyBorder="1" applyAlignment="1">
      <alignment horizontal="left"/>
    </xf>
    <xf numFmtId="0" fontId="18" fillId="34" borderId="40" xfId="0" applyFont="1" applyFill="1" applyBorder="1" applyAlignment="1">
      <alignment horizontal="left"/>
    </xf>
    <xf numFmtId="0" fontId="18" fillId="34" borderId="39" xfId="0" applyFont="1" applyFill="1" applyBorder="1" applyAlignment="1">
      <alignment horizontal="left"/>
    </xf>
    <xf numFmtId="14" fontId="18" fillId="0" borderId="40" xfId="0" applyNumberFormat="1" applyFont="1" applyFill="1" applyBorder="1" applyAlignment="1">
      <alignment horizontal="right"/>
    </xf>
    <xf numFmtId="0" fontId="39" fillId="0" borderId="0" xfId="0" applyFont="1" applyFill="1" applyBorder="1"/>
    <xf numFmtId="0" fontId="18" fillId="34" borderId="40" xfId="0" applyNumberFormat="1" applyFont="1" applyFill="1" applyBorder="1"/>
    <xf numFmtId="0" fontId="18" fillId="0" borderId="0" xfId="0" applyFont="1" applyBorder="1"/>
    <xf numFmtId="0" fontId="18" fillId="0" borderId="40" xfId="0" applyFont="1" applyFill="1" applyBorder="1"/>
    <xf numFmtId="0" fontId="18" fillId="0" borderId="40" xfId="0" applyNumberFormat="1" applyFont="1" applyFill="1" applyBorder="1" applyAlignment="1">
      <alignment horizontal="right"/>
    </xf>
    <xf numFmtId="164" fontId="18" fillId="0" borderId="40" xfId="0" applyNumberFormat="1" applyFont="1" applyFill="1" applyBorder="1"/>
    <xf numFmtId="0" fontId="18" fillId="0" borderId="40" xfId="0" applyFont="1" applyFill="1" applyBorder="1" applyAlignment="1">
      <alignment horizontal="left"/>
    </xf>
    <xf numFmtId="14" fontId="18" fillId="0" borderId="40" xfId="0" applyNumberFormat="1" applyFont="1" applyFill="1" applyBorder="1"/>
    <xf numFmtId="164" fontId="18" fillId="51" borderId="39" xfId="1" applyNumberFormat="1" applyFont="1" applyFill="1" applyBorder="1" applyAlignment="1">
      <alignment horizontal="center"/>
    </xf>
    <xf numFmtId="0" fontId="23" fillId="0" borderId="39" xfId="0" applyFont="1" applyFill="1" applyBorder="1"/>
    <xf numFmtId="0" fontId="18" fillId="34" borderId="39" xfId="0" applyFont="1" applyFill="1" applyBorder="1"/>
    <xf numFmtId="0" fontId="18" fillId="0" borderId="0" xfId="0" applyFont="1" applyBorder="1"/>
    <xf numFmtId="0" fontId="18" fillId="0" borderId="39" xfId="0" applyFont="1" applyBorder="1" applyAlignment="1">
      <alignment horizontal="left"/>
    </xf>
    <xf numFmtId="0" fontId="18" fillId="0" borderId="40" xfId="0" applyFont="1" applyFill="1" applyBorder="1"/>
    <xf numFmtId="0" fontId="18" fillId="0" borderId="40" xfId="0" applyNumberFormat="1" applyFont="1" applyFill="1" applyBorder="1" applyAlignment="1">
      <alignment horizontal="right"/>
    </xf>
    <xf numFmtId="49" fontId="18" fillId="0" borderId="40" xfId="0" applyNumberFormat="1" applyFont="1" applyFill="1" applyBorder="1" applyAlignment="1"/>
    <xf numFmtId="0" fontId="18" fillId="0" borderId="40" xfId="0" applyNumberFormat="1" applyFont="1" applyFill="1" applyBorder="1"/>
    <xf numFmtId="164" fontId="18" fillId="0" borderId="40" xfId="0" applyNumberFormat="1" applyFont="1" applyFill="1" applyBorder="1"/>
    <xf numFmtId="0" fontId="18" fillId="0" borderId="40" xfId="0" applyFont="1" applyFill="1" applyBorder="1" applyAlignment="1">
      <alignment horizontal="left"/>
    </xf>
    <xf numFmtId="14" fontId="18" fillId="0" borderId="40" xfId="0" applyNumberFormat="1" applyFont="1" applyFill="1" applyBorder="1"/>
    <xf numFmtId="0" fontId="18" fillId="0" borderId="0" xfId="0" applyNumberFormat="1" applyFont="1" applyFill="1" applyBorder="1"/>
    <xf numFmtId="49" fontId="18" fillId="0" borderId="40" xfId="0" applyNumberFormat="1" applyFont="1" applyFill="1" applyBorder="1"/>
    <xf numFmtId="14" fontId="18" fillId="34" borderId="40" xfId="1" applyNumberFormat="1" applyFont="1" applyFill="1" applyBorder="1" applyAlignment="1">
      <alignment horizontal="right"/>
    </xf>
    <xf numFmtId="1" fontId="18" fillId="0" borderId="0" xfId="0" applyNumberFormat="1" applyFont="1" applyFill="1" applyBorder="1" applyAlignment="1">
      <alignment horizontal="left" wrapText="1"/>
    </xf>
    <xf numFmtId="0" fontId="18" fillId="0" borderId="40" xfId="0" applyFont="1" applyFill="1" applyBorder="1" applyAlignment="1">
      <alignment horizontal="left" wrapText="1"/>
    </xf>
    <xf numFmtId="14" fontId="18" fillId="0" borderId="40" xfId="0" applyNumberFormat="1" applyFont="1" applyFill="1" applyBorder="1" applyAlignment="1">
      <alignment horizontal="right"/>
    </xf>
    <xf numFmtId="1" fontId="18" fillId="0" borderId="0" xfId="0" quotePrefix="1" applyNumberFormat="1" applyFont="1" applyFill="1" applyBorder="1" applyAlignment="1">
      <alignment horizontal="left" wrapText="1"/>
    </xf>
    <xf numFmtId="0" fontId="18" fillId="0" borderId="0" xfId="0" applyFont="1" applyFill="1" applyBorder="1"/>
    <xf numFmtId="49" fontId="18" fillId="34" borderId="40" xfId="0" applyNumberFormat="1" applyFont="1" applyFill="1" applyBorder="1" applyAlignment="1"/>
    <xf numFmtId="0" fontId="41" fillId="0" borderId="40" xfId="0" applyNumberFormat="1" applyFont="1" applyFill="1" applyBorder="1" applyAlignment="1">
      <alignment horizontal="right"/>
    </xf>
    <xf numFmtId="0" fontId="41" fillId="0" borderId="40" xfId="0" applyFont="1" applyFill="1" applyBorder="1"/>
    <xf numFmtId="49" fontId="41" fillId="0" borderId="40" xfId="0" applyNumberFormat="1" applyFont="1" applyFill="1" applyBorder="1" applyAlignment="1"/>
    <xf numFmtId="49" fontId="41" fillId="0" borderId="40" xfId="0" applyNumberFormat="1" applyFont="1" applyFill="1" applyBorder="1"/>
    <xf numFmtId="0" fontId="41" fillId="0" borderId="40" xfId="0" applyNumberFormat="1" applyFont="1" applyFill="1" applyBorder="1"/>
    <xf numFmtId="164" fontId="41" fillId="0" borderId="40" xfId="0" applyNumberFormat="1" applyFont="1" applyFill="1" applyBorder="1"/>
    <xf numFmtId="14" fontId="41" fillId="34" borderId="40" xfId="1" applyNumberFormat="1" applyFont="1" applyFill="1" applyBorder="1" applyAlignment="1">
      <alignment horizontal="right"/>
    </xf>
    <xf numFmtId="0" fontId="41" fillId="0" borderId="40" xfId="0" applyFont="1" applyFill="1" applyBorder="1" applyAlignment="1">
      <alignment horizontal="left"/>
    </xf>
    <xf numFmtId="0" fontId="41" fillId="0" borderId="39" xfId="0" applyFont="1" applyBorder="1" applyAlignment="1">
      <alignment horizontal="left"/>
    </xf>
    <xf numFmtId="14" fontId="41" fillId="0" borderId="40" xfId="0" applyNumberFormat="1" applyFont="1" applyFill="1" applyBorder="1"/>
    <xf numFmtId="14" fontId="41" fillId="0" borderId="40" xfId="0" applyNumberFormat="1" applyFont="1" applyFill="1" applyBorder="1" applyAlignment="1">
      <alignment horizontal="right"/>
    </xf>
    <xf numFmtId="0" fontId="41" fillId="0" borderId="40" xfId="0" applyFont="1" applyFill="1" applyBorder="1" applyAlignment="1">
      <alignment horizontal="left" wrapText="1"/>
    </xf>
    <xf numFmtId="1" fontId="41" fillId="0" borderId="0" xfId="0" quotePrefix="1" applyNumberFormat="1" applyFont="1" applyFill="1" applyBorder="1" applyAlignment="1">
      <alignment horizontal="left" wrapText="1"/>
    </xf>
    <xf numFmtId="1" fontId="41" fillId="0" borderId="0" xfId="0" applyNumberFormat="1" applyFont="1" applyFill="1" applyBorder="1" applyAlignment="1">
      <alignment horizontal="left" wrapText="1"/>
    </xf>
    <xf numFmtId="0" fontId="41" fillId="0" borderId="0" xfId="0" applyNumberFormat="1" applyFont="1" applyFill="1" applyBorder="1"/>
    <xf numFmtId="0" fontId="41" fillId="0" borderId="0" xfId="0" applyFont="1" applyFill="1" applyBorder="1"/>
    <xf numFmtId="0" fontId="18" fillId="34" borderId="40" xfId="0" applyFont="1" applyFill="1" applyBorder="1"/>
    <xf numFmtId="0" fontId="18" fillId="0" borderId="0" xfId="0" applyFont="1" applyBorder="1"/>
    <xf numFmtId="0" fontId="18" fillId="0" borderId="39" xfId="0" applyFont="1" applyBorder="1" applyAlignment="1">
      <alignment horizontal="left"/>
    </xf>
    <xf numFmtId="0" fontId="18" fillId="0" borderId="40" xfId="0" applyFont="1" applyFill="1" applyBorder="1"/>
    <xf numFmtId="0" fontId="18" fillId="0" borderId="40" xfId="0" applyNumberFormat="1" applyFont="1" applyFill="1" applyBorder="1" applyAlignment="1">
      <alignment horizontal="right"/>
    </xf>
    <xf numFmtId="49" fontId="18" fillId="0" borderId="40" xfId="0" applyNumberFormat="1" applyFont="1" applyFill="1" applyBorder="1" applyAlignment="1"/>
    <xf numFmtId="0" fontId="18" fillId="0" borderId="40" xfId="0" applyNumberFormat="1" applyFont="1" applyFill="1" applyBorder="1"/>
    <xf numFmtId="164" fontId="18" fillId="0" borderId="40" xfId="0" applyNumberFormat="1" applyFont="1" applyFill="1" applyBorder="1"/>
    <xf numFmtId="164" fontId="18" fillId="34" borderId="40" xfId="1" applyNumberFormat="1" applyFont="1" applyFill="1" applyBorder="1" applyAlignment="1">
      <alignment horizontal="center"/>
    </xf>
    <xf numFmtId="0" fontId="18" fillId="0" borderId="40" xfId="0" applyFont="1" applyFill="1" applyBorder="1" applyAlignment="1">
      <alignment horizontal="left"/>
    </xf>
    <xf numFmtId="14" fontId="18" fillId="0" borderId="40" xfId="0" applyNumberFormat="1" applyFont="1" applyFill="1" applyBorder="1"/>
    <xf numFmtId="0" fontId="18" fillId="0" borderId="0" xfId="0" applyNumberFormat="1" applyFont="1" applyFill="1" applyBorder="1"/>
    <xf numFmtId="49" fontId="18" fillId="0" borderId="40" xfId="0" applyNumberFormat="1" applyFont="1" applyFill="1" applyBorder="1"/>
    <xf numFmtId="14" fontId="18" fillId="34" borderId="40" xfId="1" applyNumberFormat="1" applyFont="1" applyFill="1" applyBorder="1" applyAlignment="1">
      <alignment horizontal="right"/>
    </xf>
    <xf numFmtId="1" fontId="18" fillId="0" borderId="0" xfId="0" applyNumberFormat="1" applyFont="1" applyFill="1" applyBorder="1" applyAlignment="1">
      <alignment horizontal="left" wrapText="1"/>
    </xf>
    <xf numFmtId="0" fontId="18" fillId="0" borderId="40" xfId="0" applyFont="1" applyFill="1" applyBorder="1" applyAlignment="1">
      <alignment horizontal="left" wrapText="1"/>
    </xf>
    <xf numFmtId="14" fontId="18" fillId="0" borderId="40" xfId="0" applyNumberFormat="1" applyFont="1" applyFill="1" applyBorder="1" applyAlignment="1">
      <alignment horizontal="right"/>
    </xf>
    <xf numFmtId="1" fontId="18" fillId="0" borderId="0" xfId="0" quotePrefix="1" applyNumberFormat="1" applyFont="1" applyFill="1" applyBorder="1" applyAlignment="1">
      <alignment horizontal="left" wrapText="1"/>
    </xf>
    <xf numFmtId="0" fontId="18" fillId="0" borderId="0" xfId="0" applyFont="1" applyFill="1" applyBorder="1"/>
    <xf numFmtId="0" fontId="18" fillId="0" borderId="0" xfId="0" applyFont="1" applyBorder="1"/>
    <xf numFmtId="0" fontId="18" fillId="0" borderId="39" xfId="0" applyFont="1" applyBorder="1" applyAlignment="1">
      <alignment horizontal="left"/>
    </xf>
    <xf numFmtId="0" fontId="18" fillId="0" borderId="40" xfId="0" applyFont="1" applyFill="1" applyBorder="1"/>
    <xf numFmtId="0" fontId="18" fillId="0" borderId="40" xfId="0" applyFont="1" applyFill="1" applyBorder="1" applyAlignment="1">
      <alignment horizontal="left"/>
    </xf>
    <xf numFmtId="0" fontId="18" fillId="0" borderId="0" xfId="0" applyNumberFormat="1" applyFont="1" applyFill="1" applyBorder="1"/>
    <xf numFmtId="0" fontId="18" fillId="0" borderId="0" xfId="0" applyFont="1" applyFill="1" applyBorder="1"/>
    <xf numFmtId="0" fontId="41" fillId="0" borderId="40" xfId="0" applyNumberFormat="1" applyFont="1" applyFill="1" applyBorder="1" applyAlignment="1">
      <alignment horizontal="right"/>
    </xf>
    <xf numFmtId="0" fontId="41" fillId="0" borderId="40" xfId="0" applyFont="1" applyFill="1" applyBorder="1"/>
    <xf numFmtId="49" fontId="41" fillId="0" borderId="40" xfId="0" applyNumberFormat="1" applyFont="1" applyFill="1" applyBorder="1" applyAlignment="1"/>
    <xf numFmtId="49" fontId="41" fillId="0" borderId="40" xfId="0" applyNumberFormat="1" applyFont="1" applyFill="1" applyBorder="1"/>
    <xf numFmtId="0" fontId="41" fillId="0" borderId="40" xfId="0" applyNumberFormat="1" applyFont="1" applyFill="1" applyBorder="1"/>
    <xf numFmtId="164" fontId="41" fillId="0" borderId="40" xfId="0" applyNumberFormat="1" applyFont="1" applyFill="1" applyBorder="1"/>
    <xf numFmtId="14" fontId="41" fillId="34" borderId="40" xfId="1" applyNumberFormat="1" applyFont="1" applyFill="1" applyBorder="1" applyAlignment="1">
      <alignment horizontal="right"/>
    </xf>
    <xf numFmtId="14" fontId="41" fillId="0" borderId="40" xfId="0" applyNumberFormat="1" applyFont="1" applyFill="1" applyBorder="1"/>
    <xf numFmtId="14" fontId="41" fillId="0" borderId="40" xfId="0" applyNumberFormat="1" applyFont="1" applyFill="1" applyBorder="1" applyAlignment="1">
      <alignment horizontal="right"/>
    </xf>
    <xf numFmtId="0" fontId="41" fillId="0" borderId="40" xfId="0" applyFont="1" applyFill="1" applyBorder="1" applyAlignment="1">
      <alignment horizontal="left" wrapText="1"/>
    </xf>
    <xf numFmtId="1" fontId="41" fillId="0" borderId="0" xfId="0" quotePrefix="1" applyNumberFormat="1" applyFont="1" applyFill="1" applyBorder="1" applyAlignment="1">
      <alignment horizontal="left" wrapText="1"/>
    </xf>
    <xf numFmtId="1" fontId="41" fillId="0" borderId="0" xfId="0" applyNumberFormat="1" applyFont="1" applyFill="1" applyBorder="1" applyAlignment="1">
      <alignment horizontal="left" wrapText="1"/>
    </xf>
    <xf numFmtId="0" fontId="41" fillId="0" borderId="0" xfId="0" applyNumberFormat="1" applyFont="1" applyFill="1" applyBorder="1"/>
    <xf numFmtId="0" fontId="41" fillId="0" borderId="40" xfId="0" applyFont="1" applyBorder="1" applyAlignment="1">
      <alignment horizontal="left"/>
    </xf>
    <xf numFmtId="14" fontId="41" fillId="0" borderId="39" xfId="0" applyNumberFormat="1" applyFont="1" applyFill="1" applyBorder="1"/>
    <xf numFmtId="0" fontId="41" fillId="0" borderId="48" xfId="0" applyNumberFormat="1" applyFont="1" applyFill="1" applyBorder="1" applyAlignment="1">
      <alignment horizontal="right"/>
    </xf>
    <xf numFmtId="0" fontId="41" fillId="0" borderId="48" xfId="0" applyFont="1" applyFill="1" applyBorder="1"/>
    <xf numFmtId="49" fontId="41" fillId="0" borderId="48" xfId="0" applyNumberFormat="1" applyFont="1" applyFill="1" applyBorder="1" applyAlignment="1"/>
    <xf numFmtId="49" fontId="41" fillId="0" borderId="48" xfId="0" applyNumberFormat="1" applyFont="1" applyFill="1" applyBorder="1"/>
    <xf numFmtId="0" fontId="41" fillId="0" borderId="48" xfId="0" applyNumberFormat="1" applyFont="1" applyFill="1" applyBorder="1"/>
    <xf numFmtId="164" fontId="41" fillId="0" borderId="48" xfId="0" applyNumberFormat="1" applyFont="1" applyFill="1" applyBorder="1"/>
    <xf numFmtId="0" fontId="41" fillId="0" borderId="48" xfId="0" applyFont="1" applyFill="1" applyBorder="1" applyAlignment="1">
      <alignment horizontal="left"/>
    </xf>
    <xf numFmtId="0" fontId="41" fillId="0" borderId="48" xfId="0" applyFont="1" applyBorder="1" applyAlignment="1">
      <alignment horizontal="left"/>
    </xf>
    <xf numFmtId="14" fontId="41" fillId="0" borderId="48" xfId="0" applyNumberFormat="1" applyFont="1" applyFill="1" applyBorder="1"/>
    <xf numFmtId="14" fontId="41" fillId="0" borderId="48" xfId="0" applyNumberFormat="1" applyFont="1" applyFill="1" applyBorder="1" applyAlignment="1">
      <alignment horizontal="left"/>
    </xf>
    <xf numFmtId="14" fontId="41" fillId="0" borderId="40" xfId="0" applyNumberFormat="1" applyFont="1" applyFill="1" applyBorder="1" applyAlignment="1">
      <alignment horizontal="left"/>
    </xf>
    <xf numFmtId="0" fontId="41" fillId="0" borderId="38" xfId="0" applyFont="1" applyBorder="1" applyAlignment="1">
      <alignment horizontal="left"/>
    </xf>
    <xf numFmtId="14" fontId="41" fillId="0" borderId="38" xfId="0" applyNumberFormat="1" applyFont="1" applyFill="1" applyBorder="1"/>
    <xf numFmtId="0" fontId="18" fillId="0" borderId="0" xfId="0" applyFont="1" applyBorder="1"/>
    <xf numFmtId="0" fontId="18" fillId="34" borderId="39" xfId="0" applyFont="1" applyFill="1" applyBorder="1"/>
    <xf numFmtId="49" fontId="18" fillId="34" borderId="40" xfId="0" applyNumberFormat="1" applyFont="1" applyFill="1" applyBorder="1" applyAlignment="1"/>
    <xf numFmtId="0" fontId="18" fillId="0" borderId="40" xfId="0" applyFont="1" applyFill="1" applyBorder="1"/>
    <xf numFmtId="0" fontId="18" fillId="0" borderId="40" xfId="0" applyNumberFormat="1" applyFont="1" applyFill="1" applyBorder="1" applyAlignment="1">
      <alignment horizontal="right"/>
    </xf>
    <xf numFmtId="0" fontId="18" fillId="0" borderId="40" xfId="0" applyNumberFormat="1" applyFont="1" applyFill="1" applyBorder="1"/>
    <xf numFmtId="164" fontId="18" fillId="0" borderId="40" xfId="0" applyNumberFormat="1" applyFont="1" applyFill="1" applyBorder="1"/>
    <xf numFmtId="0" fontId="18" fillId="0" borderId="40" xfId="0" applyFont="1" applyFill="1" applyBorder="1" applyAlignment="1">
      <alignment horizontal="left"/>
    </xf>
    <xf numFmtId="14" fontId="18" fillId="0" borderId="40" xfId="0" applyNumberFormat="1" applyFont="1" applyFill="1" applyBorder="1"/>
    <xf numFmtId="0" fontId="18" fillId="0" borderId="48" xfId="0" applyFont="1" applyFill="1" applyBorder="1"/>
    <xf numFmtId="49" fontId="18" fillId="0" borderId="48" xfId="0" applyNumberFormat="1" applyFont="1" applyFill="1" applyBorder="1" applyAlignment="1"/>
    <xf numFmtId="49" fontId="18" fillId="0" borderId="48" xfId="0" applyNumberFormat="1" applyFont="1" applyFill="1" applyBorder="1"/>
    <xf numFmtId="0" fontId="18" fillId="0" borderId="48" xfId="0" applyNumberFormat="1" applyFont="1" applyFill="1" applyBorder="1"/>
    <xf numFmtId="0" fontId="18" fillId="0" borderId="40" xfId="0" applyFont="1" applyBorder="1" applyAlignment="1">
      <alignment horizontal="left"/>
    </xf>
    <xf numFmtId="0" fontId="18" fillId="0" borderId="40" xfId="0" applyFont="1" applyBorder="1"/>
    <xf numFmtId="0" fontId="39" fillId="34" borderId="40" xfId="0" applyFont="1" applyFill="1" applyBorder="1"/>
    <xf numFmtId="0" fontId="41" fillId="34" borderId="40" xfId="0" applyNumberFormat="1" applyFont="1" applyFill="1" applyBorder="1"/>
    <xf numFmtId="0" fontId="23" fillId="0" borderId="40" xfId="0" applyFont="1" applyFill="1" applyBorder="1"/>
    <xf numFmtId="0" fontId="0" fillId="0" borderId="0" xfId="0"/>
    <xf numFmtId="0" fontId="18" fillId="0" borderId="0" xfId="0" applyFont="1" applyBorder="1"/>
    <xf numFmtId="0" fontId="18" fillId="0" borderId="39" xfId="0" applyFont="1" applyBorder="1" applyAlignment="1">
      <alignment horizontal="left"/>
    </xf>
    <xf numFmtId="0" fontId="18" fillId="0" borderId="40" xfId="0" applyFont="1" applyFill="1" applyBorder="1"/>
    <xf numFmtId="0" fontId="0" fillId="0" borderId="0" xfId="0" applyNumberFormat="1"/>
    <xf numFmtId="0" fontId="18" fillId="0" borderId="40" xfId="0" applyNumberFormat="1" applyFont="1" applyFill="1" applyBorder="1"/>
    <xf numFmtId="0" fontId="18" fillId="0" borderId="40" xfId="0" applyFont="1" applyFill="1" applyBorder="1" applyAlignment="1">
      <alignment horizontal="left"/>
    </xf>
    <xf numFmtId="0" fontId="18" fillId="0" borderId="0" xfId="0" applyNumberFormat="1" applyFont="1" applyFill="1" applyBorder="1"/>
    <xf numFmtId="164" fontId="18" fillId="0" borderId="40" xfId="1" applyNumberFormat="1" applyFont="1" applyFill="1" applyBorder="1" applyAlignment="1">
      <alignment horizontal="center"/>
    </xf>
    <xf numFmtId="1" fontId="18" fillId="0" borderId="0" xfId="0" quotePrefix="1" applyNumberFormat="1" applyFont="1" applyFill="1" applyBorder="1" applyAlignment="1">
      <alignment horizontal="left" wrapText="1"/>
    </xf>
    <xf numFmtId="0" fontId="18" fillId="0" borderId="0" xfId="0" applyFont="1" applyFill="1" applyBorder="1"/>
    <xf numFmtId="0" fontId="0" fillId="0" borderId="0" xfId="0" pivotButton="1"/>
    <xf numFmtId="0" fontId="0" fillId="34" borderId="0" xfId="0" applyFill="1"/>
    <xf numFmtId="0" fontId="0" fillId="0" borderId="0" xfId="0" applyFill="1"/>
    <xf numFmtId="0" fontId="41" fillId="0" borderId="40" xfId="0" applyNumberFormat="1" applyFont="1" applyFill="1" applyBorder="1" applyAlignment="1">
      <alignment horizontal="right"/>
    </xf>
    <xf numFmtId="0" fontId="41" fillId="0" borderId="40" xfId="0" applyFont="1" applyFill="1" applyBorder="1"/>
    <xf numFmtId="49" fontId="41" fillId="0" borderId="40" xfId="0" applyNumberFormat="1" applyFont="1" applyFill="1" applyBorder="1" applyAlignment="1"/>
    <xf numFmtId="49" fontId="41" fillId="0" borderId="40" xfId="0" applyNumberFormat="1" applyFont="1" applyFill="1" applyBorder="1"/>
    <xf numFmtId="0" fontId="41" fillId="0" borderId="40" xfId="0" applyNumberFormat="1" applyFont="1" applyFill="1" applyBorder="1"/>
    <xf numFmtId="164" fontId="41" fillId="0" borderId="40" xfId="0" applyNumberFormat="1" applyFont="1" applyFill="1" applyBorder="1"/>
    <xf numFmtId="14" fontId="41" fillId="34" borderId="40" xfId="1" applyNumberFormat="1" applyFont="1" applyFill="1" applyBorder="1" applyAlignment="1">
      <alignment horizontal="right"/>
    </xf>
    <xf numFmtId="164" fontId="41" fillId="34" borderId="40" xfId="1" applyNumberFormat="1" applyFont="1" applyFill="1" applyBorder="1" applyAlignment="1">
      <alignment horizontal="center"/>
    </xf>
    <xf numFmtId="14" fontId="41" fillId="0" borderId="40" xfId="0" applyNumberFormat="1" applyFont="1" applyFill="1" applyBorder="1"/>
    <xf numFmtId="14" fontId="41" fillId="0" borderId="40" xfId="0" applyNumberFormat="1" applyFont="1" applyFill="1" applyBorder="1" applyAlignment="1">
      <alignment horizontal="right"/>
    </xf>
    <xf numFmtId="0" fontId="41" fillId="0" borderId="40" xfId="0" applyFont="1" applyFill="1" applyBorder="1" applyAlignment="1">
      <alignment horizontal="left" wrapText="1"/>
    </xf>
    <xf numFmtId="1" fontId="41" fillId="0" borderId="0" xfId="0" quotePrefix="1" applyNumberFormat="1" applyFont="1" applyFill="1" applyBorder="1" applyAlignment="1">
      <alignment horizontal="left" wrapText="1"/>
    </xf>
    <xf numFmtId="1" fontId="41" fillId="0" borderId="0" xfId="0" applyNumberFormat="1" applyFont="1" applyFill="1" applyBorder="1" applyAlignment="1">
      <alignment horizontal="left" wrapText="1"/>
    </xf>
    <xf numFmtId="0" fontId="41" fillId="0" borderId="0" xfId="0" applyNumberFormat="1" applyFont="1" applyFill="1" applyBorder="1"/>
    <xf numFmtId="0" fontId="41" fillId="0" borderId="0" xfId="0" applyFont="1" applyFill="1" applyBorder="1"/>
    <xf numFmtId="14" fontId="41" fillId="0" borderId="39" xfId="0" applyNumberFormat="1" applyFont="1" applyFill="1" applyBorder="1"/>
    <xf numFmtId="0" fontId="41" fillId="0" borderId="0" xfId="0" applyFont="1" applyFill="1"/>
    <xf numFmtId="1" fontId="22" fillId="52" borderId="38" xfId="0" applyNumberFormat="1" applyFont="1" applyFill="1" applyBorder="1" applyAlignment="1">
      <alignment horizontal="center" wrapText="1"/>
    </xf>
    <xf numFmtId="0" fontId="41" fillId="34" borderId="40" xfId="0" applyFont="1" applyFill="1" applyBorder="1"/>
    <xf numFmtId="49" fontId="41" fillId="34" borderId="40" xfId="0" applyNumberFormat="1" applyFont="1" applyFill="1" applyBorder="1" applyAlignment="1"/>
    <xf numFmtId="14" fontId="18" fillId="50" borderId="40" xfId="1" applyNumberFormat="1" applyFont="1" applyFill="1" applyBorder="1" applyAlignment="1">
      <alignment horizontal="left"/>
    </xf>
    <xf numFmtId="164" fontId="40" fillId="50" borderId="40" xfId="1" applyNumberFormat="1" applyFont="1" applyFill="1" applyBorder="1" applyAlignment="1">
      <alignment horizontal="left"/>
    </xf>
    <xf numFmtId="0" fontId="33" fillId="0" borderId="0" xfId="0" applyFont="1" applyFill="1" applyBorder="1"/>
    <xf numFmtId="0" fontId="33" fillId="0" borderId="0" xfId="0" applyNumberFormat="1" applyFont="1" applyFill="1" applyBorder="1"/>
    <xf numFmtId="1" fontId="18" fillId="0" borderId="49" xfId="0" applyNumberFormat="1" applyFont="1" applyFill="1" applyBorder="1" applyAlignment="1">
      <alignment horizontal="left" wrapText="1"/>
    </xf>
    <xf numFmtId="164" fontId="38" fillId="50" borderId="40" xfId="1" applyNumberFormat="1" applyFont="1" applyFill="1" applyBorder="1" applyAlignment="1">
      <alignment horizontal="left"/>
    </xf>
    <xf numFmtId="0" fontId="42" fillId="0" borderId="40" xfId="0" applyNumberFormat="1" applyFont="1" applyFill="1" applyBorder="1" applyAlignment="1">
      <alignment horizontal="right"/>
    </xf>
    <xf numFmtId="0" fontId="42" fillId="0" borderId="40" xfId="0" applyFont="1" applyFill="1" applyBorder="1"/>
    <xf numFmtId="49" fontId="42" fillId="0" borderId="40" xfId="0" applyNumberFormat="1" applyFont="1" applyFill="1" applyBorder="1" applyAlignment="1"/>
    <xf numFmtId="49" fontId="42" fillId="0" borderId="40" xfId="0" applyNumberFormat="1" applyFont="1" applyFill="1" applyBorder="1"/>
    <xf numFmtId="0" fontId="42" fillId="0" borderId="40" xfId="0" applyNumberFormat="1" applyFont="1" applyFill="1" applyBorder="1"/>
    <xf numFmtId="164" fontId="42" fillId="0" borderId="40" xfId="0" applyNumberFormat="1" applyFont="1" applyFill="1" applyBorder="1"/>
    <xf numFmtId="14" fontId="42" fillId="0" borderId="40" xfId="0" applyNumberFormat="1" applyFont="1" applyFill="1" applyBorder="1"/>
    <xf numFmtId="14" fontId="42" fillId="0" borderId="38" xfId="0" applyNumberFormat="1" applyFont="1" applyFill="1" applyBorder="1"/>
    <xf numFmtId="0" fontId="43" fillId="0" borderId="0" xfId="0" applyFont="1" applyFill="1" applyBorder="1"/>
    <xf numFmtId="14" fontId="42" fillId="0" borderId="39" xfId="0" applyNumberFormat="1" applyFont="1" applyFill="1" applyBorder="1"/>
    <xf numFmtId="0" fontId="37" fillId="34" borderId="40" xfId="0" applyNumberFormat="1" applyFont="1" applyFill="1" applyBorder="1"/>
    <xf numFmtId="14" fontId="42" fillId="34" borderId="40" xfId="1" applyNumberFormat="1" applyFont="1" applyFill="1" applyBorder="1" applyAlignment="1">
      <alignment horizontal="right"/>
    </xf>
    <xf numFmtId="164" fontId="42" fillId="34" borderId="40" xfId="1" applyNumberFormat="1" applyFont="1" applyFill="1" applyBorder="1" applyAlignment="1">
      <alignment horizontal="center"/>
    </xf>
    <xf numFmtId="14" fontId="42" fillId="0" borderId="40" xfId="0" applyNumberFormat="1" applyFont="1" applyFill="1" applyBorder="1" applyAlignment="1">
      <alignment horizontal="right"/>
    </xf>
    <xf numFmtId="1" fontId="42" fillId="0" borderId="0" xfId="0" quotePrefix="1" applyNumberFormat="1" applyFont="1" applyFill="1" applyBorder="1" applyAlignment="1">
      <alignment horizontal="left" wrapText="1"/>
    </xf>
    <xf numFmtId="1" fontId="42" fillId="0" borderId="0" xfId="0" applyNumberFormat="1" applyFont="1" applyFill="1" applyBorder="1" applyAlignment="1">
      <alignment horizontal="left" wrapText="1"/>
    </xf>
    <xf numFmtId="0" fontId="42" fillId="0" borderId="0" xfId="0" applyNumberFormat="1" applyFont="1" applyFill="1" applyBorder="1"/>
    <xf numFmtId="0" fontId="42" fillId="0" borderId="0" xfId="0" applyFont="1" applyFill="1" applyBorder="1"/>
    <xf numFmtId="0" fontId="42" fillId="0" borderId="40" xfId="0" applyFont="1" applyFill="1" applyBorder="1" applyAlignment="1">
      <alignment horizontal="left" wrapText="1"/>
    </xf>
    <xf numFmtId="0" fontId="0" fillId="0" borderId="33" xfId="0" applyFill="1" applyBorder="1"/>
    <xf numFmtId="9" fontId="0" fillId="0" borderId="33" xfId="45" applyNumberFormat="1" applyFont="1" applyBorder="1"/>
    <xf numFmtId="9" fontId="3" fillId="0" borderId="33" xfId="45" applyNumberFormat="1" applyFont="1" applyBorder="1"/>
    <xf numFmtId="0" fontId="0" fillId="0" borderId="0" xfId="0" applyBorder="1"/>
    <xf numFmtId="0" fontId="0" fillId="0" borderId="0" xfId="0" applyFill="1" applyBorder="1"/>
    <xf numFmtId="0" fontId="3" fillId="53" borderId="0" xfId="0" applyFont="1" applyFill="1" applyBorder="1" applyAlignment="1">
      <alignment wrapText="1"/>
    </xf>
    <xf numFmtId="0" fontId="3" fillId="34" borderId="0" xfId="0" applyFont="1" applyFill="1" applyBorder="1"/>
    <xf numFmtId="0" fontId="3" fillId="53" borderId="0" xfId="0" applyFont="1" applyFill="1" applyBorder="1"/>
    <xf numFmtId="9" fontId="0" fillId="0" borderId="0" xfId="45" applyNumberFormat="1" applyFont="1" applyBorder="1"/>
    <xf numFmtId="9" fontId="3" fillId="0" borderId="0" xfId="45" applyNumberFormat="1" applyFont="1" applyBorder="1"/>
    <xf numFmtId="0" fontId="0" fillId="0" borderId="33" xfId="0" applyBorder="1"/>
    <xf numFmtId="0" fontId="0" fillId="0" borderId="33" xfId="0" applyNumberFormat="1" applyBorder="1"/>
    <xf numFmtId="0" fontId="3" fillId="53" borderId="0" xfId="0" applyFont="1" applyFill="1" applyBorder="1" applyAlignment="1">
      <alignment horizontal="right"/>
    </xf>
    <xf numFmtId="0" fontId="0" fillId="0" borderId="0" xfId="0" pivotButton="1" applyAlignment="1">
      <alignment horizontal="right"/>
    </xf>
    <xf numFmtId="0" fontId="38" fillId="0" borderId="40" xfId="0" applyFont="1" applyFill="1" applyBorder="1"/>
    <xf numFmtId="0" fontId="0" fillId="0" borderId="0" xfId="0" applyNumberFormat="1" applyFill="1"/>
    <xf numFmtId="164" fontId="18" fillId="34" borderId="40" xfId="0" applyNumberFormat="1" applyFont="1" applyFill="1" applyBorder="1"/>
    <xf numFmtId="0" fontId="42" fillId="0" borderId="40" xfId="0" applyFont="1" applyFill="1" applyBorder="1" applyAlignment="1">
      <alignment horizontal="left"/>
    </xf>
    <xf numFmtId="0" fontId="42" fillId="0" borderId="39" xfId="0" applyFont="1" applyFill="1" applyBorder="1" applyAlignment="1">
      <alignment horizontal="left"/>
    </xf>
    <xf numFmtId="0" fontId="42" fillId="0" borderId="38" xfId="0" applyFont="1" applyBorder="1" applyAlignment="1">
      <alignment horizontal="left"/>
    </xf>
    <xf numFmtId="0" fontId="42" fillId="0" borderId="39" xfId="0" applyFont="1" applyBorder="1" applyAlignment="1">
      <alignment horizontal="left"/>
    </xf>
    <xf numFmtId="0" fontId="18" fillId="38" borderId="0" xfId="0" applyNumberFormat="1" applyFont="1" applyFill="1" applyBorder="1"/>
    <xf numFmtId="0" fontId="18" fillId="38" borderId="0" xfId="0" applyFont="1" applyFill="1" applyBorder="1"/>
    <xf numFmtId="0" fontId="42" fillId="50" borderId="0" xfId="0" applyNumberFormat="1" applyFont="1" applyFill="1" applyBorder="1"/>
    <xf numFmtId="0" fontId="42" fillId="50" borderId="10" xfId="0" applyNumberFormat="1" applyFont="1" applyFill="1" applyBorder="1"/>
    <xf numFmtId="0" fontId="42" fillId="0" borderId="10" xfId="0" applyFont="1" applyFill="1" applyBorder="1"/>
    <xf numFmtId="0" fontId="18" fillId="0" borderId="38" xfId="0" applyFont="1" applyFill="1" applyBorder="1" applyAlignment="1">
      <alignment horizontal="left"/>
    </xf>
    <xf numFmtId="0" fontId="42" fillId="0" borderId="38" xfId="0" applyFont="1" applyFill="1" applyBorder="1" applyAlignment="1">
      <alignment horizontal="left"/>
    </xf>
    <xf numFmtId="0" fontId="42" fillId="50" borderId="0" xfId="0" applyFont="1" applyFill="1" applyBorder="1"/>
    <xf numFmtId="1" fontId="42" fillId="0" borderId="40" xfId="0" applyNumberFormat="1" applyFont="1" applyFill="1" applyBorder="1" applyAlignment="1">
      <alignment horizontal="left" wrapText="1"/>
    </xf>
    <xf numFmtId="1" fontId="42" fillId="0" borderId="0" xfId="0" applyNumberFormat="1" applyFont="1" applyFill="1" applyAlignment="1">
      <alignment horizontal="left" wrapText="1"/>
    </xf>
    <xf numFmtId="0" fontId="42" fillId="0" borderId="0" xfId="0" applyFont="1" applyFill="1"/>
    <xf numFmtId="1" fontId="42" fillId="0" borderId="50" xfId="0" applyNumberFormat="1" applyFont="1" applyFill="1" applyBorder="1" applyAlignment="1">
      <alignment horizontal="left" wrapText="1"/>
    </xf>
    <xf numFmtId="1" fontId="42" fillId="0" borderId="33" xfId="0" applyNumberFormat="1" applyFont="1" applyFill="1" applyBorder="1" applyAlignment="1">
      <alignment horizontal="left" wrapText="1"/>
    </xf>
    <xf numFmtId="0" fontId="42" fillId="0" borderId="33" xfId="0" applyFont="1" applyFill="1" applyBorder="1"/>
    <xf numFmtId="0" fontId="42" fillId="0" borderId="51" xfId="0" applyFont="1" applyFill="1" applyBorder="1"/>
    <xf numFmtId="0" fontId="42" fillId="34" borderId="40" xfId="0" applyFont="1" applyFill="1" applyBorder="1" applyAlignment="1">
      <alignment horizontal="left"/>
    </xf>
    <xf numFmtId="0" fontId="42" fillId="34" borderId="39" xfId="0" applyFont="1" applyFill="1" applyBorder="1" applyAlignment="1">
      <alignment horizontal="left"/>
    </xf>
    <xf numFmtId="0" fontId="42" fillId="34" borderId="38" xfId="0" applyFont="1" applyFill="1" applyBorder="1" applyAlignment="1">
      <alignment horizontal="left"/>
    </xf>
    <xf numFmtId="14" fontId="18" fillId="38" borderId="40" xfId="0" applyNumberFormat="1" applyFont="1" applyFill="1" applyBorder="1" applyAlignment="1">
      <alignment horizontal="left"/>
    </xf>
    <xf numFmtId="0" fontId="0" fillId="34" borderId="0" xfId="0" applyNumberFormat="1" applyFill="1"/>
    <xf numFmtId="0" fontId="43" fillId="0" borderId="40" xfId="0" applyFont="1" applyFill="1" applyBorder="1"/>
    <xf numFmtId="0" fontId="42" fillId="34" borderId="40" xfId="0" applyFont="1" applyFill="1" applyBorder="1"/>
    <xf numFmtId="49" fontId="42" fillId="34" borderId="40" xfId="0" applyNumberFormat="1" applyFont="1" applyFill="1" applyBorder="1" applyAlignment="1"/>
    <xf numFmtId="0" fontId="42" fillId="34" borderId="40" xfId="0" applyNumberFormat="1" applyFont="1" applyFill="1" applyBorder="1"/>
    <xf numFmtId="1" fontId="42" fillId="34" borderId="0" xfId="0" applyNumberFormat="1" applyFont="1" applyFill="1" applyBorder="1" applyAlignment="1">
      <alignment horizontal="left" wrapText="1"/>
    </xf>
    <xf numFmtId="0" fontId="42" fillId="0" borderId="40" xfId="0" applyFont="1" applyFill="1" applyBorder="1" applyAlignment="1">
      <alignment horizontal="left"/>
    </xf>
    <xf numFmtId="0" fontId="42" fillId="0" borderId="39" xfId="0" applyFont="1" applyFill="1" applyBorder="1" applyAlignment="1">
      <alignment horizontal="left"/>
    </xf>
    <xf numFmtId="0" fontId="18" fillId="50" borderId="0" xfId="0" applyNumberFormat="1" applyFont="1" applyFill="1" applyBorder="1"/>
    <xf numFmtId="0" fontId="18" fillId="50" borderId="0" xfId="0" applyFont="1" applyFill="1" applyBorder="1"/>
    <xf numFmtId="0" fontId="42" fillId="0" borderId="40" xfId="0" applyFont="1" applyFill="1" applyBorder="1" applyAlignment="1"/>
    <xf numFmtId="9" fontId="1" fillId="0" borderId="0" xfId="45" applyNumberFormat="1" applyFont="1" applyBorder="1"/>
    <xf numFmtId="9" fontId="1" fillId="0" borderId="33" xfId="45" applyNumberFormat="1" applyFont="1" applyBorder="1"/>
    <xf numFmtId="1" fontId="42" fillId="54" borderId="0" xfId="0" applyNumberFormat="1" applyFont="1" applyFill="1" applyBorder="1" applyAlignment="1">
      <alignment horizontal="left" wrapText="1"/>
    </xf>
    <xf numFmtId="0" fontId="42" fillId="54" borderId="40" xfId="0" applyNumberFormat="1" applyFont="1" applyFill="1" applyBorder="1"/>
    <xf numFmtId="49" fontId="42" fillId="45" borderId="40" xfId="0" applyNumberFormat="1" applyFont="1" applyFill="1" applyBorder="1" applyAlignment="1"/>
    <xf numFmtId="0" fontId="23" fillId="45" borderId="40" xfId="0" applyFont="1" applyFill="1" applyBorder="1"/>
    <xf numFmtId="14" fontId="42" fillId="34" borderId="40" xfId="0" applyNumberFormat="1" applyFont="1" applyFill="1" applyBorder="1"/>
    <xf numFmtId="0" fontId="18" fillId="34" borderId="40" xfId="0" applyFont="1" applyFill="1" applyBorder="1" applyAlignment="1"/>
    <xf numFmtId="0" fontId="3" fillId="36" borderId="24" xfId="0" applyFont="1" applyFill="1" applyBorder="1" applyAlignment="1">
      <alignment horizontal="center"/>
    </xf>
    <xf numFmtId="0" fontId="3" fillId="36" borderId="25" xfId="0" applyFont="1" applyFill="1" applyBorder="1" applyAlignment="1">
      <alignment horizontal="center"/>
    </xf>
    <xf numFmtId="0" fontId="3" fillId="36" borderId="26" xfId="0" applyFont="1" applyFill="1" applyBorder="1" applyAlignment="1">
      <alignment horizontal="center"/>
    </xf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rmal_Opportunity" xfId="44"/>
    <cellStyle name="Note" xfId="16" builtinId="10" customBuiltin="1"/>
    <cellStyle name="Output" xfId="11" builtinId="21" customBuiltin="1"/>
    <cellStyle name="Percent" xfId="45" builtinId="5"/>
    <cellStyle name="Title" xfId="2" builtinId="15" customBuiltin="1"/>
    <cellStyle name="Total" xfId="18" builtinId="25" customBuiltin="1"/>
    <cellStyle name="Warning Text" xfId="15" builtinId="11" customBuiltin="1"/>
  </cellStyles>
  <dxfs count="9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&quot;$&quot;#,##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fill>
        <patternFill patternType="solid">
          <fgColor indexed="64"/>
          <bgColor rgb="FFFFFF0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&quot;$&quot;#,##0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numFmt numFmtId="1" formatCode="0"/>
      <fill>
        <patternFill patternType="solid">
          <fgColor indexed="64"/>
          <bgColor rgb="FFC0000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&quot;$&quot;#,##0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numFmt numFmtId="1" formatCode="0"/>
      <fill>
        <patternFill patternType="solid">
          <fgColor indexed="64"/>
          <bgColor rgb="FFC0000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&quot;$&quot;#,##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fill>
        <patternFill patternType="solid">
          <fgColor indexed="64"/>
          <bgColor rgb="FFFFFF0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&quot;$&quot;#,##0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numFmt numFmtId="1" formatCode="0"/>
      <fill>
        <patternFill patternType="solid">
          <fgColor indexed="64"/>
          <bgColor rgb="FFC0000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rgb="FFFFFF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rgb="FFFFFF00"/>
        </patternFill>
      </fill>
    </dxf>
    <dxf>
      <fill>
        <patternFill patternType="none">
          <fgColor indexed="64"/>
          <bgColor indexed="65"/>
        </patternFill>
      </fill>
    </dxf>
    <dxf>
      <alignment horizontal="right"/>
    </dxf>
    <dxf>
      <alignment horizontal="left"/>
    </dxf>
    <dxf>
      <alignment horizontal="right"/>
    </dxf>
    <dxf>
      <alignment relativeIndent="-1"/>
    </dxf>
    <dxf>
      <alignment horizontal="left" relativeIndent="1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E9C3C1"/>
      <color rgb="FFFEF1E6"/>
      <color rgb="FFFFFF6D"/>
      <color rgb="FFFFFFCC"/>
      <color rgb="FFB2DE82"/>
      <color rgb="FFC6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0" baseline="0"/>
              <a:t>Device Split %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8600</c:v>
          </c:tx>
          <c:spPr>
            <a:solidFill>
              <a:srgbClr val="00B0F0"/>
            </a:solidFill>
            <a:ln>
              <a:solidFill>
                <a:srgbClr val="92D05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'percentage split '!$A$12:$I$12</c15:sqref>
                  </c15:fullRef>
                </c:ext>
              </c:extLst>
              <c:f>'percentage split '!$B$12:$H$12</c:f>
              <c:strCache>
                <c:ptCount val="7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'percentage split '!$A$13:$I$13</c15:sqref>
                  </c15:fullRef>
                </c:ext>
              </c:extLst>
              <c:f>'percentage split '!$B$13:$H$13</c:f>
              <c:numCache>
                <c:formatCode>0%</c:formatCode>
                <c:ptCount val="7"/>
                <c:pt idx="0">
                  <c:v>0.55128205128205132</c:v>
                </c:pt>
                <c:pt idx="1">
                  <c:v>0.45454545454545453</c:v>
                </c:pt>
                <c:pt idx="2">
                  <c:v>0.58490566037735847</c:v>
                </c:pt>
                <c:pt idx="3">
                  <c:v>0.41304347826086957</c:v>
                </c:pt>
                <c:pt idx="4">
                  <c:v>0.60784313725490191</c:v>
                </c:pt>
                <c:pt idx="5">
                  <c:v>0.53731343283582089</c:v>
                </c:pt>
                <c:pt idx="6">
                  <c:v>0.52702702702702697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B5-4974-9C16-4E7A89DA289C}"/>
            </c:ext>
          </c:extLst>
        </c:ser>
        <c:ser>
          <c:idx val="1"/>
          <c:order val="1"/>
          <c:tx>
            <c:v>8100</c:v>
          </c:tx>
          <c:spPr>
            <a:solidFill>
              <a:srgbClr val="92D050"/>
            </a:solidFill>
            <a:ln>
              <a:solidFill>
                <a:srgbClr val="00B0F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'percentage split '!$A$12:$I$12</c15:sqref>
                  </c15:fullRef>
                </c:ext>
              </c:extLst>
              <c:f>'percentage split '!$B$12:$H$12</c:f>
              <c:strCache>
                <c:ptCount val="7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'percentage split '!$A$14:$I$14</c15:sqref>
                  </c15:fullRef>
                </c:ext>
              </c:extLst>
              <c:f>'percentage split '!$B$14:$H$14</c:f>
              <c:numCache>
                <c:formatCode>0%</c:formatCode>
                <c:ptCount val="7"/>
                <c:pt idx="0">
                  <c:v>0.44871794871794873</c:v>
                </c:pt>
                <c:pt idx="1">
                  <c:v>0.54545454545454541</c:v>
                </c:pt>
                <c:pt idx="2">
                  <c:v>0.41509433962264153</c:v>
                </c:pt>
                <c:pt idx="3">
                  <c:v>0.58695652173913049</c:v>
                </c:pt>
                <c:pt idx="4">
                  <c:v>0.39215686274509803</c:v>
                </c:pt>
                <c:pt idx="5">
                  <c:v>0.46268656716417911</c:v>
                </c:pt>
                <c:pt idx="6">
                  <c:v>0.47297297297297297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B5-4974-9C16-4E7A89DA2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56075391"/>
        <c:axId val="1356075807"/>
      </c:barChart>
      <c:catAx>
        <c:axId val="1356075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075807"/>
        <c:crosses val="autoZero"/>
        <c:auto val="1"/>
        <c:lblAlgn val="ctr"/>
        <c:lblOffset val="100"/>
        <c:noMultiLvlLbl val="0"/>
      </c:catAx>
      <c:valAx>
        <c:axId val="135607580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075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15</xdr:row>
      <xdr:rowOff>21430</xdr:rowOff>
    </xdr:from>
    <xdr:to>
      <xdr:col>10</xdr:col>
      <xdr:colOff>321468</xdr:colOff>
      <xdr:row>34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d Sibug" refreshedDate="42783.505749074073" createdVersion="5" refreshedVersion="6" minRefreshableVersion="3" recordCount="369">
  <cacheSource type="worksheet">
    <worksheetSource name="Table1"/>
  </cacheSource>
  <cacheFields count="33">
    <cacheField name="Enrollment" numFmtId="0">
      <sharedItems containsString="0" containsBlank="1" containsNumber="1" containsInteger="1" minValue="4696785" maxValue="92133365"/>
    </cacheField>
    <cacheField name="TPID" numFmtId="0">
      <sharedItems containsString="0" containsBlank="1" containsNumber="1" containsInteger="1" minValue="87" maxValue="39285244"/>
    </cacheField>
    <cacheField name="Month" numFmtId="0">
      <sharedItems containsBlank="1" count="14">
        <s v="July"/>
        <s v="August"/>
        <s v="September"/>
        <s v="October"/>
        <s v="November"/>
        <s v="December"/>
        <s v="January"/>
        <s v="February"/>
        <m/>
        <s v="June" u="1"/>
        <s v="March" u="1"/>
        <s v="Febuary" u="1"/>
        <s v="April" u="1"/>
        <s v="May" u="1"/>
      </sharedItems>
      <fieldGroup par="29"/>
    </cacheField>
    <cacheField name="Customer Name" numFmtId="49">
      <sharedItems containsBlank="1"/>
    </cacheField>
    <cacheField name="ASAP Type" numFmtId="49">
      <sharedItems containsBlank="1"/>
    </cacheField>
    <cacheField name="Appliance" numFmtId="0">
      <sharedItems containsString="0" containsBlank="1" containsNumber="1" containsInteger="1" minValue="8100" maxValue="8600" count="3">
        <n v="8600"/>
        <n v="8100"/>
        <m/>
      </sharedItems>
    </cacheField>
    <cacheField name="Quantity" numFmtId="0">
      <sharedItems containsString="0" containsBlank="1" containsNumber="1" containsInteger="1" minValue="1" maxValue="25"/>
    </cacheField>
    <cacheField name="Actually Shipped" numFmtId="0">
      <sharedItems containsString="0" containsBlank="1" containsNumber="1" containsInteger="1" minValue="0" maxValue="9"/>
    </cacheField>
    <cacheField name="Revenue" numFmtId="164">
      <sharedItems containsString="0" containsBlank="1" containsNumber="1" minValue="4166.5" maxValue="1999999.2"/>
    </cacheField>
    <cacheField name="CIF Form (yes/no)" numFmtId="14">
      <sharedItems containsNonDate="0" containsString="0" containsBlank="1"/>
    </cacheField>
    <cacheField name="Shipped?" numFmtId="164">
      <sharedItems containsBlank="1"/>
    </cacheField>
    <cacheField name="Notes" numFmtId="0">
      <sharedItems containsBlank="1"/>
    </cacheField>
    <cacheField name="Area" numFmtId="0">
      <sharedItems containsBlank="1" count="14">
        <s v="Western Europe"/>
        <s v="Latam"/>
        <s v="APAC"/>
        <s v="United States"/>
        <s v="UK"/>
        <s v="MEA"/>
        <s v="India"/>
        <s v="Central and Eastern Europe"/>
        <s v="Germany"/>
        <s v="Greater China"/>
        <s v="Canada"/>
        <s v="France"/>
        <s v="Japan"/>
        <m/>
      </sharedItems>
      <fieldGroup par="31"/>
    </cacheField>
    <cacheField name="Subsidiary" numFmtId="0">
      <sharedItems containsBlank="1" count="70">
        <s v="Denmark"/>
        <s v="Chile"/>
        <s v="Malaysia"/>
        <s v="Switzerland"/>
        <s v="United States"/>
        <s v="Italy"/>
        <s v="United Kingdom"/>
        <s v="Nigeria"/>
        <s v="New Zealand"/>
        <s v="Sweden"/>
        <s v="Germany"/>
        <s v="Portugal"/>
        <s v="Mexico"/>
        <s v="India SC"/>
        <s v="Australia"/>
        <s v="Austria"/>
        <s v="Hungary"/>
        <s v="Belgium"/>
        <s v="South Africa"/>
        <s v="Turkey"/>
        <s v="Netherlands"/>
        <s v="Poland"/>
        <s v="Singapore"/>
        <s v="Taiwan"/>
        <s v="Czech Republic"/>
        <s v="Ireland"/>
        <s v="Finland"/>
        <s v="Canada"/>
        <s v="France"/>
        <s v="Hong Kong"/>
        <s v="Israel"/>
        <s v="Japan"/>
        <s v="Colombia"/>
        <s v="Puerto Rico"/>
        <s v="Spain"/>
        <s v="Brazil"/>
        <s v="Kuwait"/>
        <s v="Russia"/>
        <s v="United Arab Emirates"/>
        <s v="Peru"/>
        <s v="Norway"/>
        <s v="Greece"/>
        <s v="Egypt"/>
        <s v="Romania"/>
        <s v="Kenya"/>
        <s v="Saudi Arabia"/>
        <m/>
        <s v="Slovakia" u="1"/>
        <s v="Slovenia" u="1"/>
        <s v="Korea" u="1"/>
        <s v="Unit" u="1"/>
        <s v="Qatar" u="1"/>
        <s v="India" u="1"/>
        <s v="Vietnam" u="1"/>
        <s v="HJ" u="1"/>
        <s v="Serbia" u="1"/>
        <s v="Sri Lanka" u="1"/>
        <s v="Thailand" u="1"/>
        <s v="Kazakhstan" u="1"/>
        <s v="Bahrain" u="1"/>
        <s v="Argentina" u="1"/>
        <s v="Pakistan" u="1"/>
        <s v="China" u="1"/>
        <s v="Ukraine" u="1"/>
        <s v="Philippines" u="1"/>
        <s v="Indonesia" u="1"/>
        <s v="NEPA New Markets" u="1"/>
        <s v="West and Central Africa" u="1"/>
        <s v="UAE" u="1"/>
        <s v="Iceland" u="1"/>
      </sharedItems>
      <fieldGroup par="30"/>
    </cacheField>
    <cacheField name="District" numFmtId="0">
      <sharedItems containsBlank="1" count="244">
        <s v="Unassigned - Denmark"/>
        <s v="Unassigned - Chile"/>
        <s v="Malaysia.SMSP"/>
        <s v="CHE - D-CH"/>
        <s v="USA - Midwest"/>
        <s v="ITA - ITA-Lombardia"/>
        <s v="GBR - Central"/>
        <s v="USA - North Central"/>
        <s v="GBR - South-East"/>
        <s v="USA - SLG"/>
        <s v="USA - South Central"/>
        <s v="Unassigned - Nigeria"/>
        <s v="USA - NY Metro"/>
        <s v="NZL - Auckland"/>
        <s v="USA - Mid Atlantic"/>
        <s v="SWE - Skane"/>
        <s v="USA - Greater Southeast"/>
        <s v="DEU - RO München"/>
        <s v="PRT - Lisboa"/>
        <s v="MEX - Non GEO"/>
        <s v="IND - Bangalore Hub"/>
        <s v="USA - Northeast"/>
        <s v="AUS - NSW"/>
        <s v="Unassigned - Austria"/>
        <s v="GBR - North"/>
        <s v="HUN - Pest"/>
        <s v="BEL - BXL"/>
        <s v="ZAF - GAUTENG"/>
        <s v="SWE - Stockholm"/>
        <s v="TUR - CAD - Turkey"/>
        <s v="IND - Mumbai Hub"/>
        <s v="USA - Education"/>
        <s v="Unassigned - Turkey"/>
        <s v="Unassigned - Netherlands"/>
        <s v="DEU - RO Neuss"/>
        <s v="Unassigned - Poland"/>
        <s v="PRT - Açores"/>
        <s v="HUN - Fejér"/>
        <s v="Unassigned - Singapore"/>
        <s v="MEX - Sur"/>
        <s v="ITA - ITA-Veneto"/>
        <s v="TWN - Northern Taiwan Office"/>
        <s v="CZE - Hlavní mesto Praha"/>
        <s v="Unassigned - Germany"/>
        <s v="Unassigned - Australia"/>
        <s v="Unassigned - Ireland"/>
        <s v="FIN - Helsinki"/>
        <s v="Cdn - ON"/>
        <s v="USA - Southwest"/>
        <s v="Cdn - AB"/>
        <s v="FRA - Ile-de-France"/>
        <s v="USA - Heartland"/>
        <s v="Unassigned - Hong Kong"/>
        <s v="Unassigned - Israel"/>
        <s v="JPN - Tokyo-to"/>
        <s v="Unassigned - Sweden"/>
        <s v="DEU - RO Hamburg"/>
        <s v="PRT - Setúbal"/>
        <s v="Unassigned - Colombia"/>
        <s v="Cdn - BC"/>
        <s v="ITA - ITA-Lazio"/>
        <s v="TUR - Marmara - Turkey"/>
        <s v="SWE - Orebro"/>
        <s v="SWE - Kronoberg"/>
        <s v="DEU - RO Bad Homburg"/>
        <s v="Unassigned - Puerto Rico"/>
        <s v="AUS - QLD"/>
        <s v="USA - Northwest"/>
        <s v="FRA - Ouest"/>
        <s v="ESP - Aragon"/>
        <s v="BRA - SP Core"/>
        <s v="IND - Chennai Hub"/>
        <s v="ITA - ITA-Marche"/>
        <s v="Unassigned - United States"/>
        <s v="IND - Bhubneshwar Hub"/>
        <s v="Unassigned - USA"/>
        <s v="CZE - Olomoucký"/>
        <s v="Unassigned - Kuwait"/>
        <s v="ITA - ITA-Puglia"/>
        <s v="DEU - RO Berlin"/>
        <s v="Unassigned - Mexico"/>
        <s v="ESP - Madrid"/>
        <s v="Unassigned - Finland"/>
        <s v="Unassigned - Russia"/>
        <s v="Unassigned - United Arab Emirates"/>
        <s v="Unassigned - Peru"/>
        <s v="NOR - HORDALAND"/>
        <s v="ITA - ITA-Pie/Valle"/>
        <s v="JPN - Kyushu"/>
        <s v="NZL - Wellington"/>
        <s v="GBR - South-West"/>
        <s v="ESP - Cataluña"/>
        <s v="Unassigned - Canada"/>
        <s v="GBR - Scotland"/>
        <s v="Unassigned - Taiwan"/>
        <s v="IND - Delhi Hub"/>
        <s v="Unassigned - Greece"/>
        <s v="HUN - Budapest"/>
        <s v="EGY - Cairo"/>
        <s v="ROU - Ardeal"/>
        <s v="Unassigned - Kenya"/>
        <s v="EGY - Giza"/>
        <s v="NOR - ROGALAND"/>
        <s v="MEX - Norte"/>
        <s v="GRC - Sterea Hellas"/>
        <s v="USA - Federal"/>
        <s v="NOR - ØSTFOLD"/>
        <s v="FIN - Jyvaskyla"/>
        <s v="SAU -SMSP-Eastern"/>
        <s v="SAU -SMSP-Western"/>
        <s v="SAU -SMSP-Central"/>
        <s v="SWE - Vastra Gotaland"/>
        <m/>
        <s v="NZL - Bay of Plenty" u="1"/>
        <s v="JPN - Shutoken" u="1"/>
        <s v="USA - Ent Desert Mountain" u="1"/>
        <s v="SAU - Saudi Arabia - Central Province" u="1"/>
        <s v="SAU - Saudi Arabia - Eastern Province" u="1"/>
        <s v="SAU - Saudi Arabia - Western Province" u="1"/>
        <s v="THA - BANGKOK" u="1"/>
        <s v="Unassigned - Brazil" u="1"/>
        <s v="SWE - Vasternorrland" u="1"/>
        <s v="Unassigned - Kazakhstan" u="1"/>
        <s v="IND - Kolkata Hub" u="1"/>
        <s v="Cdn-BC" u="1"/>
        <s v="EGY - kalyoubia" u="1"/>
        <s v="NOR - OSLO" u="1"/>
        <s v="Unassigned - Luxembourg" u="1"/>
        <s v="Unassigned - Slovenia" u="1"/>
        <s v="USA - PacWest" u="1"/>
        <s v="Unassigned - United Kingdom" u="1"/>
        <s v="IND - Nagpur Hub" u="1"/>
        <s v="Unassigned - Norway" u="1"/>
        <s v="CZE - Jihomoravský" u="1"/>
        <s v="RUS - Saratov" u="1"/>
        <s v="BEL - VL" u="1"/>
        <s v="AUS - ACT" u="1"/>
        <s v="IDN - Jakarta" u="1"/>
        <s v="Unassigned - Saudi Arabia" u="1"/>
        <s v="FRA - Sud-Est" u="1"/>
        <s v="ITA - ITA-Liguria" u="1"/>
        <s v="IND - Chennai Spoke" u="1"/>
        <s v="ITA - ITA-Campania" u="1"/>
        <s v="USA - Education Breadth" u="1"/>
        <s v="PRT - Guarda" u="1"/>
        <s v="Unassigned - Serbia" u="1"/>
        <s v="PHL - Makati City" u="1"/>
        <s v="AUS - SA" u="1"/>
        <s v="CHE - FL" u="1"/>
        <s v="ITA - ITA-Umbria" u="1"/>
        <s v="FRA - Sud-Ouest" u="1"/>
        <s v="USA - PS EDU" u="1"/>
        <s v="Unassigned - India SC" u="1"/>
        <s v="RUS - Moscow" u="1"/>
        <s v="IND - Bangalore Spoke" u="1"/>
        <s v="RUS - St. Petersburg" u="1"/>
        <s v="AUS - WA" u="1"/>
        <s v="CHE - W-CH" u="1"/>
        <s v="Unassigned - Egypt" u="1"/>
        <s v="Unassigned - Vietnam" u="1"/>
        <s v="UKR - Donetsk" u="1"/>
        <s v="Unassigned - Hungary" u="1"/>
        <s v="Unassigned - Pakistan" u="1"/>
        <s v="ESP - Castilla La Mancha" u="1"/>
        <s v="PRT - Porto" u="1"/>
        <s v="NZL - Taranaki" u="1"/>
        <s v="ZAF - WESTERN CAPE" u="1"/>
        <s v="DNK - Copenhagen" u="1"/>
        <s v="Unassigned - Argentina" u="1"/>
        <s v="USA - PS SLG" u="1"/>
        <s v="Unassigned - Italy" u="1"/>
        <s v="Unassigned - Philippines" u="1"/>
        <s v="Unassigned - Spain" u="1"/>
        <s v="FIN - Lahti" u="1"/>
        <s v="Unassigned - Belgium" u="1"/>
        <s v="NZL - Otago" u="1"/>
        <s v="BRA - Middle West" u="1"/>
        <s v="Unassigned - France" u="1"/>
        <s v="SWE - Sodermanland" u="1"/>
        <s v="USA - SoCal" u="1"/>
        <s v="JPN - Chubu" u="1"/>
        <s v="PRT - Madeira" u="1"/>
        <s v="IRL - Northern Ireland" u="1"/>
        <s v="DNK - East Justland" u="1"/>
        <s v="Cdn - MB" u="1"/>
        <s v="NZL - Malborough" u="1"/>
        <s v="Unassigned - Romania" u="1"/>
        <s v="Unassigned - New Zealand" u="1"/>
        <s v="ITA - ITA-Trentino" u="1"/>
        <s v="SVK - Bratislavský" u="1"/>
        <s v="ITA - ITA-Friuli" u="1"/>
        <s v="Unassigned - Korea" u="1"/>
        <s v="Cdn - Ottawa" u="1"/>
        <s v="NOR - VEST-AGDER" u="1"/>
        <s v="ZAF - Limpopo" u="1"/>
        <s v="ITA - ITA-Sicilia" u="1"/>
        <s v="UKR - Kyiv City" u="1"/>
        <s v="Unassigned - Iceland" u="1"/>
        <s v="PHL - Quezon City" u="1"/>
        <s v="Unassigned - Bahrain" u="1"/>
        <s v="Unassigned - Indonesia" u="1"/>
        <s v="Cdn - SK" u="1"/>
        <s v="IND - Hyderabad Hub" u="1"/>
        <s v="AUS - TAS" u="1"/>
        <s v="FRA - Nord" u="1"/>
        <s v="AUS - NT" u="1"/>
        <s v="JPN - Kanagawa-ken" u="1"/>
        <s v="SWE - jonkoping" u="1"/>
        <s v="USA - USPS Healthcare" u="1"/>
        <s v="USA - Desert Mountain" u="1"/>
        <s v="IND - Pune Hub" u="1"/>
        <s v="AUS - VIC" u="1"/>
        <s v="NZL - Canterbury" u="1"/>
        <s v="FRA - Est" u="1"/>
        <s v="RUS - Kazan" u="1"/>
        <s v="ITA - ITA-Toscana" u="1"/>
        <s v="JPN - Kansai" u="1"/>
        <s v="Unassigned - Japan" u="1"/>
        <s v="ITA - ITA-Calabria" u="1"/>
        <s v="Unassigned - West and Central Africa" u="1"/>
        <s v="CHN - shanghai" u="1"/>
        <s v="JPN - Chiba-ken" u="1"/>
        <s v="ITA - ITA-Emilia" u="1"/>
        <s v="NOR - AKERSHUS" u="1"/>
        <s v="NOR - NORDLAND" u="1"/>
        <s v="Unassigned - Sri Lanka" u="1"/>
        <s v="FRA - Centre-Est" u="1"/>
        <s v="FIN - Turku" u="1"/>
        <s v="NZL - Waikato" u="1"/>
        <s v="IDN - Jawa Barat" u="1"/>
        <s v="ZAF - KWAZULU-NATAL" u="1"/>
        <s v="Unassigned - China" u="1"/>
        <s v="USA - NorCal" u="1"/>
        <s v="EGY - Alexandria" u="1"/>
        <s v="Unassigned - Qatar" u="1"/>
        <s v="MEX - Centro" u="1"/>
        <s v="Unassigned - NEPA New Markets" u="1"/>
        <s v="MEX - Bajio" u="1"/>
        <s v="USA - Education Managed" u="1"/>
        <s v="USA - Gulf Coast" u="1"/>
        <s v="Cdn - QC" u="1"/>
        <s v="Unassigned - Portugal" u="1"/>
        <s v="IND - Cochin Spoke" u="1"/>
        <s v="MYS - Klang Valley" u="1"/>
      </sharedItems>
      <fieldGroup par="32"/>
    </cacheField>
    <cacheField name="Premier" numFmtId="0">
      <sharedItems containsBlank="1"/>
    </cacheField>
    <cacheField name="Premier Countries Approved" numFmtId="0">
      <sharedItems containsBlank="1"/>
    </cacheField>
    <cacheField name="Support Level (Premium/Standard)" numFmtId="0">
      <sharedItems containsBlank="1"/>
    </cacheField>
    <cacheField name="Sales  Date" numFmtId="14">
      <sharedItems containsNonDate="0" containsDate="1" containsString="0" containsBlank="1" minDate="2016-07-01T00:00:00" maxDate="2017-02-08T00:00:00"/>
    </cacheField>
    <cacheField name="Referral Date" numFmtId="14">
      <sharedItems containsNonDate="0" containsDate="1" containsString="0" containsBlank="1" minDate="2016-07-06T00:00:00" maxDate="2017-02-11T00:00:00"/>
    </cacheField>
    <cacheField name="MSX ID #" numFmtId="0">
      <sharedItems containsBlank="1"/>
    </cacheField>
    <cacheField name="Billing Coverage Start Date" numFmtId="0">
      <sharedItems containsBlank="1"/>
    </cacheField>
    <cacheField name="Billing Coverage End Date" numFmtId="0">
      <sharedItems containsBlank="1"/>
    </cacheField>
    <cacheField name="Coverage Months" numFmtId="0">
      <sharedItems containsString="0" containsBlank="1" containsNumber="1" containsInteger="1" minValue="1" maxValue="35"/>
    </cacheField>
    <cacheField name="Commitment Period" numFmtId="0">
      <sharedItems containsString="0" containsBlank="1" containsNumber="1" containsInteger="1" minValue="0" maxValue="48"/>
    </cacheField>
    <cacheField name="Amendment Info" numFmtId="0">
      <sharedItems containsBlank="1"/>
    </cacheField>
    <cacheField name="Amendment Y/N" numFmtId="0">
      <sharedItems containsBlank="1"/>
    </cacheField>
    <cacheField name="Referral Cancelled" numFmtId="0">
      <sharedItems containsBlank="1" count="2">
        <m/>
        <s v="Cancelled"/>
      </sharedItems>
    </cacheField>
    <cacheField name="Apsire Unit (Y/N)" numFmtId="0">
      <sharedItems containsBlank="1"/>
    </cacheField>
    <cacheField name="Month2" numFmtId="0" databaseField="0">
      <fieldGroup base="2">
        <discretePr count="14">
          <x v="3"/>
          <x v="3"/>
          <x v="3"/>
          <x v="4"/>
          <x v="4"/>
          <x v="4"/>
          <x v="0"/>
          <x v="0"/>
          <x v="2"/>
          <x v="1"/>
          <x v="0"/>
          <x v="5"/>
          <x v="1"/>
          <x v="1"/>
        </discretePr>
        <groupItems count="6">
          <s v="Group1"/>
          <s v="Group2"/>
          <m/>
          <s v="Group3"/>
          <s v="Group4"/>
          <s v="Febuary"/>
        </groupItems>
      </fieldGroup>
    </cacheField>
    <cacheField name="Subsidiary2" numFmtId="0" databaseField="0">
      <fieldGroup base="13">
        <discretePr count="70">
          <x v="13"/>
          <x v="52"/>
          <x v="34"/>
          <x v="13"/>
          <x v="0"/>
          <x v="13"/>
          <x v="5"/>
          <x v="38"/>
          <x v="20"/>
          <x v="13"/>
          <x v="4"/>
          <x v="14"/>
          <x v="26"/>
          <x v="19"/>
          <x v="12"/>
          <x v="16"/>
          <x v="29"/>
          <x v="13"/>
          <x v="22"/>
          <x v="25"/>
          <x v="18"/>
          <x v="32"/>
          <x v="12"/>
          <x v="51"/>
          <x v="9"/>
          <x v="23"/>
          <x v="13"/>
          <x v="1"/>
          <x v="3"/>
          <x v="11"/>
          <x v="35"/>
          <x v="2"/>
          <x v="56"/>
          <x v="27"/>
          <x v="13"/>
          <x v="36"/>
          <x v="6"/>
          <x v="33"/>
          <x v="17"/>
          <x v="57"/>
          <x v="28"/>
          <x v="30"/>
          <x v="31"/>
          <x v="41"/>
          <x v="59"/>
          <x v="6"/>
          <x v="8"/>
          <x v="44"/>
          <x v="55"/>
          <x v="12"/>
          <x v="21"/>
          <x v="6"/>
          <x v="10"/>
          <x v="58"/>
          <x v="42"/>
          <x v="50"/>
          <x v="46"/>
          <x v="53"/>
          <x v="37"/>
          <x v="39"/>
          <x v="45"/>
          <x v="49"/>
          <x v="7"/>
          <x v="40"/>
          <x v="43"/>
          <x v="15"/>
          <x v="47"/>
          <x v="48"/>
          <x v="24"/>
          <x v="54"/>
        </discretePr>
        <groupItems count="60">
          <s v="United States"/>
          <s v="Canada"/>
          <s v="Japan"/>
          <s v="France"/>
          <s v="Germany"/>
          <s v="United Kingdom"/>
          <s v="Group1"/>
          <s v="China"/>
          <m/>
          <s v="Czech Republic"/>
          <s v="India"/>
          <s v="Hong Kong"/>
          <s v="Group2"/>
          <s v="Group3"/>
          <s v="Portugal"/>
          <s v="Indonesia"/>
          <s v="Austria"/>
          <s v="United Arab Emirates"/>
          <s v="Netherlands"/>
          <s v="India SC"/>
          <s v="New Zealand"/>
          <s v="Unit"/>
          <s v="South Africa"/>
          <s v="Ireland"/>
          <s v="UAE"/>
          <s v="Turkey"/>
          <s v="Mexico"/>
          <s v="Puerto Rico"/>
          <s v="Norway"/>
          <s v="Hungary"/>
          <s v="Greece"/>
          <s v="Egypt"/>
          <s v="Poland"/>
          <s v="Russia"/>
          <s v="Malaysia"/>
          <s v="Israel"/>
          <s v="Brazil"/>
          <s v="Kazakhstan"/>
          <s v="Nigeria"/>
          <s v="Bahrain"/>
          <s v="Ukraine"/>
          <s v="Romania"/>
          <s v="HJ"/>
          <s v="Philippines"/>
          <s v="Slovakia"/>
          <s v="Argentina"/>
          <s v="Sri Lanka"/>
          <s v="NEPA New Markets"/>
          <s v="West and Central Africa"/>
          <s v="Pakistan"/>
          <s v="Serbia"/>
          <s v="Taiwan"/>
          <s v="Chile"/>
          <s v="Thailand"/>
          <s v="Iceland"/>
          <s v="Slovenia"/>
          <s v="Colombia"/>
          <s v="Peru"/>
          <s v="Vietnam"/>
          <s v="Kenya"/>
        </groupItems>
      </fieldGroup>
    </cacheField>
    <cacheField name="Area2" numFmtId="0" databaseField="0">
      <fieldGroup base="12">
        <discretePr count="14">
          <x v="1"/>
          <x v="3"/>
          <x v="0"/>
          <x v="3"/>
          <x v="1"/>
          <x v="1"/>
          <x v="0"/>
          <x v="1"/>
          <x v="1"/>
          <x v="0"/>
          <x v="3"/>
          <x v="1"/>
          <x v="0"/>
          <x v="2"/>
        </discretePr>
        <groupItems count="4">
          <s v="Group3"/>
          <s v="Group1"/>
          <m/>
          <s v="Group2"/>
        </groupItems>
      </fieldGroup>
    </cacheField>
    <cacheField name="District2" numFmtId="0" databaseField="0">
      <fieldGroup base="14">
        <discretePr count="244">
          <x v="36"/>
          <x v="167"/>
          <x v="213"/>
          <x v="65"/>
          <x v="172"/>
          <x v="52"/>
          <x v="83"/>
          <x v="172"/>
          <x v="1"/>
          <x v="112"/>
          <x v="172"/>
          <x v="29"/>
          <x v="111"/>
          <x v="70"/>
          <x v="111"/>
          <x v="185"/>
          <x v="111"/>
          <x v="57"/>
          <x v="48"/>
          <x v="41"/>
          <x v="19"/>
          <x v="111"/>
          <x v="7"/>
          <x v="37"/>
          <x v="44"/>
          <x v="74"/>
          <x v="15"/>
          <x v="18"/>
          <x v="87"/>
          <x v="138"/>
          <x v="5"/>
          <x v="193"/>
          <x v="61"/>
          <x v="12"/>
          <x v="8"/>
          <x v="66"/>
          <x v="195"/>
          <x v="217"/>
          <x v="0"/>
          <x v="218"/>
          <x v="123"/>
          <x v="163"/>
          <x v="31"/>
          <x v="34"/>
          <x v="2"/>
          <x v="26"/>
          <x v="88"/>
          <x v="16"/>
          <x v="174"/>
          <x v="51"/>
          <x v="9"/>
          <x v="172"/>
          <x v="17"/>
          <x v="92"/>
          <x v="13"/>
          <x v="101"/>
          <x v="58"/>
          <x v="69"/>
          <x v="199"/>
          <x v="10"/>
          <x v="73"/>
          <x v="23"/>
          <x v="207"/>
          <x v="84"/>
          <x v="11"/>
          <x v="43"/>
          <x v="60"/>
          <x v="174"/>
          <x v="131"/>
          <x v="206"/>
          <x v="95"/>
          <x v="42"/>
          <x v="219"/>
          <x v="97"/>
          <x v="220"/>
          <x v="221"/>
          <x v="202"/>
          <x v="104"/>
          <x v="203"/>
          <x v="39"/>
          <x v="32"/>
          <x v="63"/>
          <x v="55"/>
          <x v="187"/>
          <x v="4"/>
          <x v="200"/>
          <x v="211"/>
          <x v="78"/>
          <x v="222"/>
          <x v="122"/>
          <x v="106"/>
          <x v="46"/>
          <x v="127"/>
          <x v="102"/>
          <x v="223"/>
          <x v="24"/>
          <x v="80"/>
          <x v="165"/>
          <x v="79"/>
          <x v="136"/>
          <x v="224"/>
          <x v="103"/>
          <x v="179"/>
          <x v="77"/>
          <x v="132"/>
          <x v="112"/>
          <x v="81"/>
          <x v="182"/>
          <x v="225"/>
          <x v="226"/>
          <x v="227"/>
          <x v="115"/>
          <x v="109"/>
          <x v="133"/>
          <x v="99"/>
          <x v="174"/>
          <x v="93"/>
          <x v="162"/>
          <x v="50"/>
          <x v="168"/>
          <x v="140"/>
          <x v="208"/>
          <x v="28"/>
          <x v="161"/>
          <x v="110"/>
          <x v="196"/>
          <x v="75"/>
          <x v="68"/>
          <x v="188"/>
          <x v="174"/>
          <x v="96"/>
          <x v="67"/>
          <x v="94"/>
          <x v="215"/>
          <x v="149"/>
          <x v="20"/>
          <x v="53"/>
          <x v="27"/>
          <x v="85"/>
          <x v="159"/>
          <x v="54"/>
          <x v="22"/>
          <x v="204"/>
          <x v="112"/>
          <x v="157"/>
          <x v="152"/>
          <x v="153"/>
          <x v="72"/>
          <x v="183"/>
          <x v="170"/>
          <x v="177"/>
          <x v="192"/>
          <x v="181"/>
          <x v="76"/>
          <x v="164"/>
          <x v="139"/>
          <x v="40"/>
          <x v="120"/>
          <x v="171"/>
          <x v="214"/>
          <x v="180"/>
          <x v="178"/>
          <x v="145"/>
          <x v="190"/>
          <x v="154"/>
          <x v="146"/>
          <x v="134"/>
          <x v="82"/>
          <x v="141"/>
          <x v="191"/>
          <x v="3"/>
          <x v="128"/>
          <x v="156"/>
          <x v="124"/>
          <x v="150"/>
          <x v="64"/>
          <x v="184"/>
          <x v="35"/>
          <x v="186"/>
          <x v="174"/>
          <x v="105"/>
          <x v="71"/>
          <x v="155"/>
          <x v="197"/>
          <x v="210"/>
          <x v="86"/>
          <x v="121"/>
          <x v="6"/>
          <x v="45"/>
          <x v="130"/>
          <x v="205"/>
          <x v="25"/>
          <x v="38"/>
          <x v="47"/>
          <x v="169"/>
          <x v="175"/>
          <x v="113"/>
          <x v="176"/>
          <x v="216"/>
          <x v="100"/>
          <x v="59"/>
          <x v="194"/>
          <x v="147"/>
          <x v="148"/>
          <x v="62"/>
          <x v="117"/>
          <x v="119"/>
          <x v="201"/>
          <x v="112"/>
          <x v="174"/>
          <x v="21"/>
          <x v="91"/>
          <x v="166"/>
          <x v="189"/>
          <x v="137"/>
          <x v="158"/>
          <x v="98"/>
          <x v="114"/>
          <x v="212"/>
          <x v="144"/>
          <x v="129"/>
          <x v="135"/>
          <x v="107"/>
          <x v="56"/>
          <x v="209"/>
          <x v="142"/>
          <x v="49"/>
          <x v="89"/>
          <x v="125"/>
          <x v="198"/>
          <x v="118"/>
          <x v="33"/>
          <x v="173"/>
          <x v="160"/>
          <x v="14"/>
          <x v="151"/>
          <x v="143"/>
          <x v="108"/>
          <x v="112"/>
          <x v="172"/>
          <x v="30"/>
          <x v="126"/>
          <x v="116"/>
          <x v="90"/>
        </discretePr>
        <groupItems count="228">
          <s v="Unassigned - Singapore"/>
          <s v="GBR - South-East"/>
          <s v="Unassigned - Australia"/>
          <s v="Unassigned - Italy"/>
          <s v="Unassigned - United Arab Emirates"/>
          <s v="IND - Mumbai Hub"/>
          <s v="Unassigned - New Zealand"/>
          <s v="AUS - NSW"/>
          <s v="DEU - RO Neuss"/>
          <s v="FRA - Ile-de-France"/>
          <s v="Cdn - BC"/>
          <s v="DEU - RO Bad Homburg"/>
          <s v="Unassigned - Netherlands"/>
          <s v="JPN - Tokyo-to"/>
          <s v="Unassigned - Qatar"/>
          <s v="BEL - BXL"/>
          <s v="Cdn - ON"/>
          <s v="Unassigned - Hong Kong"/>
          <s v="ZAF - GAUTENG"/>
          <s v="IND - Bangalore Hub"/>
          <s v="BEL - VL"/>
          <s v="IND - Pune Hub"/>
          <s v="IND - Chennai Spoke"/>
          <s v="TUR - Marmara - Turkey"/>
          <s v="IND - Delhi Hub"/>
          <s v="Unassigned - Korea"/>
          <s v="Unassigned - Ireland"/>
          <s v="IDN - Jakarta"/>
          <s v="Unassigned - Kazakhstan"/>
          <s v="Unassigned - Nigeria"/>
          <s v="Cdn - QC"/>
          <s v="CZE - Hlavní mesto Praha"/>
          <s v="Unassigned - Mexico"/>
          <s v="Unassigned - China"/>
          <s v="Unassigned - Germany"/>
          <s v="Unassigned - France"/>
          <s v="Unassigned - Denmark"/>
          <s v="Unassigned - Austria"/>
          <s v="Cdn - Ottawa"/>
          <s v="DEU - RO Berlin"/>
          <s v="AUS - WA"/>
          <s v="MEX - Non GEO"/>
          <s v="IND - Chennai Hub"/>
          <s v="Unassigned - Puerto Rico"/>
          <s v="GBR - North"/>
          <s v="ITA - ITA-Trentino"/>
          <s v="ESP - Cataluña"/>
          <s v="NOR - VEST-AGDER"/>
          <s v="PRT - Lisboa"/>
          <s v="FRA - Centre-Est"/>
          <s v="SAU - Saudi Arabia - Western Province"/>
          <s v="Cdn - AB"/>
          <s v="ITA - ITA-Lombardia"/>
          <s v="AUS - ACT"/>
          <s v="ITA - ITA-Liguria"/>
          <s v="Unassigned - Finland"/>
          <s v="NOR - AKERSHUS"/>
          <s v="DEU - RO München"/>
          <s v="DEU - RO Hamburg"/>
          <s v="Unassigned - Indonesia"/>
          <s v="AUS - QLD"/>
          <s v="Unassigned - Turkey"/>
          <s v="FRA - Nord"/>
          <s v="ESP - Madrid"/>
          <s v="NZL - Otago"/>
          <s v="CHE - D-CH"/>
          <s v="Unassigned - Poland"/>
          <s v="IND - Nagpur Hub"/>
          <s v="Unassigned - Luxembourg"/>
          <s v="PRT - Setúbal"/>
          <s v="NZL - Auckland"/>
          <s v="PRT - Madeira"/>
          <s v="AUS - SA"/>
          <s v="ITA - ITA-Lazio"/>
          <s v="HUN - Pest"/>
          <s v="NOR - OSLO"/>
          <s v="RUS - Moscow"/>
          <s v="MEX - Norte"/>
          <s v="ITA - ITA-Pie/Valle"/>
          <s v="EGY - Cairo"/>
          <s v="Unassigned - Greece"/>
          <s v="NOR - ØSTFOLD"/>
          <s v="DNK - Copenhagen"/>
          <s v="GBR - Central"/>
          <s v="SWE - Kronoberg"/>
          <s v="Unassigned - Saudi Arabia"/>
          <s v="NZL - Malborough"/>
          <s v="SWE - Stockholm"/>
          <s v="FIN - Helsinki"/>
          <s v="FIN - Turku"/>
          <s v="MYS - Klang Valley"/>
          <s v="AUS - VIC"/>
          <s v="Unassigned - Israel"/>
          <s v="SAU - Saudi Arabia - Central Province"/>
          <s v="Unassigned - Norway"/>
          <s v="BRA - SP Core"/>
          <s v="Unassigned - United Kingdom"/>
          <s v="Unassigned - United States"/>
          <s v="JPN - Kansai"/>
          <s v="JPN - Shutoken"/>
          <s v="Unassigned - Bahrain"/>
          <s v="Unassigned - Sweden"/>
          <s v="GBR - Scotland"/>
          <s v="EGY - Giza"/>
          <s v="Unassigned - Kuwait"/>
          <s v="JPN - Chubu"/>
          <s v="GBR - South-West"/>
          <s v="ITA - ITA-Emilia"/>
          <s v="MEX - Bajio"/>
          <m/>
          <s v="Cdn-BC"/>
          <s v="Group1"/>
          <s v="Group4"/>
          <s v="UKR - Kyiv City"/>
          <s v="Unassigned - Japan"/>
          <s v="SWE - Vastra Gotaland"/>
          <s v="IND - Cochin Spoke"/>
          <s v="AUS - NT"/>
          <s v="ZAF - KWAZULU-NATAL"/>
          <s v="JPN - Kanagawa-ken"/>
          <s v="CHE - W-CH"/>
          <s v="Unassigned - Romania"/>
          <s v="NZL - Wellington"/>
          <s v="ITA - ITA-Veneto"/>
          <s v="FIN - Lahti"/>
          <s v="NZL - Waikato"/>
          <s v="Unassigned - Portugal"/>
          <s v="Unassigned - Canada"/>
          <s v="Unassigned - Philippines"/>
          <s v="CHN - shanghai"/>
          <s v="SVK - Bratislavský"/>
          <s v="FRA - Ouest"/>
          <s v="GRC - Sterea Hellas"/>
          <s v="NZL - Bay of Plenty"/>
          <s v="ZAF - WESTERN CAPE"/>
          <s v="JPN - Chiba-ken"/>
          <s v="ROU - Ardeal"/>
          <s v="RUS - Kazan"/>
          <s v="TUR - CAD - Turkey"/>
          <s v="RUS - St. Petersburg"/>
          <s v="Unassigned - Brazil"/>
          <s v="Unassigned - Argentina"/>
          <s v="Unassigned - Sri Lanka"/>
          <s v="Unassigned - NEPA New Markets"/>
          <s v="Unassigned - West and Central Africa"/>
          <s v="Unassigned - Pakistan"/>
          <s v="NZL - Taranaki"/>
          <s v="IND - Hyderabad Hub"/>
          <s v="AUS - TAS"/>
          <s v="RUS - Saratov"/>
          <s v="Unassigned - Belgium"/>
          <s v="MEX - Centro"/>
          <s v="Unassigned - Serbia"/>
          <s v="PHL - Makati City"/>
          <s v="PRT - Porto"/>
          <s v="IRL - Northern Ireland"/>
          <s v="Unassigned - Spain"/>
          <s v="PRT - Guarda"/>
          <s v="ITA - ITA-Toscana"/>
          <s v="FRA - Sud-Est"/>
          <s v="EGY - Alexandria"/>
          <s v="IND - Kolkata Hub"/>
          <s v="SAU - Saudi Arabia - Eastern Province"/>
          <s v="TWN - Northern Taiwan Office"/>
          <s v="IND - Bangalore Spoke"/>
          <s v="HUN - Budapest"/>
          <s v="NZL - Canterbury"/>
          <s v="Unassigned - Chile"/>
          <s v="THA - BANGKOK"/>
          <s v="ZAF - Limpopo"/>
          <s v="ITA - ITA-Umbria"/>
          <s v="Unassigned - Egypt"/>
          <s v="Group2"/>
          <s v="USA - NorCal"/>
          <s v="Group3"/>
          <s v="ITA - ITA-Sicilia"/>
          <s v="Unassigned - Iceland"/>
          <s v="FRA - Sud-Ouest"/>
          <s v="Unassigned - Hungary"/>
          <s v="NOR - ROGALAND"/>
          <s v="UKR - Donetsk"/>
          <s v="Unassigned - India SC"/>
          <s v="FIN - Jyvaskyla"/>
          <s v="CHE - FL"/>
          <s v="BRA - Middle West"/>
          <s v="SWE - Skane"/>
          <s v="SWE - Sodermanland"/>
          <s v="Unassigned - Russia"/>
          <s v="Unassigned - Slovenia"/>
          <s v="FRA - Est"/>
          <s v="ESP - Castilla La Mancha"/>
          <s v="USA - PS SLG"/>
          <s v="USA - PS EDU"/>
          <s v="USA - Education"/>
          <s v="Cdn - SK"/>
          <s v="PRT - Açores"/>
          <s v="EGY - kalyoubia"/>
          <s v="DNK - East Justland"/>
          <s v="IDN - Jawa Barat"/>
          <s v="Unassigned - Colombia"/>
          <s v="Unassigned - Peru"/>
          <s v="SWE - jonkoping"/>
          <s v="CZE - Olomoucký"/>
          <s v="ITA - ITA-Puglia"/>
          <s v="ITA - ITA-Campania"/>
          <s v="ITA - ITA-Friuli"/>
          <s v="ESP - Aragon"/>
          <s v="SWE - Orebro"/>
          <s v="SWE - Vasternorrland"/>
          <s v="NOR - NORDLAND"/>
          <s v="Cdn - MB"/>
          <s v="NOR - HORDALAND"/>
          <s v="ITA - ITA-Calabria"/>
          <s v="Malaysia.SMSP"/>
          <s v="Unassigned - Vietnam"/>
          <s v="CZE - Jihomoravský"/>
          <s v="PHL - Quezon City"/>
          <s v="HUN - Fejér"/>
          <s v="MEX - Sur"/>
          <s v="ITA - ITA-Marche"/>
          <s v="IND - Bhubneshwar Hub"/>
          <s v="Unassigned - USA"/>
          <s v="JPN - Kyushu"/>
          <s v="Unassigned - Taiwan"/>
          <s v="Unassigned - Kenya"/>
          <s v="SAU -SMSP-Eastern"/>
          <s v="SAU -SMSP-Western"/>
          <s v="SAU -SMSP-Central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9">
  <r>
    <n v="56511742"/>
    <n v="1008166"/>
    <x v="0"/>
    <s v="A.P. Møller - Maersk Group"/>
    <s v="CWZ-00011"/>
    <x v="0"/>
    <n v="25"/>
    <n v="1"/>
    <n v="1999999.2"/>
    <m/>
    <s v="Partial"/>
    <s v="Maersk Services USA Inc."/>
    <x v="0"/>
    <x v="0"/>
    <x v="0"/>
    <s v="Premier"/>
    <s v="Global"/>
    <s v="Premium"/>
    <d v="2016-07-02T00:00:00"/>
    <d v="2016-07-06T00:00:00"/>
    <s v="7-KW25NGWHY"/>
    <s v="2016/05/01"/>
    <s v="2017/04/30"/>
    <n v="12"/>
    <n v="36"/>
    <s v="Not Needed"/>
    <s v="n/a"/>
    <x v="0"/>
    <m/>
  </r>
  <r>
    <n v="58515401"/>
    <n v="3151201"/>
    <x v="0"/>
    <s v="Agricola Nacional S.A.C.E.I. (ANASAC)"/>
    <s v="CWZ-00010"/>
    <x v="1"/>
    <n v="1"/>
    <n v="0"/>
    <n v="5150"/>
    <m/>
    <s v="Will Not Ship"/>
    <s v="1.24.17 - device will not ship per ops and seller. Only FY16 device has shipped"/>
    <x v="1"/>
    <x v="1"/>
    <x v="1"/>
    <s v="n/a"/>
    <s v="n/a"/>
    <s v="Standard"/>
    <d v="2016-07-20T00:00:00"/>
    <d v="2016-07-26T00:00:00"/>
    <s v="7-KYHPJFGBW"/>
    <s v="2016/07/01"/>
    <s v="2016/07/31"/>
    <n v="1"/>
    <n v="12"/>
    <s v="Not Needed"/>
    <s v="n/a"/>
    <x v="0"/>
    <m/>
  </r>
  <r>
    <n v="87367432"/>
    <n v="7198151"/>
    <x v="0"/>
    <s v="AirAsia Bhd"/>
    <s v="CWZ-00031"/>
    <x v="1"/>
    <n v="1"/>
    <n v="1"/>
    <n v="60000"/>
    <m/>
    <s v="Yes"/>
    <m/>
    <x v="2"/>
    <x v="2"/>
    <x v="2"/>
    <s v="Premier"/>
    <s v="Malaysia"/>
    <s v="Premium"/>
    <d v="2016-07-25T00:00:00"/>
    <d v="2016-07-26T00:00:00"/>
    <s v="7-J4W5XCRMJ"/>
    <s v="2016/08/01"/>
    <s v="2017/07/31"/>
    <n v="12"/>
    <n v="36"/>
    <s v="M294"/>
    <s v="Yes"/>
    <x v="0"/>
    <m/>
  </r>
  <r>
    <n v="77420120"/>
    <n v="8857756"/>
    <x v="0"/>
    <s v="Ammann Group Holding AG"/>
    <s v="CWZ-00010"/>
    <x v="1"/>
    <n v="1"/>
    <n v="1"/>
    <n v="19058.5357"/>
    <m/>
    <s v="Yes"/>
    <m/>
    <x v="0"/>
    <x v="3"/>
    <x v="3"/>
    <s v="n/a"/>
    <s v="n/a"/>
    <s v="Standard"/>
    <d v="2016-07-28T00:00:00"/>
    <d v="2016-07-29T00:00:00"/>
    <s v="7-KJICXNSLX"/>
    <s v="2016/08/01"/>
    <s v="2016/11/30"/>
    <n v="4"/>
    <n v="16"/>
    <s v="Not Needed"/>
    <s v="n/a"/>
    <x v="0"/>
    <m/>
  </r>
  <r>
    <n v="84805338"/>
    <n v="979519"/>
    <x v="0"/>
    <s v="ARCHER DANIEL MIDLAND CO"/>
    <s v="CWZ-00011"/>
    <x v="0"/>
    <n v="2"/>
    <n v="2"/>
    <n v="199999.92"/>
    <m/>
    <s v="Yes"/>
    <m/>
    <x v="3"/>
    <x v="4"/>
    <x v="4"/>
    <s v="Premier"/>
    <s v="Global"/>
    <s v="Premium"/>
    <d v="2016-07-01T00:00:00"/>
    <d v="2016-07-06T00:00:00"/>
    <s v="7-L2MJHL2I6"/>
    <s v="2016/07/01"/>
    <s v="2017/06/30"/>
    <n v="12"/>
    <n v="36"/>
    <s v="Not Needed"/>
    <s v="n/a"/>
    <x v="0"/>
    <m/>
  </r>
  <r>
    <n v="64649284"/>
    <n v="6844734"/>
    <x v="0"/>
    <s v="AUCHAN"/>
    <s v="CWZ-00011"/>
    <x v="0"/>
    <n v="1"/>
    <n v="1"/>
    <n v="76233.995599999995"/>
    <m/>
    <s v="Yes"/>
    <s v="LEROY MERLIN ITALIA SRL"/>
    <x v="0"/>
    <x v="5"/>
    <x v="5"/>
    <s v="Premier"/>
    <s v="Italy"/>
    <s v="Premium"/>
    <d v="2016-07-28T00:00:00"/>
    <d v="2016-08-01T00:00:00"/>
    <s v="7-KV3JCPHRO"/>
    <s v="2016/07/01"/>
    <s v="2017/06/30"/>
    <n v="12"/>
    <n v="36"/>
    <s v="Not Needed"/>
    <s v="n/a"/>
    <x v="0"/>
    <m/>
  </r>
  <r>
    <n v="66430655"/>
    <n v="4884365"/>
    <x v="0"/>
    <s v="AWG PLC"/>
    <s v="CWZ-00011"/>
    <x v="0"/>
    <n v="1"/>
    <n v="1"/>
    <n v="92247.108900000007"/>
    <m/>
    <s v="Yes"/>
    <s v="ANGLIAN WATER SERVICES LTD"/>
    <x v="4"/>
    <x v="6"/>
    <x v="6"/>
    <s v="Premier"/>
    <s v="UK"/>
    <s v="Premium"/>
    <d v="2016-07-01T00:00:00"/>
    <d v="2016-07-06T00:00:00"/>
    <s v="7-KT3ILQOUK"/>
    <s v="2016/07/01"/>
    <s v="2017/06/30"/>
    <n v="12"/>
    <n v="48"/>
    <s v="Not Needed"/>
    <s v="n/a"/>
    <x v="0"/>
    <s v="Y"/>
  </r>
  <r>
    <n v="76611263"/>
    <n v="1651466"/>
    <x v="0"/>
    <s v="BARRY-WEHMILLER GROUP INC"/>
    <s v="CWZ-00011"/>
    <x v="0"/>
    <n v="1"/>
    <n v="0"/>
    <n v="99999.96"/>
    <m/>
    <m/>
    <m/>
    <x v="3"/>
    <x v="4"/>
    <x v="7"/>
    <s v="Premier"/>
    <s v="Global"/>
    <s v="Premium"/>
    <d v="2016-07-01T00:00:00"/>
    <d v="2016-07-06T00:00:00"/>
    <s v="7-IKB7V3DO2"/>
    <s v="2016/07/01"/>
    <s v="2017/06/30"/>
    <n v="12"/>
    <n v="36"/>
    <s v="Not Needed"/>
    <s v="n/a"/>
    <x v="0"/>
    <m/>
  </r>
  <r>
    <n v="61956809"/>
    <n v="3093720"/>
    <x v="0"/>
    <s v="BRUNSWICK GROUP LTD"/>
    <s v="CWZ-00010"/>
    <x v="1"/>
    <n v="2"/>
    <n v="2"/>
    <n v="110696.5284"/>
    <m/>
    <s v="Yes"/>
    <m/>
    <x v="4"/>
    <x v="6"/>
    <x v="8"/>
    <s v="n/a"/>
    <s v="n/a"/>
    <s v="Standard"/>
    <d v="2016-07-01T00:00:00"/>
    <d v="2016-07-06T00:00:00"/>
    <s v="7-HGGVKBEV6"/>
    <s v="2016/07/01"/>
    <s v="2017/06/30"/>
    <n v="12"/>
    <n v="36"/>
    <s v="Not Needed"/>
    <s v="n/a"/>
    <x v="0"/>
    <m/>
  </r>
  <r>
    <n v="73205659"/>
    <n v="641697"/>
    <x v="0"/>
    <s v="CA-CITY OF PALO ALTO"/>
    <s v="CWZ-00010"/>
    <x v="1"/>
    <n v="1"/>
    <n v="1"/>
    <n v="60000"/>
    <m/>
    <s v="Yes"/>
    <m/>
    <x v="3"/>
    <x v="4"/>
    <x v="9"/>
    <s v="Premier"/>
    <s v="United States"/>
    <s v="Premium"/>
    <d v="2016-07-03T00:00:00"/>
    <d v="2016-07-06T00:00:00"/>
    <s v="6-GMKGLVT7B"/>
    <s v="2016/07/01"/>
    <s v="2017/06/30"/>
    <n v="12"/>
    <n v="36"/>
    <s v="Not Needed"/>
    <s v="n/a"/>
    <x v="0"/>
    <s v="Y"/>
  </r>
  <r>
    <n v="64212340"/>
    <n v="971798"/>
    <x v="0"/>
    <s v="COMUNE DI MILANO"/>
    <s v="CWZ-00031"/>
    <x v="1"/>
    <n v="1"/>
    <n v="1"/>
    <n v="56670"/>
    <m/>
    <s v="Yes"/>
    <s v="8.18.2016 name change from Linea Group Holding spa and tpid change from 36067148"/>
    <x v="0"/>
    <x v="5"/>
    <x v="5"/>
    <s v="n/a"/>
    <s v="n/a"/>
    <s v="Standard"/>
    <d v="2016-07-01T00:00:00"/>
    <d v="2016-07-06T00:00:00"/>
    <s v="n/a"/>
    <s v="2016/07/01"/>
    <s v="2017/06/30"/>
    <n v="12"/>
    <n v="12"/>
    <s v="M294"/>
    <s v="Yes"/>
    <x v="0"/>
    <m/>
  </r>
  <r>
    <n v="57595986"/>
    <n v="5794083"/>
    <x v="0"/>
    <s v="CORPORACION SANTO TOMAS PARA EL DESARROLLO"/>
    <s v="CWZ-00010"/>
    <x v="1"/>
    <n v="1"/>
    <n v="1"/>
    <n v="55000"/>
    <m/>
    <s v="Yes"/>
    <s v="Universidad Santo Tomás"/>
    <x v="1"/>
    <x v="1"/>
    <x v="1"/>
    <s v="n/a"/>
    <s v="n/a"/>
    <s v="Standard"/>
    <d v="2016-07-27T00:00:00"/>
    <d v="2016-07-29T00:00:00"/>
    <s v="7-KEHKSAPIT"/>
    <s v="2016/08/01"/>
    <s v="2017/06/30"/>
    <n v="11"/>
    <n v="11"/>
    <s v="EES39"/>
    <s v="Yes"/>
    <x v="0"/>
    <m/>
  </r>
  <r>
    <n v="72697582"/>
    <n v="798466"/>
    <x v="0"/>
    <s v="D.R. Horton, Inc."/>
    <s v="CWZ-00010"/>
    <x v="1"/>
    <n v="2"/>
    <n v="2"/>
    <n v="120000"/>
    <m/>
    <s v="Yes"/>
    <s v="8.2.16 - initially did not appear as Premier at time of referral, now is Premier for US.;7.26.16 - TPID changed from 33728684"/>
    <x v="3"/>
    <x v="4"/>
    <x v="10"/>
    <s v="Premier"/>
    <s v="United States"/>
    <s v="Premium"/>
    <d v="2016-07-01T00:00:00"/>
    <d v="2016-07-06T00:00:00"/>
    <s v="n/a"/>
    <s v="2016/07/01"/>
    <s v="2017/06/30"/>
    <n v="12"/>
    <n v="36"/>
    <s v="Not Needed"/>
    <s v="n/a"/>
    <x v="0"/>
    <m/>
  </r>
  <r>
    <n v="50067569"/>
    <n v="7038235"/>
    <x v="0"/>
    <s v="Diamond Bank Limited"/>
    <s v="CWZ-00011"/>
    <x v="0"/>
    <n v="1"/>
    <n v="1"/>
    <n v="99999.96"/>
    <m/>
    <s v="Yes"/>
    <m/>
    <x v="5"/>
    <x v="7"/>
    <x v="11"/>
    <s v="n/a"/>
    <s v="n/a"/>
    <s v="Standard"/>
    <d v="2016-07-05T00:00:00"/>
    <d v="2016-07-06T00:00:00"/>
    <s v="7-HPNYTUNZW"/>
    <s v="2016/07/01"/>
    <s v="2017/06/30"/>
    <n v="12"/>
    <n v="36"/>
    <s v="Not Needed"/>
    <s v="n/a"/>
    <x v="0"/>
    <m/>
  </r>
  <r>
    <n v="49536039"/>
    <n v="9850523"/>
    <x v="0"/>
    <s v="DOUGLAS ELLIMAN PROPERTY MANAGEMENT"/>
    <s v="CWZ-00011"/>
    <x v="0"/>
    <n v="1"/>
    <n v="1"/>
    <n v="91666.63"/>
    <m/>
    <s v="Yes"/>
    <m/>
    <x v="3"/>
    <x v="4"/>
    <x v="12"/>
    <s v="n/a"/>
    <s v="n/a"/>
    <s v="Standard"/>
    <d v="2016-07-02T00:00:00"/>
    <d v="2016-07-06T00:00:00"/>
    <s v="7-KNCJUNCND"/>
    <s v="2016/07/01"/>
    <s v="2017/05/31"/>
    <n v="11"/>
    <n v="11"/>
    <s v="Not Needed"/>
    <s v="n/a"/>
    <x v="0"/>
    <m/>
  </r>
  <r>
    <n v="60212075"/>
    <n v="4229520"/>
    <x v="0"/>
    <s v="Fidelity Bank Ltd"/>
    <s v="CWZ-00010"/>
    <x v="1"/>
    <n v="1"/>
    <n v="1"/>
    <n v="40000"/>
    <m/>
    <s v="Yes"/>
    <s v="8.16.16 - appears as Premier, did not appear as Premier at time of referral"/>
    <x v="5"/>
    <x v="7"/>
    <x v="11"/>
    <s v="Premier"/>
    <s v="Nigeria"/>
    <s v="Premium"/>
    <d v="2016-07-29T00:00:00"/>
    <d v="2016-08-01T00:00:00"/>
    <s v="7-K3OOZRKVM"/>
    <s v="2016/08/01"/>
    <s v="2017/03/31"/>
    <n v="8"/>
    <n v="32"/>
    <s v="Not Needed"/>
    <s v="n/a"/>
    <x v="0"/>
    <m/>
  </r>
  <r>
    <n v="7914328"/>
    <n v="643209"/>
    <x v="0"/>
    <s v="FL-STATE GOVERNMENT"/>
    <s v="CWZ-00021"/>
    <x v="1"/>
    <n v="1"/>
    <n v="1"/>
    <n v="60000"/>
    <m/>
    <s v="Yes"/>
    <s v="8.1.16 - tpid name changed from FL-STATE DEPARTMENTS AND AGENCIES; AGENCY FOR HEALTH CARE ADMINISTRATION"/>
    <x v="3"/>
    <x v="4"/>
    <x v="9"/>
    <s v="Premier"/>
    <s v="United States"/>
    <s v="Premium"/>
    <d v="2016-07-02T00:00:00"/>
    <d v="2016-07-06T00:00:00"/>
    <s v="7-IVQW55KHL"/>
    <s v="2016/07/01"/>
    <s v="2017/06/30"/>
    <n v="12"/>
    <n v="12"/>
    <s v="Not Needed"/>
    <s v="n/a"/>
    <x v="0"/>
    <m/>
  </r>
  <r>
    <n v="90638468"/>
    <n v="3132099"/>
    <x v="0"/>
    <s v="Freightways Express Limited"/>
    <s v="CWZ-00010"/>
    <x v="1"/>
    <n v="1"/>
    <n v="1"/>
    <n v="45099.9781"/>
    <m/>
    <s v="Yes"/>
    <m/>
    <x v="2"/>
    <x v="8"/>
    <x v="13"/>
    <s v="n/a"/>
    <s v="n/a"/>
    <s v="Standard"/>
    <d v="2016-07-01T00:00:00"/>
    <d v="2016-07-06T00:00:00"/>
    <s v="7-KREXCSOBJ"/>
    <s v="2016/07/01"/>
    <s v="2017/05/31"/>
    <n v="11"/>
    <n v="35"/>
    <s v="Not Needed"/>
    <s v="n/a"/>
    <x v="0"/>
    <m/>
  </r>
  <r>
    <n v="89154830"/>
    <n v="641946"/>
    <x v="0"/>
    <s v="HERSHEY FOODS CORPORATION"/>
    <s v="CWZ-00011"/>
    <x v="0"/>
    <n v="1"/>
    <n v="1"/>
    <n v="99999.96"/>
    <m/>
    <s v="Yes"/>
    <s v="The Hershey Company"/>
    <x v="3"/>
    <x v="4"/>
    <x v="14"/>
    <s v="Premier"/>
    <s v="United States"/>
    <s v="Premium"/>
    <d v="2016-07-03T00:00:00"/>
    <d v="2016-07-06T00:00:00"/>
    <s v="7-KDZA4U6AK"/>
    <s v="2016/07/01"/>
    <s v="2017/06/30"/>
    <n v="12"/>
    <n v="36"/>
    <s v="Not Needed"/>
    <s v="n/a"/>
    <x v="0"/>
    <m/>
  </r>
  <r>
    <n v="84266190"/>
    <n v="15051577"/>
    <x v="0"/>
    <s v="INRIVER AB"/>
    <s v="CWZ-00011"/>
    <x v="0"/>
    <n v="1"/>
    <n v="1"/>
    <n v="95408.634099999996"/>
    <m/>
    <s v="Yes"/>
    <m/>
    <x v="0"/>
    <x v="9"/>
    <x v="15"/>
    <s v="n/a"/>
    <s v="n/a"/>
    <s v="Standard"/>
    <d v="2016-07-31T00:00:00"/>
    <d v="2016-08-01T00:00:00"/>
    <s v="7-K56LV4TGR"/>
    <s v="2016/08/01"/>
    <s v="2017/07/31"/>
    <n v="12"/>
    <n v="24"/>
    <s v="Not Needed"/>
    <s v="n/a"/>
    <x v="0"/>
    <m/>
  </r>
  <r>
    <n v="74158580"/>
    <n v="1257932"/>
    <x v="0"/>
    <s v="INTERCONTINENTAL HOTELS GROUP"/>
    <s v="CWZ-00010"/>
    <x v="1"/>
    <n v="1"/>
    <n v="1"/>
    <n v="60000"/>
    <m/>
    <s v="Yes"/>
    <s v="8.30.16 - name changed from Six Continents Hotels, Inc. and tpid changed from 19140089"/>
    <x v="3"/>
    <x v="4"/>
    <x v="16"/>
    <s v="Premier"/>
    <s v="United States"/>
    <s v="Premium"/>
    <d v="2016-07-01T00:00:00"/>
    <d v="2016-07-06T00:00:00"/>
    <s v="n/a"/>
    <s v="2016/07/01"/>
    <s v="2017/06/30"/>
    <n v="12"/>
    <n v="36"/>
    <s v="Not Needed"/>
    <s v="n/a"/>
    <x v="0"/>
    <m/>
  </r>
  <r>
    <n v="67834873"/>
    <n v="521601"/>
    <x v="0"/>
    <s v="Linde AG"/>
    <s v="CWZ-00010"/>
    <x v="1"/>
    <n v="1"/>
    <n v="0"/>
    <n v="57175.607199999999"/>
    <m/>
    <s v="Will Not Ship"/>
    <s v="8.10.16 - confirmed by sales rep that the customer's FY17 deal is not valid. Marked as &quot;Will not Ship&quot; since it still shows a positive unit in MS Sales."/>
    <x v="0"/>
    <x v="10"/>
    <x v="17"/>
    <s v="Premier"/>
    <s v="Germany"/>
    <s v="Premium"/>
    <d v="2016-07-28T00:00:00"/>
    <d v="2016-07-29T00:00:00"/>
    <s v="7-KPYXCFUZY"/>
    <s v="2016/06/01"/>
    <s v="2017/05/31"/>
    <n v="12"/>
    <n v="12"/>
    <s v="Not Needed"/>
    <s v="n/a"/>
    <x v="0"/>
    <m/>
  </r>
  <r>
    <n v="67548369"/>
    <n v="4478176"/>
    <x v="0"/>
    <s v="MATCH.COM"/>
    <s v="CWZ-00031"/>
    <x v="1"/>
    <n v="1"/>
    <n v="0"/>
    <n v="60000"/>
    <m/>
    <m/>
    <m/>
    <x v="3"/>
    <x v="4"/>
    <x v="10"/>
    <s v="Premier"/>
    <s v="United States"/>
    <s v="Premium"/>
    <d v="2016-07-06T00:00:00"/>
    <d v="2016-07-08T00:00:00"/>
    <s v="7-JXY5SGBCI"/>
    <s v="2016/04/01"/>
    <s v="2017/03/31"/>
    <n v="12"/>
    <n v="12"/>
    <s v="M294"/>
    <s v="Yes"/>
    <x v="0"/>
    <m/>
  </r>
  <r>
    <n v="63230198"/>
    <n v="7633911"/>
    <x v="0"/>
    <s v="MD-MARYLAND NATIONAL CAPITAL PARK AND PLANNING COMMISSION"/>
    <s v="CWZ-00010"/>
    <x v="1"/>
    <n v="1"/>
    <n v="1"/>
    <n v="60000"/>
    <m/>
    <s v="Yes"/>
    <s v="Maryland-National Capital Park and Planning Commission"/>
    <x v="3"/>
    <x v="4"/>
    <x v="9"/>
    <s v="n/a"/>
    <s v="n/a"/>
    <s v="Standard"/>
    <d v="2016-07-01T00:00:00"/>
    <d v="2016-07-06T00:00:00"/>
    <s v="7-K36HS6XPG"/>
    <s v="2016/07/01"/>
    <s v="2017/06/30"/>
    <n v="12"/>
    <n v="36"/>
    <s v="Not Needed"/>
    <s v="n/a"/>
    <x v="0"/>
    <m/>
  </r>
  <r>
    <n v="64258748"/>
    <n v="643214"/>
    <x v="0"/>
    <s v="MEDTRONIC INC"/>
    <s v="CWZ-00011"/>
    <x v="0"/>
    <n v="1"/>
    <n v="0"/>
    <n v="74994"/>
    <m/>
    <m/>
    <m/>
    <x v="3"/>
    <x v="4"/>
    <x v="7"/>
    <s v="Premier"/>
    <s v="United States"/>
    <s v="Premium"/>
    <d v="2016-07-18T00:00:00"/>
    <d v="2016-07-26T00:00:00"/>
    <s v="n/a"/>
    <s v="2016/06/01"/>
    <s v="2017/04/30"/>
    <n v="11"/>
    <n v="23"/>
    <s v="Not Needed"/>
    <s v="n/a"/>
    <x v="0"/>
    <m/>
  </r>
  <r>
    <n v="64698719"/>
    <n v="5126849"/>
    <x v="0"/>
    <s v="MERLIN ENTERTAINMENTS SEA LIFE LTD"/>
    <s v="CWZ-00010"/>
    <x v="1"/>
    <n v="1"/>
    <n v="1"/>
    <n v="55348.269899999999"/>
    <m/>
    <s v="Yes"/>
    <s v="8.16.16 - name changed from Merlin Attraction Operations Ltd; tpid changed from 19098109"/>
    <x v="4"/>
    <x v="6"/>
    <x v="8"/>
    <s v="n/a"/>
    <s v="n/a"/>
    <s v="Standard"/>
    <d v="2016-07-01T00:00:00"/>
    <d v="2016-07-06T00:00:00"/>
    <s v="n/a"/>
    <s v="2016/07/01"/>
    <s v="2017/06/30"/>
    <n v="12"/>
    <n v="36"/>
    <s v="Not Needed"/>
    <s v="n/a"/>
    <x v="0"/>
    <m/>
  </r>
  <r>
    <n v="7814060"/>
    <n v="1006852"/>
    <x v="0"/>
    <s v="MINISTÉRIO DA ECONOMIA E INOVAÇÃO"/>
    <s v="CWZ-00010"/>
    <x v="1"/>
    <n v="1"/>
    <n v="1"/>
    <n v="56669.628299999997"/>
    <m/>
    <s v="Yes"/>
    <s v="Secretaria Geral do Ministério da Economia"/>
    <x v="0"/>
    <x v="11"/>
    <x v="18"/>
    <s v="Premier"/>
    <s v="Portugal"/>
    <s v="Premium"/>
    <d v="2016-07-01T00:00:00"/>
    <d v="2016-07-06T00:00:00"/>
    <s v="n/a"/>
    <s v="2016/07/01"/>
    <s v="2017/06/30"/>
    <n v="12"/>
    <n v="36"/>
    <s v="Not Needed"/>
    <s v="n/a"/>
    <x v="0"/>
    <m/>
  </r>
  <r>
    <n v="67570340"/>
    <n v="3742515"/>
    <x v="0"/>
    <s v="MSCI INC"/>
    <s v="CWZ-00010"/>
    <x v="1"/>
    <n v="1"/>
    <n v="1"/>
    <n v="60000"/>
    <m/>
    <s v="Yes"/>
    <m/>
    <x v="3"/>
    <x v="4"/>
    <x v="12"/>
    <s v="Premier"/>
    <s v="Global"/>
    <s v="Premium"/>
    <d v="2016-07-01T00:00:00"/>
    <d v="2016-07-06T00:00:00"/>
    <s v="7-IY7YKT2UB"/>
    <s v="2016/07/01"/>
    <s v="2017/06/30"/>
    <n v="12"/>
    <n v="12"/>
    <s v="Not Needed"/>
    <s v="n/a"/>
    <x v="0"/>
    <m/>
  </r>
  <r>
    <n v="67570340"/>
    <n v="3742515"/>
    <x v="0"/>
    <s v="MSCI INC"/>
    <s v="CWZ-00011"/>
    <x v="0"/>
    <n v="3"/>
    <n v="3"/>
    <n v="299999.88"/>
    <m/>
    <s v="Yes"/>
    <m/>
    <x v="3"/>
    <x v="4"/>
    <x v="12"/>
    <s v="Premier"/>
    <s v="Global"/>
    <s v="Premium"/>
    <d v="2016-07-01T00:00:00"/>
    <d v="2016-07-06T00:00:00"/>
    <s v="7-IY7YKT2UB"/>
    <s v="2016/07/01"/>
    <s v="2017/06/30"/>
    <n v="12"/>
    <n v="12"/>
    <s v="Not Needed"/>
    <s v="n/a"/>
    <x v="0"/>
    <m/>
  </r>
  <r>
    <n v="46779589"/>
    <n v="1441467"/>
    <x v="0"/>
    <s v="MVS MULTIVISION S.A. de C.V. (COMERCIALIZADORA DE FRECUENCIA"/>
    <s v="CWZ-00010"/>
    <x v="1"/>
    <n v="1"/>
    <n v="1"/>
    <n v="60000"/>
    <m/>
    <s v="Yes"/>
    <s v="GRUPO MVS S.A. DE C.V."/>
    <x v="1"/>
    <x v="12"/>
    <x v="19"/>
    <s v="n/a"/>
    <s v="n/a"/>
    <s v="Standard"/>
    <d v="2016-07-01T00:00:00"/>
    <d v="2016-07-06T00:00:00"/>
    <s v="6-F3KXJB73A"/>
    <s v="2016/07/01"/>
    <s v="2017/06/30"/>
    <n v="12"/>
    <n v="12"/>
    <s v="Not Needed"/>
    <s v="n/a"/>
    <x v="0"/>
    <m/>
  </r>
  <r>
    <n v="57092136"/>
    <n v="4770948"/>
    <x v="0"/>
    <s v="Narayana Hrudayalaya Pvt Ltd"/>
    <s v="CWZ-00010"/>
    <x v="1"/>
    <n v="1"/>
    <n v="1"/>
    <n v="102407.0876"/>
    <m/>
    <s v="Yes"/>
    <s v="8.5.16 - credit appears for -1 unit. This originally booked for 2x8100 units on 7.1.16"/>
    <x v="6"/>
    <x v="13"/>
    <x v="20"/>
    <s v="n/a"/>
    <s v="n/a"/>
    <s v="Standard"/>
    <d v="2016-07-01T00:00:00"/>
    <d v="2016-07-06T00:00:00"/>
    <s v="7-L2QZSXPVT"/>
    <s v="2016/07/01"/>
    <s v="2017/06/30"/>
    <n v="12"/>
    <n v="36"/>
    <s v="Not Needed"/>
    <s v="n/a"/>
    <x v="0"/>
    <m/>
  </r>
  <r>
    <n v="77489971"/>
    <n v="643713"/>
    <x v="0"/>
    <s v="National Life Group"/>
    <s v="CWZ-00010"/>
    <x v="1"/>
    <n v="2"/>
    <n v="2"/>
    <n v="120000"/>
    <m/>
    <s v="Yes"/>
    <s v="8.3.14 - identified as premier for US"/>
    <x v="3"/>
    <x v="4"/>
    <x v="21"/>
    <s v="Premier"/>
    <s v="United States"/>
    <s v="Premium"/>
    <d v="2016-07-01T00:00:00"/>
    <d v="2016-07-06T00:00:00"/>
    <s v="7-JR5P3FYO5"/>
    <s v="2016/07/01"/>
    <s v="2017/06/30"/>
    <n v="12"/>
    <n v="36"/>
    <s v="Not Needed"/>
    <s v="n/a"/>
    <x v="0"/>
    <m/>
  </r>
  <r>
    <n v="5239426"/>
    <n v="8815160"/>
    <x v="0"/>
    <s v="PA-STATE GOVERNMENT"/>
    <s v="CWZ-00010"/>
    <x v="1"/>
    <n v="1"/>
    <n v="1"/>
    <n v="60000"/>
    <m/>
    <s v="Yes"/>
    <s v="8.2.16 - identified as Premier for U.S.; 8.1.16 - TPID Name changed from PA-STATE DEPARTMENTS AND AGENCIES; PA House of Representatives - Democratic Caucus"/>
    <x v="3"/>
    <x v="4"/>
    <x v="9"/>
    <s v="Premier"/>
    <s v="United States"/>
    <s v="Premium"/>
    <d v="2016-07-01T00:00:00"/>
    <d v="2016-07-06T00:00:00"/>
    <s v="7-KBLN6EBY2"/>
    <s v="2016/07/01"/>
    <s v="2017/06/30"/>
    <n v="12"/>
    <n v="24"/>
    <s v="Not Needed"/>
    <s v="n/a"/>
    <x v="0"/>
    <m/>
  </r>
  <r>
    <n v="68202484"/>
    <n v="962306"/>
    <x v="0"/>
    <s v="PERPETUAL TRUSTEES AUSTRALIA LTD"/>
    <s v="CWZ-00010"/>
    <x v="1"/>
    <n v="1"/>
    <n v="0"/>
    <n v="58844.104200000002"/>
    <m/>
    <m/>
    <m/>
    <x v="2"/>
    <x v="14"/>
    <x v="22"/>
    <s v="Premier"/>
    <s v="Australia"/>
    <s v="Premium"/>
    <d v="2016-07-01T00:00:00"/>
    <d v="2016-07-06T00:00:00"/>
    <s v="7-KM5ZCFNRG"/>
    <s v="2016/07/01"/>
    <s v="2017/06/30"/>
    <n v="12"/>
    <n v="36"/>
    <s v="Not Needed"/>
    <s v="n/a"/>
    <x v="0"/>
    <m/>
  </r>
  <r>
    <n v="6206030"/>
    <n v="603716"/>
    <x v="0"/>
    <s v="Raiffeisen Bank International AG"/>
    <s v="CWZ-00011"/>
    <x v="0"/>
    <n v="1"/>
    <n v="1"/>
    <n v="94449.198099999994"/>
    <m/>
    <s v="Yes"/>
    <m/>
    <x v="0"/>
    <x v="15"/>
    <x v="23"/>
    <s v="Premier"/>
    <s v="Austria"/>
    <s v="Premium"/>
    <d v="2016-07-01T00:00:00"/>
    <d v="2016-07-06T00:00:00"/>
    <s v="7-KMYNHBJEP"/>
    <s v="2016/07/01"/>
    <s v="2017/06/30"/>
    <n v="12"/>
    <n v="36"/>
    <s v="Not Needed"/>
    <s v="n/a"/>
    <x v="0"/>
    <m/>
  </r>
  <r>
    <n v="81162590"/>
    <n v="30116151"/>
    <x v="0"/>
    <s v="ResQ limited"/>
    <s v="CWZ-00010"/>
    <x v="1"/>
    <n v="1"/>
    <n v="1"/>
    <n v="55348.269899999999"/>
    <m/>
    <s v="Yes"/>
    <s v="7.13.16 tpid changed from 36085115"/>
    <x v="4"/>
    <x v="6"/>
    <x v="24"/>
    <s v="n/a"/>
    <s v="n/a"/>
    <s v="Standard"/>
    <d v="2016-07-04T00:00:00"/>
    <d v="2016-07-06T00:00:00"/>
    <s v="n/a"/>
    <s v="2016/07/01"/>
    <s v="2017/06/30"/>
    <n v="12"/>
    <n v="36"/>
    <s v="Not Needed"/>
    <s v="n/a"/>
    <x v="0"/>
    <s v="Y"/>
  </r>
  <r>
    <n v="75455324"/>
    <n v="17652019"/>
    <x v="0"/>
    <s v="S&amp;T Consulting Hungary Kft."/>
    <s v="CWZ-00010"/>
    <x v="1"/>
    <n v="1"/>
    <n v="1"/>
    <n v="57175.607199999999"/>
    <m/>
    <s v="Yes"/>
    <m/>
    <x v="7"/>
    <x v="16"/>
    <x v="25"/>
    <s v="n/a"/>
    <s v="n/a"/>
    <s v="Standard"/>
    <d v="2016-07-31T00:00:00"/>
    <d v="2016-08-01T00:00:00"/>
    <s v="7-KCR6PR3TV"/>
    <s v="2016/08/01"/>
    <s v="2017/07/31"/>
    <n v="12"/>
    <n v="24"/>
    <s v="Not Needed"/>
    <s v="n/a"/>
    <x v="0"/>
    <m/>
  </r>
  <r>
    <n v="57332298"/>
    <n v="11231129"/>
    <x v="0"/>
    <s v="SEACHANGE INTERNATIONAL"/>
    <s v="CWZ-00010"/>
    <x v="1"/>
    <n v="1"/>
    <n v="1"/>
    <n v="60000"/>
    <m/>
    <s v="Yes"/>
    <m/>
    <x v="3"/>
    <x v="4"/>
    <x v="21"/>
    <s v="n/a"/>
    <s v="n/a"/>
    <s v="Standard"/>
    <d v="2016-07-01T00:00:00"/>
    <d v="2016-07-06T00:00:00"/>
    <s v="7-HNGL7Z3NP"/>
    <s v="2016/07/01"/>
    <s v="2017/06/30"/>
    <n v="12"/>
    <n v="36"/>
    <s v="Not Needed"/>
    <s v="n/a"/>
    <x v="0"/>
    <m/>
  </r>
  <r>
    <n v="88146543"/>
    <n v="645783"/>
    <x v="0"/>
    <s v="SELECTIVE INSURANCE"/>
    <s v="CWZ-00010"/>
    <x v="1"/>
    <n v="1"/>
    <n v="1"/>
    <n v="60000"/>
    <m/>
    <s v="Yes"/>
    <m/>
    <x v="3"/>
    <x v="4"/>
    <x v="12"/>
    <s v="Premier"/>
    <s v="United States"/>
    <s v="Premium"/>
    <d v="2016-07-01T00:00:00"/>
    <d v="2016-07-06T00:00:00"/>
    <s v="n/a"/>
    <s v="2016/07/01"/>
    <s v="2017/06/30"/>
    <n v="12"/>
    <n v="36"/>
    <s v="Not Needed"/>
    <s v="n/a"/>
    <x v="0"/>
    <m/>
  </r>
  <r>
    <n v="87161778"/>
    <n v="2013784"/>
    <x v="0"/>
    <s v="Solvay"/>
    <s v="CWZ-00010"/>
    <x v="1"/>
    <n v="1"/>
    <n v="0"/>
    <n v="56669.628299999997"/>
    <m/>
    <s v="Will Not Ship"/>
    <s v="12.9.16 - seller has stated customer will not be receiving the unit"/>
    <x v="0"/>
    <x v="17"/>
    <x v="26"/>
    <s v="Premier"/>
    <s v="France"/>
    <s v="Premium"/>
    <d v="2016-07-01T00:00:00"/>
    <d v="2016-07-06T00:00:00"/>
    <s v="n/a"/>
    <s v="2016/07/01"/>
    <s v="2017/06/30"/>
    <n v="12"/>
    <n v="36"/>
    <s v="Not Needed"/>
    <s v="n/a"/>
    <x v="0"/>
    <m/>
  </r>
  <r>
    <n v="59696164"/>
    <n v="2048475"/>
    <x v="0"/>
    <s v="SUN INTERNATIONAL MANAGEMENT LTD"/>
    <s v="CWZ-00010"/>
    <x v="1"/>
    <n v="1"/>
    <n v="1"/>
    <n v="55000"/>
    <m/>
    <s v="Yes"/>
    <m/>
    <x v="5"/>
    <x v="18"/>
    <x v="27"/>
    <s v="Premier"/>
    <s v="South Africa"/>
    <s v="Premium"/>
    <d v="2016-07-29T00:00:00"/>
    <d v="2016-08-01T00:00:00"/>
    <s v="7-JZMT2OQPW"/>
    <s v="2016/08/01"/>
    <s v="2017/06/30"/>
    <n v="11"/>
    <n v="35"/>
    <s v="Not Needed"/>
    <s v="n/a"/>
    <x v="0"/>
    <m/>
  </r>
  <r>
    <n v="54692312"/>
    <n v="619565"/>
    <x v="0"/>
    <s v="SVERIGES RIKSIDROTTSFÖRBUND"/>
    <s v="CWZ-00010"/>
    <x v="1"/>
    <n v="1"/>
    <n v="1"/>
    <n v="57245.213600000003"/>
    <m/>
    <s v="Yes"/>
    <m/>
    <x v="0"/>
    <x v="9"/>
    <x v="28"/>
    <s v="Premier"/>
    <s v="Sweden"/>
    <s v="Premium"/>
    <d v="2016-07-15T00:00:00"/>
    <d v="2016-07-26T00:00:00"/>
    <s v="7-JORLD3AAX"/>
    <s v="2016/07/01"/>
    <s v="2017/06/30"/>
    <n v="12"/>
    <n v="36"/>
    <s v="Not Needed"/>
    <s v="n/a"/>
    <x v="0"/>
    <m/>
  </r>
  <r>
    <n v="8839543"/>
    <n v="4340907"/>
    <x v="0"/>
    <s v="T.C. BAŞBAKANLIK DİYANET İŞLERİ BAŞKANLIĞI"/>
    <s v="CWZ-00011"/>
    <x v="0"/>
    <n v="1"/>
    <n v="1"/>
    <n v="49999.98"/>
    <m/>
    <s v="Yes"/>
    <m/>
    <x v="5"/>
    <x v="19"/>
    <x v="29"/>
    <s v="Premier"/>
    <s v="Turkey"/>
    <s v="Premium"/>
    <d v="2016-07-05T00:00:00"/>
    <d v="2016-07-06T00:00:00"/>
    <s v="7-IILBW5XOY"/>
    <s v="2016/07/01"/>
    <s v="2016/12/31"/>
    <n v="6"/>
    <n v="0"/>
    <s v="Not Needed"/>
    <s v="n/a"/>
    <x v="0"/>
    <m/>
  </r>
  <r>
    <n v="77524807"/>
    <n v="19111619"/>
    <x v="0"/>
    <s v="The WaltDisney Company (India) Pvt. Ltd."/>
    <s v="CWZ-00010"/>
    <x v="1"/>
    <n v="1"/>
    <n v="1"/>
    <n v="40963"/>
    <m/>
    <s v="Yes"/>
    <m/>
    <x v="6"/>
    <x v="13"/>
    <x v="30"/>
    <s v="Premier"/>
    <s v="Global"/>
    <s v="Premium"/>
    <d v="2016-07-11T00:00:00"/>
    <d v="2016-07-13T00:00:00"/>
    <s v="7-IN2PHPIAW"/>
    <s v="2016/07/01"/>
    <s v="2017/06/30"/>
    <n v="12"/>
    <n v="36"/>
    <s v="Not Needed"/>
    <s v="n/a"/>
    <x v="0"/>
    <m/>
  </r>
  <r>
    <n v="8920595"/>
    <n v="646726"/>
    <x v="0"/>
    <s v="U S DEPARTMENT OF COMMERCE"/>
    <s v="CWZ-00011"/>
    <x v="0"/>
    <n v="2"/>
    <n v="0"/>
    <n v="166666.6"/>
    <m/>
    <m/>
    <s v="NOAA"/>
    <x v="3"/>
    <x v="4"/>
    <x v="14"/>
    <s v="Premier"/>
    <s v="United States"/>
    <s v="Premium"/>
    <d v="2016-07-28T00:00:00"/>
    <d v="2016-08-01T00:00:00"/>
    <s v="7-GZ73WAATS"/>
    <s v="2016/08/01"/>
    <s v="2017/05/31"/>
    <n v="10"/>
    <n v="22"/>
    <s v="Not Needed"/>
    <s v="n/a"/>
    <x v="0"/>
    <m/>
  </r>
  <r>
    <n v="65834175"/>
    <n v="1023860"/>
    <x v="0"/>
    <s v="VA-Breadth HED"/>
    <m/>
    <x v="2"/>
    <m/>
    <m/>
    <m/>
    <m/>
    <m/>
    <s v="7.26.16 - Cancel, credit for -1 unit appears on 7.20.16 in MS Sales, original booking for 1x8600.  -tpid changed from 1243387; COLONIAL WILLIAMSBURG FND"/>
    <x v="3"/>
    <x v="4"/>
    <x v="31"/>
    <s v="Premier"/>
    <s v="United States"/>
    <s v="Premium"/>
    <d v="2016-07-01T00:00:00"/>
    <d v="2016-07-06T00:00:00"/>
    <m/>
    <s v="2016/07/01"/>
    <s v="2017/05/31"/>
    <n v="11"/>
    <n v="11"/>
    <m/>
    <m/>
    <x v="1"/>
    <m/>
  </r>
  <r>
    <n v="65834175"/>
    <n v="1023860"/>
    <x v="0"/>
    <s v="VA-CTM K12"/>
    <s v="CWZ-00011"/>
    <x v="0"/>
    <n v="1"/>
    <n v="0"/>
    <n v="83333.3"/>
    <m/>
    <m/>
    <s v="7.29.16 COLONIAL WILLIAMSBURG FND; new booking. Created a new line item instead of reactivating old referral since the coverage months changed."/>
    <x v="3"/>
    <x v="4"/>
    <x v="14"/>
    <s v="Premier"/>
    <s v="United States"/>
    <s v="Premium"/>
    <d v="2016-07-28T00:00:00"/>
    <d v="2016-07-29T00:00:00"/>
    <s v="7-IW6PDXV5N"/>
    <s v="2016/08/01"/>
    <s v="2017/05/31"/>
    <n v="10"/>
    <n v="10"/>
    <s v="EES39"/>
    <s v="Yes"/>
    <x v="0"/>
    <m/>
  </r>
  <r>
    <n v="90859604"/>
    <n v="21329068"/>
    <x v="0"/>
    <s v="Zenith International Bank Ltd"/>
    <s v="CWZ-00010"/>
    <x v="1"/>
    <n v="1"/>
    <n v="1"/>
    <n v="55000"/>
    <m/>
    <s v="Yes"/>
    <m/>
    <x v="5"/>
    <x v="7"/>
    <x v="11"/>
    <s v="Premier"/>
    <s v="Nigeria.Ghana"/>
    <s v="Premium"/>
    <d v="2016-07-27T00:00:00"/>
    <d v="2016-07-28T00:00:00"/>
    <s v="n/a"/>
    <s v="2016/08/01"/>
    <s v="2017/06/30"/>
    <n v="11"/>
    <n v="11"/>
    <s v="Not Needed"/>
    <s v="n/a"/>
    <x v="0"/>
    <m/>
  </r>
  <r>
    <n v="5911800"/>
    <n v="13312415"/>
    <x v="1"/>
    <s v="ALBAYRAK HOLDİNG A.Ş."/>
    <s v="CWZ-00011"/>
    <x v="0"/>
    <n v="1"/>
    <n v="1"/>
    <n v="58333.31"/>
    <m/>
    <s v="Yes"/>
    <s v="ALBİL BİLGİ İŞLEM TİC. LTD. ŞTİ."/>
    <x v="5"/>
    <x v="19"/>
    <x v="32"/>
    <s v="n/a"/>
    <s v="n/a"/>
    <s v="Standard"/>
    <d v="2016-08-18T00:00:00"/>
    <d v="2016-08-19T00:00:00"/>
    <s v="n/a"/>
    <s v="2016/09/01"/>
    <s v="2017/03/31"/>
    <n v="7"/>
    <n v="7"/>
    <s v="Not Needed"/>
    <s v="n/a"/>
    <x v="0"/>
    <m/>
  </r>
  <r>
    <n v="91227052"/>
    <n v="522112"/>
    <x v="1"/>
    <s v="Bertelsmann SE &amp; Co. KGaA"/>
    <s v="CWZ-00011"/>
    <x v="0"/>
    <n v="1"/>
    <n v="1"/>
    <n v="71469.366399999999"/>
    <m/>
    <s v="Yes"/>
    <s v="8.31.16 - name changed from RTL Nederland BV and tpid changed from 4495142, Premier status changed from Standard"/>
    <x v="0"/>
    <x v="20"/>
    <x v="33"/>
    <s v="Premier"/>
    <s v="Global"/>
    <s v="Premium"/>
    <d v="2016-08-08T00:00:00"/>
    <d v="2016-08-09T00:00:00"/>
    <s v="7-L322CIU2E"/>
    <s v="2016/08/01"/>
    <s v="2017/04/30"/>
    <n v="9"/>
    <n v="9"/>
    <s v="Not Needed"/>
    <s v="n/a"/>
    <x v="0"/>
    <m/>
  </r>
  <r>
    <n v="49412866"/>
    <n v="13278003"/>
    <x v="1"/>
    <s v="CAXTON FX LTD"/>
    <s v="CWZ-00010"/>
    <x v="1"/>
    <n v="1"/>
    <n v="1"/>
    <n v="53882.088100000001"/>
    <m/>
    <s v="Yes"/>
    <m/>
    <x v="4"/>
    <x v="6"/>
    <x v="8"/>
    <s v="n/a"/>
    <s v="n/a"/>
    <s v="Standard"/>
    <d v="2016-08-15T00:00:00"/>
    <d v="2016-08-16T00:00:00"/>
    <s v="7-LA3OIEEEU"/>
    <s v="2016/09/01"/>
    <s v="2017/08/31"/>
    <n v="12"/>
    <n v="24"/>
    <s v="Not Needed"/>
    <s v="n/a"/>
    <x v="0"/>
    <m/>
  </r>
  <r>
    <n v="73847431"/>
    <n v="2857365"/>
    <x v="1"/>
    <s v="CHRISTUS HEALTH"/>
    <s v="CWZ-00010"/>
    <x v="1"/>
    <n v="1"/>
    <n v="0"/>
    <n v="60000"/>
    <m/>
    <s v="Will Not Ship"/>
    <s v="12.12.16 - confirmed by Americas Ops that the unit will not ship;"/>
    <x v="3"/>
    <x v="4"/>
    <x v="10"/>
    <s v="Premier"/>
    <s v="United States"/>
    <s v="Premium"/>
    <d v="2016-08-01T00:00:00"/>
    <d v="2016-08-02T00:00:00"/>
    <s v="n/a"/>
    <s v="2016/08/01"/>
    <s v="2017/07/31"/>
    <n v="12"/>
    <n v="36"/>
    <s v="Not Needed"/>
    <s v="n/a"/>
    <x v="0"/>
    <m/>
  </r>
  <r>
    <n v="59012719"/>
    <n v="2857365"/>
    <x v="1"/>
    <s v="CHRISTUS HEALTH"/>
    <s v="CWZ-00010"/>
    <x v="1"/>
    <n v="1"/>
    <n v="0"/>
    <n v="60000"/>
    <m/>
    <s v="Will Not Ship"/>
    <s v="2.7.17 - confirmed by ops that unit will not ship "/>
    <x v="3"/>
    <x v="4"/>
    <x v="10"/>
    <s v="Premier"/>
    <s v="United States"/>
    <s v="Premium"/>
    <d v="2016-08-01T00:00:00"/>
    <d v="2016-08-02T00:00:00"/>
    <s v="n/a"/>
    <s v="2016/08/01"/>
    <s v="2017/07/31"/>
    <n v="12"/>
    <n v="36"/>
    <s v="Not Needed"/>
    <s v="n/a"/>
    <x v="0"/>
    <m/>
  </r>
  <r>
    <n v="66307089"/>
    <n v="3106948"/>
    <x v="1"/>
    <s v="Docuware AG"/>
    <s v="CWZ-00010"/>
    <x v="1"/>
    <n v="2"/>
    <n v="2"/>
    <n v="114351.20879999999"/>
    <m/>
    <s v="Yes"/>
    <m/>
    <x v="8"/>
    <x v="10"/>
    <x v="17"/>
    <s v="Premier"/>
    <s v="Germany"/>
    <s v="Premium"/>
    <d v="2016-08-01T00:00:00"/>
    <d v="2016-08-02T00:00:00"/>
    <s v="7-ISGE5BHMB"/>
    <s v="2016/08/01"/>
    <s v="2017/07/31"/>
    <n v="12"/>
    <n v="36"/>
    <s v="Not Needed"/>
    <s v="n/a"/>
    <x v="0"/>
    <m/>
  </r>
  <r>
    <n v="5308995"/>
    <n v="664343"/>
    <x v="1"/>
    <s v="HILLSBOROUGH COUNTY SCHOOL DISTRICT"/>
    <s v="CWZ-00011"/>
    <x v="0"/>
    <n v="1"/>
    <n v="1"/>
    <n v="83333.3"/>
    <m/>
    <s v="Yes"/>
    <s v="The School Board of Hillsborough County,FL"/>
    <x v="3"/>
    <x v="4"/>
    <x v="16"/>
    <s v="n/a"/>
    <s v="n/a"/>
    <s v="Standard"/>
    <d v="2016-08-24T00:00:00"/>
    <d v="2016-08-26T00:00:00"/>
    <s v="7-KKXAP6D6F"/>
    <s v="2016/09/01"/>
    <s v="2017/06/30"/>
    <n v="10"/>
    <n v="10"/>
    <s v="EES39"/>
    <s v="Yes"/>
    <x v="0"/>
    <m/>
  </r>
  <r>
    <n v="66578828"/>
    <n v="3621719"/>
    <x v="1"/>
    <s v="igus GmbH"/>
    <s v="CWZ-00011"/>
    <x v="0"/>
    <n v="1"/>
    <n v="1"/>
    <n v="95292.493199999997"/>
    <m/>
    <s v="Yes"/>
    <m/>
    <x v="8"/>
    <x v="10"/>
    <x v="34"/>
    <s v="n/a"/>
    <s v="n/a"/>
    <s v="Standard"/>
    <d v="2016-08-01T00:00:00"/>
    <d v="2016-08-02T00:00:00"/>
    <s v="7-J4W77CP2S"/>
    <s v="2016/08/01"/>
    <s v="2017/07/31"/>
    <n v="12"/>
    <n v="36"/>
    <s v="Not Needed"/>
    <s v="n/a"/>
    <x v="0"/>
    <m/>
  </r>
  <r>
    <n v="65554511"/>
    <n v="2456703"/>
    <x v="1"/>
    <s v="LEEDS BUSINESS ACCESSORIES"/>
    <s v="CWZ-00011"/>
    <x v="0"/>
    <n v="1"/>
    <n v="1"/>
    <n v="66666.64"/>
    <m/>
    <s v="Yes"/>
    <s v="Leedsworld, Inc D.B.A. Leed's"/>
    <x v="3"/>
    <x v="4"/>
    <x v="14"/>
    <s v="Premier"/>
    <s v="United States"/>
    <s v="Premium"/>
    <d v="2016-08-08T00:00:00"/>
    <d v="2016-08-10T00:00:00"/>
    <s v="6-EV7VKBACD"/>
    <s v="2016/09/01"/>
    <s v="2017/04/30"/>
    <n v="8"/>
    <n v="8"/>
    <s v="Not Needed"/>
    <s v="n/a"/>
    <x v="0"/>
    <m/>
  </r>
  <r>
    <n v="85286269"/>
    <n v="8651744"/>
    <x v="1"/>
    <s v="POLSKIE KOLEJE PAŃSTWOWE S.A."/>
    <m/>
    <x v="2"/>
    <m/>
    <m/>
    <m/>
    <m/>
    <s v="Will Not Ship"/>
    <s v="9.23.16 - oficially cancelling since credit now appears in MS Sales., originally referred for 1x8100 ; 8.25.16 - per Ops and the Sales Rep, this unit was purchased in error and will not ship"/>
    <x v="7"/>
    <x v="21"/>
    <x v="35"/>
    <s v="Premier"/>
    <s v="Poland"/>
    <s v="Premium"/>
    <d v="2016-08-20T00:00:00"/>
    <d v="2016-08-22T00:00:00"/>
    <s v="7-HSKY7XSBQ"/>
    <s v="2016/08/01"/>
    <s v="2016/08/31"/>
    <n v="1"/>
    <n v="12"/>
    <s v="Not Needed"/>
    <s v="n/a"/>
    <x v="1"/>
    <m/>
  </r>
  <r>
    <n v="8633822"/>
    <n v="1943266"/>
    <x v="1"/>
    <s v="PRESIDÊNCIA DO GOVERNO REGIONAL DOS AÇORES"/>
    <s v="CWZ-00010"/>
    <x v="1"/>
    <n v="1"/>
    <n v="1"/>
    <n v="14293.906199999999"/>
    <m/>
    <s v="Yes"/>
    <s v="ASSEMBLEIA LEG REGIONAL DOS AÇORES"/>
    <x v="0"/>
    <x v="11"/>
    <x v="36"/>
    <s v="Premier"/>
    <s v="Portgual"/>
    <s v="Premium"/>
    <d v="2016-08-11T00:00:00"/>
    <d v="2016-08-15T00:00:00"/>
    <s v="7-IXISHGQGD"/>
    <s v="2016/09/01"/>
    <s v="2016/11/30"/>
    <n v="3"/>
    <n v="15"/>
    <s v="Not Needed"/>
    <s v="n/a"/>
    <x v="0"/>
    <m/>
  </r>
  <r>
    <n v="67960619"/>
    <n v="16043298"/>
    <x v="1"/>
    <s v="Riversand Technologies, Inc."/>
    <s v="CWZ-00010"/>
    <x v="1"/>
    <n v="1"/>
    <n v="1"/>
    <n v="60000"/>
    <m/>
    <s v="Yes"/>
    <s v="8.26.16 tpid changed from 36719238"/>
    <x v="3"/>
    <x v="4"/>
    <x v="10"/>
    <s v="n/a"/>
    <s v="n/a"/>
    <s v="Standard"/>
    <d v="2016-08-23T00:00:00"/>
    <d v="2016-08-25T00:00:00"/>
    <s v="6-L66O5FIDI"/>
    <s v="2016/09/01"/>
    <s v="2017/08/31"/>
    <n v="12"/>
    <n v="36"/>
    <s v="Not Needed"/>
    <s v="n/a"/>
    <x v="0"/>
    <m/>
  </r>
  <r>
    <n v="47756448"/>
    <n v="1530730"/>
    <x v="1"/>
    <s v="ROSE BRUFORD COLLEGE"/>
    <s v="CWZ-00010"/>
    <x v="1"/>
    <n v="1"/>
    <n v="1"/>
    <n v="53882.088100000001"/>
    <m/>
    <s v="Yes"/>
    <m/>
    <x v="4"/>
    <x v="6"/>
    <x v="8"/>
    <s v="n/a"/>
    <s v="n/a"/>
    <s v="Standard"/>
    <d v="2016-08-03T00:00:00"/>
    <d v="2016-08-04T00:00:00"/>
    <s v="7-L6TDYCP6R"/>
    <s v="2016/08/01"/>
    <s v="2017/07/31"/>
    <n v="12"/>
    <n v="12"/>
    <s v="EES39"/>
    <s v="Yes"/>
    <x v="0"/>
    <s v="Y"/>
  </r>
  <r>
    <n v="72787689"/>
    <n v="13084320"/>
    <x v="1"/>
    <s v="SAPA Profiles Termelő és Kereskedelmi Kft."/>
    <s v="CWZ-00011"/>
    <x v="0"/>
    <n v="1"/>
    <n v="1"/>
    <n v="79410.409400000004"/>
    <m/>
    <s v="Yes"/>
    <m/>
    <x v="7"/>
    <x v="16"/>
    <x v="37"/>
    <s v="Premier"/>
    <s v="Hungary"/>
    <s v="Premium"/>
    <d v="2016-08-05T00:00:00"/>
    <d v="2016-08-08T00:00:00"/>
    <s v="7-JJB3J26QE"/>
    <s v="2016/08/01"/>
    <s v="2016/08/31"/>
    <n v="1"/>
    <n v="10"/>
    <s v="Not Needed"/>
    <s v="n/a"/>
    <x v="0"/>
    <m/>
  </r>
  <r>
    <n v="64471989"/>
    <n v="4894547"/>
    <x v="1"/>
    <s v="Sterling Bank"/>
    <s v="CWZ-00011"/>
    <x v="0"/>
    <n v="1"/>
    <n v="1"/>
    <n v="58333.31"/>
    <m/>
    <s v="Yes"/>
    <m/>
    <x v="5"/>
    <x v="7"/>
    <x v="11"/>
    <s v="Premier"/>
    <s v="Nigera"/>
    <s v="Premium"/>
    <d v="2016-08-01T00:00:00"/>
    <d v="2016-08-04T00:00:00"/>
    <s v="7-KO2SS6KKF"/>
    <s v="2016/08/01"/>
    <s v="2017/02/28"/>
    <n v="7"/>
    <n v="19"/>
    <s v="Not Needed"/>
    <s v="n/a"/>
    <x v="0"/>
    <m/>
  </r>
  <r>
    <n v="77469965"/>
    <n v="594658"/>
    <x v="1"/>
    <s v="SINGAPORE TELECOMMUNICATIONS LIMTED"/>
    <s v="CWZ-00010"/>
    <x v="1"/>
    <n v="1"/>
    <n v="1"/>
    <n v="45000"/>
    <m/>
    <s v="Yes"/>
    <s v="Singapore Post Limited"/>
    <x v="2"/>
    <x v="22"/>
    <x v="38"/>
    <s v="Premier"/>
    <s v="Singapore"/>
    <s v="Premium"/>
    <d v="2016-08-31T00:00:00"/>
    <d v="2016-09-01T00:00:00"/>
    <s v="7-IBANXB6XU"/>
    <s v="2016/09/01"/>
    <s v="2017/05/31"/>
    <n v="9"/>
    <n v="33"/>
    <s v="Not Needed"/>
    <s v="n/a"/>
    <x v="0"/>
    <m/>
  </r>
  <r>
    <n v="49027376"/>
    <n v="5835968"/>
    <x v="1"/>
    <s v="UNIVERSIDAD AUTONOMA DE YUCATAN"/>
    <s v="CWZ-00010"/>
    <x v="1"/>
    <n v="1"/>
    <n v="1"/>
    <n v="405000"/>
    <m/>
    <s v="Yes"/>
    <s v="9.2.16 - quantity changed from 9 to 1 based on a -8 credit appearing in the 9.2.16 MS Sales refresh"/>
    <x v="1"/>
    <x v="12"/>
    <x v="39"/>
    <s v="n/a"/>
    <s v="n/a"/>
    <s v="Standard"/>
    <d v="2016-08-30T00:00:00"/>
    <d v="2016-09-01T00:00:00"/>
    <s v="7-LBGB5NGB3"/>
    <s v="2016/09/01"/>
    <s v="2017/05/31"/>
    <n v="9"/>
    <n v="9"/>
    <s v="EES39"/>
    <s v="Yes"/>
    <x v="0"/>
    <m/>
  </r>
  <r>
    <n v="64340253"/>
    <n v="3833026"/>
    <x v="1"/>
    <s v="GOLDEN TRIANGLE LEASING"/>
    <s v="CWZ-00011"/>
    <x v="0"/>
    <n v="1"/>
    <n v="1"/>
    <n v="99999.96"/>
    <m/>
    <s v="Yes"/>
    <s v="AUTOMATED HEALTH SYSTEMS"/>
    <x v="3"/>
    <x v="4"/>
    <x v="14"/>
    <s v="n/a"/>
    <s v="n/a"/>
    <s v="Standard"/>
    <d v="2016-08-30T00:00:00"/>
    <d v="2016-09-01T00:00:00"/>
    <s v="7-KSLVAXIXS"/>
    <s v="2016/07/01"/>
    <s v="2017/06/30"/>
    <n v="12"/>
    <n v="36"/>
    <s v="Not Needed"/>
    <s v="n/a"/>
    <x v="0"/>
    <m/>
  </r>
  <r>
    <n v="79767838"/>
    <n v="11083390"/>
    <x v="1"/>
    <s v="TEXA S.P.A."/>
    <s v="CWZ-00011"/>
    <x v="0"/>
    <n v="1"/>
    <n v="1"/>
    <n v="31764.161700000001"/>
    <m/>
    <s v="Yes"/>
    <m/>
    <x v="0"/>
    <x v="5"/>
    <x v="40"/>
    <s v="Premier"/>
    <s v="Italy"/>
    <s v="Premium"/>
    <d v="2016-08-30T00:00:00"/>
    <d v="2016-09-01T00:00:00"/>
    <s v="7-LBCXNIUPZ"/>
    <s v="2016/09/01"/>
    <s v="2016/12/31"/>
    <n v="4"/>
    <n v="16"/>
    <s v="Not Needed"/>
    <s v="n/a"/>
    <x v="0"/>
    <s v="Y"/>
  </r>
  <r>
    <n v="85077107"/>
    <n v="13183720"/>
    <x v="1"/>
    <s v="勤崴國際科技股份有限公司"/>
    <s v="CWZ-00010"/>
    <x v="1"/>
    <n v="1"/>
    <n v="1"/>
    <n v="4771.9814999999999"/>
    <m/>
    <s v="Yes"/>
    <m/>
    <x v="9"/>
    <x v="23"/>
    <x v="41"/>
    <s v="n/a"/>
    <s v="n/a"/>
    <s v="Standard"/>
    <d v="2016-08-30T00:00:00"/>
    <d v="2016-09-01T00:00:00"/>
    <s v="7-KQQGBTEOL"/>
    <s v="2016/09/01"/>
    <s v="2016/09/30"/>
    <n v="1"/>
    <n v="25"/>
    <s v="Not Needed"/>
    <s v="n/a"/>
    <x v="0"/>
    <m/>
  </r>
  <r>
    <n v="81964321"/>
    <n v="1445279"/>
    <x v="1"/>
    <s v="MINISTERSTVO ZDRAVOTNICTVÍ ČR"/>
    <s v="CWZ-00010"/>
    <x v="1"/>
    <n v="1"/>
    <n v="0"/>
    <n v="57175.604200000002"/>
    <m/>
    <m/>
    <s v="VŠEOBECNÁ FAKULTNÍ NEMOCNICE PRAHA"/>
    <x v="7"/>
    <x v="24"/>
    <x v="42"/>
    <s v="Premier"/>
    <s v="Czech Republic"/>
    <s v="Premium"/>
    <d v="2016-08-31T00:00:00"/>
    <d v="2016-09-02T00:00:00"/>
    <s v="7-LBERLWMMG"/>
    <s v="2016/06/01"/>
    <s v="2017/05/31"/>
    <n v="12"/>
    <n v="36"/>
    <s v="Not Needed"/>
    <s v="n/a"/>
    <x v="0"/>
    <m/>
  </r>
  <r>
    <n v="91598460"/>
    <n v="29089395"/>
    <x v="1"/>
    <s v="Dole Food Company"/>
    <s v="CWZ-00011"/>
    <x v="0"/>
    <n v="1"/>
    <n v="1"/>
    <n v="95292.4954"/>
    <m/>
    <s v="Yes"/>
    <s v="9.27.16 name changed from Dole Europe GmbH and tpid changed from 33348938"/>
    <x v="8"/>
    <x v="10"/>
    <x v="43"/>
    <s v="n/a"/>
    <s v="n/a"/>
    <s v="Standard"/>
    <d v="2016-08-31T00:00:00"/>
    <d v="2016-09-02T00:00:00"/>
    <m/>
    <s v="2016/09/01"/>
    <s v="2017/08/31"/>
    <n v="12"/>
    <n v="36"/>
    <s v="Not Needed"/>
    <s v="n/a"/>
    <x v="0"/>
    <m/>
  </r>
  <r>
    <n v="8400657"/>
    <n v="830434"/>
    <x v="2"/>
    <s v="Accenture Australia Pty Ltd "/>
    <s v="CWZ-00032"/>
    <x v="0"/>
    <n v="6"/>
    <n v="6"/>
    <n v="600000"/>
    <m/>
    <s v="Yes"/>
    <s v="9.2.16 - Approved by BG to use $0 invoice, $600k device amount listed in revenue; (Rio Tinto)"/>
    <x v="2"/>
    <x v="14"/>
    <x v="44"/>
    <s v="Premier"/>
    <s v="Global"/>
    <s v="Premium"/>
    <d v="2016-09-02T00:00:00"/>
    <d v="2016-09-02T00:00:00"/>
    <s v="7-LFAR7DSDK"/>
    <s v="2016/07/01"/>
    <s v="2017/06/30"/>
    <n v="12"/>
    <m/>
    <s v="Not Needed"/>
    <s v="n/a"/>
    <x v="0"/>
    <m/>
  </r>
  <r>
    <n v="84876164"/>
    <n v="10361337"/>
    <x v="2"/>
    <s v="ALMAC GROUP LTD"/>
    <s v="CWZ-00011"/>
    <x v="0"/>
    <n v="1"/>
    <n v="1"/>
    <n v="33333.32"/>
    <m/>
    <s v="Yes"/>
    <s v="Almac Central Management LLC"/>
    <x v="0"/>
    <x v="25"/>
    <x v="45"/>
    <s v="n/a"/>
    <s v="n/a"/>
    <s v="Standard"/>
    <d v="2016-09-07T00:00:00"/>
    <d v="2016-09-09T00:00:00"/>
    <s v="7-KYRL6QABA"/>
    <s v="2016/09/01"/>
    <s v="2016/12/31"/>
    <n v="4"/>
    <n v="16"/>
    <s v="Not Needed"/>
    <s v="n/a"/>
    <x v="0"/>
    <m/>
  </r>
  <r>
    <n v="76808033"/>
    <n v="10434974"/>
    <x v="2"/>
    <s v="OLIN CORPORATION"/>
    <s v="CWZ-00010"/>
    <x v="1"/>
    <n v="1"/>
    <n v="0"/>
    <n v="60000"/>
    <m/>
    <s v="Will Not Ship"/>
    <s v="12.12.16 - confirmed by Americas Ops that the unit will not ship; OLIN"/>
    <x v="3"/>
    <x v="4"/>
    <x v="7"/>
    <s v="Premier"/>
    <s v="United States"/>
    <s v="Premium"/>
    <d v="2016-09-01T00:00:00"/>
    <d v="2016-09-05T00:00:00"/>
    <s v="n/a"/>
    <s v="2016/09/01"/>
    <s v="2017/08/31"/>
    <n v="12"/>
    <n v="36"/>
    <s v="Not Needed"/>
    <s v="n/a"/>
    <x v="0"/>
    <m/>
  </r>
  <r>
    <n v="52543681"/>
    <n v="1096009"/>
    <x v="2"/>
    <s v="USI INSURANCE"/>
    <s v="CWZ-00011"/>
    <x v="0"/>
    <n v="1"/>
    <n v="1"/>
    <n v="99999.96"/>
    <m/>
    <s v="Yes"/>
    <s v="9.13.16 name changed from USI CORPORATE and tpid changed from 32809041; 9.6.16 - name changed from USI Inc. and tpid changed from 36833175"/>
    <x v="3"/>
    <x v="4"/>
    <x v="12"/>
    <s v="Premier"/>
    <s v="United States"/>
    <s v="Premium"/>
    <d v="2016-09-01T00:00:00"/>
    <d v="2016-09-05T00:00:00"/>
    <s v="n/a"/>
    <s v="2016/09/01"/>
    <s v="2017/08/31"/>
    <n v="12"/>
    <n v="36"/>
    <s v="Not Needed"/>
    <s v="n/a"/>
    <x v="0"/>
    <m/>
  </r>
  <r>
    <n v="5796964"/>
    <n v="10241358"/>
    <x v="2"/>
    <s v="LONDON SCHOOL OF BUSINESS &amp; FINANCE"/>
    <s v="CWZ-00011"/>
    <x v="0"/>
    <n v="2"/>
    <n v="2"/>
    <n v="164639.7077"/>
    <m/>
    <s v="Yes"/>
    <m/>
    <x v="4"/>
    <x v="6"/>
    <x v="8"/>
    <s v="n/a"/>
    <s v="n/a"/>
    <s v="Standard"/>
    <d v="2016-09-06T00:00:00"/>
    <d v="2016-09-07T00:00:00"/>
    <s v="7-KSDNIFHC7"/>
    <s v="2016/10/01"/>
    <s v="2017/08/31"/>
    <n v="11"/>
    <n v="11"/>
    <s v="EES39"/>
    <s v="Yes"/>
    <x v="0"/>
    <s v="Y"/>
  </r>
  <r>
    <n v="61453404"/>
    <n v="3240018"/>
    <x v="2"/>
    <s v="METSO OYJ"/>
    <s v="CWZ-00010"/>
    <x v="1"/>
    <n v="1"/>
    <n v="1"/>
    <n v="47646.333100000003"/>
    <m/>
    <s v="Yes"/>
    <m/>
    <x v="0"/>
    <x v="26"/>
    <x v="46"/>
    <s v="Premier"/>
    <s v="Finland"/>
    <s v="Premium"/>
    <d v="2016-09-09T00:00:00"/>
    <d v="2016-09-12T00:00:00"/>
    <s v="7-LGLSLE6H2"/>
    <s v="2016/09/01"/>
    <s v="2017/06/30"/>
    <n v="10"/>
    <n v="10"/>
    <s v="Not Needed"/>
    <s v="n/a"/>
    <x v="0"/>
    <m/>
  </r>
  <r>
    <n v="71219203"/>
    <n v="1739651"/>
    <x v="2"/>
    <s v="Co-Operators Life Insurance Co"/>
    <s v="CWZ-00011"/>
    <x v="0"/>
    <n v="1"/>
    <n v="1"/>
    <n v="92113.9663"/>
    <m/>
    <s v="Yes"/>
    <s v="CO-OPERATORS GENERAL INSU"/>
    <x v="10"/>
    <x v="27"/>
    <x v="47"/>
    <s v="Premier"/>
    <s v="Canada"/>
    <s v="Premium"/>
    <d v="2016-09-12T00:00:00"/>
    <d v="2016-09-14T00:00:00"/>
    <s v="7-KVF5UMLOJ"/>
    <s v="2016/10/01"/>
    <s v="2017/09/30"/>
    <n v="12"/>
    <n v="12"/>
    <s v="Not Needed"/>
    <s v="n/a"/>
    <x v="0"/>
    <m/>
  </r>
  <r>
    <n v="78227048"/>
    <n v="36998758"/>
    <x v="2"/>
    <s v="ICTS (UK) Limited"/>
    <s v="CWZ-00010"/>
    <x v="1"/>
    <n v="1"/>
    <n v="0"/>
    <n v="53882.082699999999"/>
    <m/>
    <m/>
    <m/>
    <x v="4"/>
    <x v="6"/>
    <x v="8"/>
    <s v="n/a"/>
    <s v="n/a"/>
    <s v="Standard"/>
    <d v="2016-09-12T00:00:00"/>
    <d v="2016-09-14T00:00:00"/>
    <s v="n/a"/>
    <s v="2016/10/01"/>
    <s v="2017/09/30"/>
    <n v="12"/>
    <n v="36"/>
    <s v="Not Needed"/>
    <s v="n/a"/>
    <x v="0"/>
    <m/>
  </r>
  <r>
    <n v="5829468"/>
    <n v="2122851"/>
    <x v="2"/>
    <s v="CA-COUNTY OF ORANGE"/>
    <s v="CWZ-00021"/>
    <x v="1"/>
    <n v="1"/>
    <n v="1"/>
    <n v="30000"/>
    <m/>
    <s v="Yes"/>
    <s v="CA-Orange County"/>
    <x v="3"/>
    <x v="4"/>
    <x v="48"/>
    <s v="Premier"/>
    <s v="United States"/>
    <s v="Premium"/>
    <d v="2016-09-14T00:00:00"/>
    <d v="2016-09-15T00:00:00"/>
    <s v="7-LKQLET7T5"/>
    <s v="2016/09/01"/>
    <s v="2017/02/28"/>
    <n v="6"/>
    <n v="18"/>
    <s v="Not Needed"/>
    <s v="n/a"/>
    <x v="0"/>
    <m/>
  </r>
  <r>
    <n v="8403460"/>
    <n v="2638750"/>
    <x v="2"/>
    <s v="FL-COUNTY OF DADE-MIAMI"/>
    <s v="CWZ-00011"/>
    <x v="0"/>
    <n v="3"/>
    <n v="3"/>
    <n v="199999.92"/>
    <m/>
    <s v="Yes"/>
    <s v="MIAMI DADE COUNTY"/>
    <x v="3"/>
    <x v="4"/>
    <x v="16"/>
    <s v="Premier"/>
    <s v="United States"/>
    <s v="Premium"/>
    <d v="2016-09-15T00:00:00"/>
    <d v="2016-09-19T00:00:00"/>
    <s v="7-LHANPN5YY"/>
    <s v="2016/10/01"/>
    <s v="2017/05/31"/>
    <n v="8"/>
    <n v="8"/>
    <s v="Not Needed"/>
    <s v="n/a"/>
    <x v="0"/>
    <m/>
  </r>
  <r>
    <n v="51703522"/>
    <n v="1393976"/>
    <x v="2"/>
    <s v="PCL CONSTRUCTION INC"/>
    <s v="CWZ-00011"/>
    <x v="0"/>
    <n v="1"/>
    <n v="1"/>
    <n v="30704.652099999999"/>
    <m/>
    <s v="Yes"/>
    <s v="PCL Constructors Inc. (Development)"/>
    <x v="10"/>
    <x v="27"/>
    <x v="49"/>
    <s v="Premier"/>
    <s v="Canada"/>
    <s v="Premium"/>
    <d v="2016-09-15T00:00:00"/>
    <d v="2016-09-19T00:00:00"/>
    <s v="7-KWVTVVL4L"/>
    <s v="2016/09/01"/>
    <s v="2016/12/31"/>
    <n v="4"/>
    <n v="28"/>
    <s v="Not Needed"/>
    <s v="n/a"/>
    <x v="0"/>
    <m/>
  </r>
  <r>
    <n v="6901331"/>
    <n v="1613384"/>
    <x v="2"/>
    <s v="MINISTÉRIO DO TRABALHO E DA SOLIDARIEDADE SOCIAL"/>
    <s v="CWZ-00010"/>
    <x v="1"/>
    <n v="1"/>
    <n v="1"/>
    <n v="57175.601799999997"/>
    <m/>
    <s v="Yes"/>
    <s v="Instituto de Informática , I.P."/>
    <x v="0"/>
    <x v="11"/>
    <x v="18"/>
    <s v="Premier"/>
    <s v="Portugal"/>
    <s v="Premium"/>
    <d v="2016-09-20T00:00:00"/>
    <d v="2016-09-21T00:00:00"/>
    <s v="n/a"/>
    <s v="2016/10/01"/>
    <s v="2017/09/30"/>
    <n v="12"/>
    <n v="36"/>
    <s v="Not Needed"/>
    <s v="n/a"/>
    <x v="0"/>
    <m/>
  </r>
  <r>
    <n v="57356158"/>
    <n v="29919087"/>
    <x v="2"/>
    <s v="ALFUN IGNITE"/>
    <s v="CWZ-00031"/>
    <x v="1"/>
    <n v="1"/>
    <n v="1"/>
    <n v="57175.541100000002"/>
    <m/>
    <s v="Yes"/>
    <m/>
    <x v="11"/>
    <x v="28"/>
    <x v="50"/>
    <s v="n/a"/>
    <s v="n/a"/>
    <s v="Standard"/>
    <d v="2016-09-20T00:00:00"/>
    <d v="2016-09-22T00:00:00"/>
    <s v="7-KXOXL4N2A"/>
    <s v="2016/10/01"/>
    <s v="2017/06/30"/>
    <n v="9"/>
    <n v="9"/>
    <s v="M294"/>
    <s v="Yes"/>
    <x v="0"/>
    <m/>
  </r>
  <r>
    <n v="47018667"/>
    <n v="32747632"/>
    <x v="2"/>
    <s v="Krush Technologies"/>
    <s v="CWZ-00010"/>
    <x v="1"/>
    <n v="1"/>
    <n v="0"/>
    <n v="60000"/>
    <m/>
    <s v="Will Not Ship"/>
    <s v="1.11.17 - will not ship per Ops"/>
    <x v="3"/>
    <x v="4"/>
    <x v="51"/>
    <s v="n/a"/>
    <s v="n/a"/>
    <s v="Standard"/>
    <d v="2016-09-21T00:00:00"/>
    <d v="2016-09-23T00:00:00"/>
    <s v="6-KU3OQMUEW"/>
    <s v="2016/10/01"/>
    <s v="2017/09/30"/>
    <n v="12"/>
    <n v="36"/>
    <s v="Not Needed"/>
    <s v="n/a"/>
    <x v="0"/>
    <m/>
  </r>
  <r>
    <n v="47018667"/>
    <n v="32747632"/>
    <x v="2"/>
    <s v="Krush Technologies"/>
    <s v="CWZ-00011"/>
    <x v="0"/>
    <n v="1"/>
    <n v="0"/>
    <n v="99999.96"/>
    <m/>
    <s v="Will Not Ship"/>
    <s v="1.11.17 - will not ship per Ops"/>
    <x v="3"/>
    <x v="4"/>
    <x v="51"/>
    <s v="n/a"/>
    <s v="n/a"/>
    <s v="Standard"/>
    <d v="2016-09-21T00:00:00"/>
    <d v="2016-09-23T00:00:00"/>
    <s v="6-KU3OQMUEW"/>
    <s v="2016/10/01"/>
    <s v="2017/09/30"/>
    <n v="12"/>
    <n v="36"/>
    <s v="Not Needed"/>
    <s v="n/a"/>
    <x v="0"/>
    <m/>
  </r>
  <r>
    <n v="84402416"/>
    <n v="9023632"/>
    <x v="2"/>
    <s v="DRAX POWER LTD"/>
    <s v="CWZ-00011"/>
    <x v="0"/>
    <n v="4"/>
    <n v="4"/>
    <n v="89803.474900000001"/>
    <m/>
    <s v="Yes"/>
    <m/>
    <x v="4"/>
    <x v="6"/>
    <x v="24"/>
    <s v="n/a"/>
    <s v="n/a"/>
    <s v="Standard"/>
    <d v="2016-09-23T00:00:00"/>
    <d v="2016-09-26T00:00:00"/>
    <s v="7-LJ6ZJ7TMN"/>
    <s v="2016/10/01"/>
    <s v="2016/12/31"/>
    <n v="3"/>
    <n v="15"/>
    <s v="Not Needed"/>
    <s v="n/a"/>
    <x v="0"/>
    <m/>
  </r>
  <r>
    <n v="78420232"/>
    <n v="9583667"/>
    <x v="2"/>
    <s v="COFFEY INTERNATIONAL LIMITED"/>
    <s v="CWZ-00011"/>
    <x v="0"/>
    <n v="1"/>
    <n v="0"/>
    <n v="55787.272499999999"/>
    <m/>
    <s v="Will Not Ship"/>
    <s v="10.26.16 - confirmed by Ops that the unit will not ship since it is tied to Tetra Tech, and those units went out already."/>
    <x v="2"/>
    <x v="14"/>
    <x v="22"/>
    <s v="n/a"/>
    <s v="n/a"/>
    <s v="Standard"/>
    <d v="2016-09-23T00:00:00"/>
    <d v="2016-09-26T00:00:00"/>
    <s v="7-K7WZXTFIV"/>
    <s v="2016/10/01"/>
    <s v="2017/09/30"/>
    <n v="12"/>
    <n v="12"/>
    <s v="Not Needed"/>
    <s v="n/a"/>
    <x v="0"/>
    <m/>
  </r>
  <r>
    <n v="64085655"/>
    <n v="2833022"/>
    <x v="2"/>
    <s v="ESQUEL ENTERPRISES LTD"/>
    <s v="CWZ-00011"/>
    <x v="0"/>
    <n v="1"/>
    <n v="1"/>
    <n v="99999.96"/>
    <m/>
    <s v="Yes"/>
    <m/>
    <x v="9"/>
    <x v="29"/>
    <x v="52"/>
    <s v="Premier"/>
    <s v="Hong Kong"/>
    <s v="Premium"/>
    <d v="2016-09-26T00:00:00"/>
    <d v="2016-09-27T00:00:00"/>
    <s v="n/a"/>
    <s v="2016/10/01"/>
    <s v="2017/09/30"/>
    <n v="12"/>
    <n v="12"/>
    <s v="Not Needed"/>
    <s v="n/a"/>
    <x v="0"/>
    <m/>
  </r>
  <r>
    <n v="48177546"/>
    <n v="2896254"/>
    <x v="2"/>
    <s v="כנס ארגון קונגרסים ותיירות"/>
    <s v="CWZ-00011"/>
    <x v="0"/>
    <n v="1"/>
    <n v="0"/>
    <n v="99999.96"/>
    <m/>
    <s v="Will Not Ship"/>
    <s v="9.28.16 - will not ship per Gabi. Team renewed incorrectly; Kenes Group"/>
    <x v="5"/>
    <x v="30"/>
    <x v="53"/>
    <s v="Premier"/>
    <s v="Israel"/>
    <s v="Premium"/>
    <d v="2016-09-25T00:00:00"/>
    <d v="2016-09-27T00:00:00"/>
    <s v="7-LGD5OL7EP"/>
    <s v="2016/10/01"/>
    <s v="2017/09/30"/>
    <n v="12"/>
    <n v="12"/>
    <s v="Not Needed"/>
    <s v="n/a"/>
    <x v="0"/>
    <m/>
  </r>
  <r>
    <n v="55144132"/>
    <n v="1452741"/>
    <x v="2"/>
    <s v="大和ハウス工業株式会社"/>
    <s v="CWZ-00011"/>
    <x v="0"/>
    <n v="1"/>
    <n v="1"/>
    <n v="68341.581900000005"/>
    <m/>
    <s v="Yes"/>
    <s v="株式会社フジタ  Fujita Corporation"/>
    <x v="12"/>
    <x v="31"/>
    <x v="54"/>
    <s v="Premier"/>
    <s v="Japan"/>
    <s v="Premium"/>
    <d v="2016-09-25T00:00:00"/>
    <d v="2016-09-27T00:00:00"/>
    <s v="n/a"/>
    <s v="2016/10/01"/>
    <s v="2017/06/30"/>
    <n v="9"/>
    <n v="21"/>
    <s v="Not Needed"/>
    <s v="n/a"/>
    <x v="0"/>
    <m/>
  </r>
  <r>
    <n v="53518518"/>
    <n v="2804204"/>
    <x v="2"/>
    <s v="SWECO CONNECT AB"/>
    <s v="CWZ-00011"/>
    <x v="0"/>
    <n v="1"/>
    <n v="1"/>
    <n v="31802.881099999999"/>
    <m/>
    <s v="Yes"/>
    <m/>
    <x v="0"/>
    <x v="9"/>
    <x v="55"/>
    <s v="Premier"/>
    <s v="Global"/>
    <s v="Premium"/>
    <d v="2016-09-26T00:00:00"/>
    <d v="2016-09-28T00:00:00"/>
    <s v="7-JLBG7YBG2"/>
    <s v="2016/09/01"/>
    <s v="2016/12/31"/>
    <n v="4"/>
    <n v="4"/>
    <s v="Not Needed"/>
    <s v="n/a"/>
    <x v="0"/>
    <m/>
  </r>
  <r>
    <n v="77421468"/>
    <n v="522112"/>
    <x v="2"/>
    <s v="Bertelsmann SE &amp; Co. KGaA"/>
    <s v="CWZ-00010"/>
    <x v="1"/>
    <n v="1"/>
    <n v="0"/>
    <n v="57175.601799999997"/>
    <m/>
    <m/>
    <s v="arvato mobile GmbH"/>
    <x v="8"/>
    <x v="10"/>
    <x v="56"/>
    <s v="Premier"/>
    <s v="Global"/>
    <s v="Premium"/>
    <d v="2016-09-28T00:00:00"/>
    <d v="2016-09-29T00:00:00"/>
    <s v="7-KQ3N3YNE2"/>
    <s v="2016/10/01"/>
    <s v="2017/09/30"/>
    <n v="12"/>
    <n v="12"/>
    <s v="Not Needed"/>
    <s v="n/a"/>
    <x v="0"/>
    <m/>
  </r>
  <r>
    <n v="8016868"/>
    <n v="2346129"/>
    <x v="2"/>
    <s v="ROYAL SOCIETY OF MEDICINE"/>
    <s v="CWZ-00010"/>
    <x v="1"/>
    <n v="1"/>
    <n v="1"/>
    <n v="53882.082699999999"/>
    <m/>
    <s v="Yes"/>
    <m/>
    <x v="4"/>
    <x v="6"/>
    <x v="8"/>
    <s v="n/a"/>
    <s v="n/a"/>
    <s v="Standard"/>
    <d v="2016-09-28T00:00:00"/>
    <d v="2016-09-29T00:00:00"/>
    <s v="n/a"/>
    <s v="2016/10/01"/>
    <s v="2017/09/30"/>
    <n v="12"/>
    <n v="12"/>
    <s v="EES39"/>
    <s v="Yes"/>
    <x v="0"/>
    <m/>
  </r>
  <r>
    <n v="61869756"/>
    <n v="4360483"/>
    <x v="2"/>
    <s v="VINCI"/>
    <s v="CWZ-00010"/>
    <x v="1"/>
    <n v="1"/>
    <n v="1"/>
    <n v="42881.7039"/>
    <m/>
    <s v="Yes"/>
    <s v="VINCI CONSTRUCTION SI"/>
    <x v="11"/>
    <x v="28"/>
    <x v="50"/>
    <s v="Premier"/>
    <s v="France"/>
    <s v="Premium"/>
    <d v="2016-09-29T00:00:00"/>
    <d v="2016-09-30T00:00:00"/>
    <s v="7-KC5RANJAI"/>
    <s v="2016/10/01"/>
    <s v="2017/06/30"/>
    <n v="9"/>
    <n v="9"/>
    <s v="Not Needed"/>
    <s v="n/a"/>
    <x v="0"/>
    <m/>
  </r>
  <r>
    <n v="61569876"/>
    <n v="642910"/>
    <x v="2"/>
    <s v="INGRAM INDUSTRIES"/>
    <s v="CWZ-00011"/>
    <x v="0"/>
    <n v="1"/>
    <n v="1"/>
    <n v="99999.96"/>
    <m/>
    <s v="Yes"/>
    <m/>
    <x v="3"/>
    <x v="4"/>
    <x v="51"/>
    <s v="Premier"/>
    <s v="United States"/>
    <s v="Premium"/>
    <d v="2016-09-30T00:00:00"/>
    <d v="2016-10-03T00:00:00"/>
    <s v="7-LDG5TMOAZ"/>
    <s v="2016/06/01"/>
    <s v="2017/05/31"/>
    <n v="12"/>
    <n v="36"/>
    <s v="Not Needed"/>
    <s v="n/a"/>
    <x v="0"/>
    <m/>
  </r>
  <r>
    <n v="6097338"/>
    <n v="1411308"/>
    <x v="2"/>
    <s v="CÂM MUN DE CASCAIS"/>
    <s v="CWZ-00010"/>
    <x v="1"/>
    <n v="1"/>
    <n v="0"/>
    <n v="38117.0746"/>
    <m/>
    <m/>
    <m/>
    <x v="0"/>
    <x v="11"/>
    <x v="18"/>
    <s v="Premier"/>
    <s v="Portgual"/>
    <s v="Premium"/>
    <d v="2016-09-30T00:00:00"/>
    <d v="2016-10-03T00:00:00"/>
    <s v="7-K3ILGIBKL"/>
    <s v="2016/10/01"/>
    <s v="2017/05/31"/>
    <n v="8"/>
    <n v="32"/>
    <s v="Not Needed"/>
    <s v="n/a"/>
    <x v="0"/>
    <m/>
  </r>
  <r>
    <n v="48417541"/>
    <n v="14184861"/>
    <x v="2"/>
    <s v="FREEPORT LEISURE PORTUGAL"/>
    <s v="CWZ-00010"/>
    <x v="1"/>
    <n v="1"/>
    <n v="0"/>
    <n v="14293.8979"/>
    <m/>
    <s v="Yes"/>
    <m/>
    <x v="0"/>
    <x v="11"/>
    <x v="57"/>
    <s v="n/a"/>
    <s v="n/a"/>
    <s v="Standard"/>
    <d v="2016-09-30T00:00:00"/>
    <d v="2016-10-03T00:00:00"/>
    <s v="7-LQIHTSKPV"/>
    <s v="2016/10/01"/>
    <s v="2016/12/31"/>
    <n v="3"/>
    <n v="3"/>
    <s v="Not Needed"/>
    <s v="n/a"/>
    <x v="0"/>
    <m/>
  </r>
  <r>
    <n v="7151793"/>
    <n v="3950978"/>
    <x v="2"/>
    <s v="MINISTÉRIO DAS FINANÇAS E DA ADMINISTRAÇÃO PÚBLICA"/>
    <s v="CWZ-00010"/>
    <x v="1"/>
    <n v="1"/>
    <n v="1"/>
    <n v="57175.601799999997"/>
    <m/>
    <s v="Yes"/>
    <s v="ADSE - DIREC GER PROTECÇÃO SOCIAL FUNCIONÁRIOS AGENTES ADM P"/>
    <x v="0"/>
    <x v="11"/>
    <x v="18"/>
    <s v="Premier"/>
    <s v="Portugal"/>
    <s v="Premium"/>
    <d v="2016-09-30T00:00:00"/>
    <d v="2016-10-03T00:00:00"/>
    <s v="n/a"/>
    <s v="2016/10/01"/>
    <s v="2017/09/30"/>
    <n v="12"/>
    <n v="36"/>
    <s v="Not Needed"/>
    <s v="n/a"/>
    <x v="0"/>
    <m/>
  </r>
  <r>
    <n v="56933209"/>
    <n v="31797616"/>
    <x v="2"/>
    <s v="Move Nourish Believe Pte LTD"/>
    <s v="CWZ-00011"/>
    <x v="0"/>
    <n v="1"/>
    <n v="1"/>
    <n v="99999.96"/>
    <m/>
    <s v="Yes"/>
    <m/>
    <x v="2"/>
    <x v="22"/>
    <x v="38"/>
    <s v="n/a"/>
    <s v="n/a"/>
    <s v="Standard"/>
    <d v="2016-09-30T00:00:00"/>
    <d v="2016-10-03T00:00:00"/>
    <s v="n/a"/>
    <s v="2016/10/01"/>
    <s v="2017/09/30"/>
    <n v="12"/>
    <n v="24"/>
    <s v="Not Needed"/>
    <s v="n/a"/>
    <x v="0"/>
    <m/>
  </r>
  <r>
    <n v="77960686"/>
    <n v="19044596"/>
    <x v="2"/>
    <s v="Metric Arts"/>
    <s v="CWZ-00010"/>
    <x v="1"/>
    <n v="1"/>
    <n v="1"/>
    <n v="60000"/>
    <m/>
    <s v="Yes"/>
    <m/>
    <x v="1"/>
    <x v="1"/>
    <x v="1"/>
    <s v="n/a"/>
    <s v="n/a"/>
    <s v="Standard"/>
    <d v="2016-09-30T00:00:00"/>
    <d v="2016-10-03T00:00:00"/>
    <s v="n/a"/>
    <s v="2016/10/01"/>
    <s v="2017/09/30"/>
    <n v="12"/>
    <n v="36"/>
    <s v="Not Needed"/>
    <s v="n/a"/>
    <x v="0"/>
    <m/>
  </r>
  <r>
    <n v="72857381"/>
    <n v="965108"/>
    <x v="2"/>
    <s v="Cedar Group plc"/>
    <s v="CWZ-00011"/>
    <x v="0"/>
    <n v="1"/>
    <n v="0"/>
    <n v="89803.474900000001"/>
    <m/>
    <m/>
    <s v="10.6.16 - name changed from IRIS GROUP LIMITED and tpid changed from 37258170; "/>
    <x v="4"/>
    <x v="6"/>
    <x v="8"/>
    <s v="n/a"/>
    <s v="n/a"/>
    <s v="Standard"/>
    <d v="2016-09-30T00:00:00"/>
    <d v="2016-10-03T00:00:00"/>
    <s v="n/a"/>
    <s v="2016/10/01"/>
    <s v="2017/09/30"/>
    <n v="12"/>
    <n v="36"/>
    <s v="Not Needed"/>
    <s v="n/a"/>
    <x v="0"/>
    <s v="Y"/>
  </r>
  <r>
    <n v="64028387"/>
    <n v="1114790"/>
    <x v="2"/>
    <s v="Manipal University"/>
    <s v="CWZ-00010"/>
    <x v="1"/>
    <n v="1"/>
    <n v="1"/>
    <n v="38353.7232"/>
    <m/>
    <s v="Yes"/>
    <s v="Manipal Global Education Services Pvt. L"/>
    <x v="6"/>
    <x v="13"/>
    <x v="20"/>
    <s v="Premier"/>
    <s v="India"/>
    <s v="Premium"/>
    <d v="2016-09-30T00:00:00"/>
    <d v="2016-10-03T00:00:00"/>
    <s v="n/a"/>
    <s v="2016/10/01"/>
    <s v="2017/06/30"/>
    <n v="9"/>
    <n v="33"/>
    <s v="Not Needed"/>
    <s v="n/a"/>
    <x v="0"/>
    <m/>
  </r>
  <r>
    <n v="88225966"/>
    <n v="5264798"/>
    <x v="2"/>
    <s v="VALOREM S.A. - VALORES BAVARIA S.A."/>
    <s v="CWZ-00010"/>
    <x v="1"/>
    <n v="1"/>
    <n v="1"/>
    <n v="15000"/>
    <m/>
    <s v="Yes"/>
    <s v="10.5.16 - name changed from HOTELES DECAMERON COLOMBIA S.A.S. and tpid changed from 37275850, Premier status changed from Standard"/>
    <x v="1"/>
    <x v="32"/>
    <x v="58"/>
    <s v="Premier"/>
    <s v="Colombia"/>
    <s v="Premium"/>
    <d v="2016-09-30T00:00:00"/>
    <d v="2016-10-03T00:00:00"/>
    <s v="n/a"/>
    <s v="2016/10/01"/>
    <s v="2016/12/31"/>
    <n v="3"/>
    <n v="36"/>
    <s v="Not Needed"/>
    <s v="n/a"/>
    <x v="0"/>
    <m/>
  </r>
  <r>
    <n v="76128018"/>
    <n v="11585370"/>
    <x v="2"/>
    <s v="CYMAX STORES INC"/>
    <s v="CWZ-00011"/>
    <x v="0"/>
    <n v="1"/>
    <n v="1"/>
    <n v="61409.314200000001"/>
    <m/>
    <s v="Yes"/>
    <m/>
    <x v="10"/>
    <x v="27"/>
    <x v="59"/>
    <s v="n/a"/>
    <s v="n/a"/>
    <s v="Standard"/>
    <d v="2016-09-30T00:00:00"/>
    <d v="2016-10-03T00:00:00"/>
    <s v="7-KMV2GQ7OR"/>
    <s v="2016/11/01"/>
    <s v="2017/06/30"/>
    <n v="8"/>
    <n v="20"/>
    <s v="Not Needed"/>
    <s v="n/a"/>
    <x v="0"/>
    <m/>
  </r>
  <r>
    <n v="90894288"/>
    <n v="21810126"/>
    <x v="2"/>
    <s v="NTTSIGHT S.R.L."/>
    <s v="CWZ-00010"/>
    <x v="1"/>
    <n v="1"/>
    <n v="1"/>
    <n v="28587.805899999999"/>
    <m/>
    <s v="Yes"/>
    <s v="AGIC TECHNOLOGY SRL"/>
    <x v="0"/>
    <x v="5"/>
    <x v="60"/>
    <s v="n/a"/>
    <s v="n/a"/>
    <s v="Standard"/>
    <d v="2016-09-29T00:00:00"/>
    <d v="2016-10-03T00:00:00"/>
    <s v="7-KQOLW5YBO"/>
    <s v="2016/10/01"/>
    <s v="2017/03/31"/>
    <n v="6"/>
    <n v="18"/>
    <s v="Not Needed"/>
    <s v="n/a"/>
    <x v="0"/>
    <s v="Y"/>
  </r>
  <r>
    <n v="90894288"/>
    <n v="21810126"/>
    <x v="2"/>
    <s v="NTTSIGHT S.R.L."/>
    <s v="CWZ-00011"/>
    <x v="0"/>
    <n v="1"/>
    <n v="1"/>
    <n v="47646.242100000003"/>
    <m/>
    <s v="Yes"/>
    <s v="AGIC TECHNOLOGY SRL"/>
    <x v="0"/>
    <x v="5"/>
    <x v="60"/>
    <s v="n/a"/>
    <s v="n/a"/>
    <s v="Standard"/>
    <d v="2016-09-29T00:00:00"/>
    <d v="2016-10-03T00:00:00"/>
    <s v="7-KQOLW5YBO"/>
    <s v="2016/10/01"/>
    <s v="2017/03/31"/>
    <n v="6"/>
    <n v="18"/>
    <s v="Not Needed"/>
    <s v="n/a"/>
    <x v="0"/>
    <s v="Y"/>
  </r>
  <r>
    <n v="52208648"/>
    <n v="25837055"/>
    <x v="2"/>
    <s v="MATRAS S A"/>
    <s v="CWZ-00010"/>
    <x v="1"/>
    <n v="2"/>
    <n v="2"/>
    <n v="47646.333100000003"/>
    <m/>
    <s v="Yes"/>
    <s v="Books Logistics S.A."/>
    <x v="7"/>
    <x v="21"/>
    <x v="35"/>
    <s v="n/a"/>
    <s v="n/a"/>
    <s v="Standard"/>
    <d v="2016-09-29T00:00:00"/>
    <d v="2016-10-03T00:00:00"/>
    <s v="n/a"/>
    <s v="2016/10/01"/>
    <s v="2017/02/28"/>
    <n v="5"/>
    <n v="29"/>
    <s v="Not Needed"/>
    <s v="n/a"/>
    <x v="0"/>
    <s v="Y"/>
  </r>
  <r>
    <n v="6414214"/>
    <n v="18719811"/>
    <x v="2"/>
    <s v="Bilgera Yazilim A.S."/>
    <s v="CWZ-00010"/>
    <x v="1"/>
    <n v="1"/>
    <n v="1"/>
    <n v="60000"/>
    <m/>
    <s v="Yes"/>
    <m/>
    <x v="5"/>
    <x v="19"/>
    <x v="61"/>
    <s v="n/a"/>
    <s v="n/a"/>
    <s v="Standard"/>
    <d v="2016-09-29T00:00:00"/>
    <d v="2016-10-03T00:00:00"/>
    <s v="7-LPEWVZZI5"/>
    <s v="2016/10/01"/>
    <s v="2017/09/30"/>
    <n v="12"/>
    <n v="12"/>
    <s v="Not Needed"/>
    <s v="n/a"/>
    <x v="0"/>
    <m/>
  </r>
  <r>
    <n v="84128907"/>
    <n v="9985871"/>
    <x v="2"/>
    <s v="FALABELLA"/>
    <s v="CWZ-00032"/>
    <x v="0"/>
    <n v="1"/>
    <n v="1"/>
    <n v="80000"/>
    <m/>
    <s v="Yes"/>
    <m/>
    <x v="1"/>
    <x v="32"/>
    <x v="58"/>
    <s v="Premier"/>
    <s v="Colombia"/>
    <s v="Premium"/>
    <d v="2016-09-30T00:00:00"/>
    <d v="2016-10-03T00:00:00"/>
    <s v="7-LFN2L7D4B"/>
    <s v="2016/09/01"/>
    <s v="2017/06/30"/>
    <n v="10"/>
    <n v="10"/>
    <s v="M294"/>
    <s v="Yes"/>
    <x v="0"/>
    <m/>
  </r>
  <r>
    <n v="71936701"/>
    <n v="18173944"/>
    <x v="2"/>
    <s v="Compose IT"/>
    <s v="CWZ-00031"/>
    <x v="1"/>
    <n v="1"/>
    <n v="1"/>
    <n v="57245.198400000001"/>
    <m/>
    <s v="Yes"/>
    <m/>
    <x v="0"/>
    <x v="9"/>
    <x v="62"/>
    <s v="n/a"/>
    <s v="n/a"/>
    <s v="Standard"/>
    <d v="2016-09-14T00:00:00"/>
    <d v="2016-10-04T00:00:00"/>
    <s v="7-LKFYJUHTL"/>
    <s v="2016/10/01"/>
    <s v="2017/02/28"/>
    <n v="5"/>
    <n v="5"/>
    <s v="M294"/>
    <s v="Yes"/>
    <x v="0"/>
    <m/>
  </r>
  <r>
    <n v="49445265"/>
    <n v="14561164"/>
    <x v="2"/>
    <s v="NAB SOLUTIONS AB"/>
    <s v="CWZ-00031"/>
    <x v="1"/>
    <n v="1"/>
    <n v="1"/>
    <n v="57245.198400000001"/>
    <m/>
    <s v="Yes"/>
    <m/>
    <x v="0"/>
    <x v="9"/>
    <x v="63"/>
    <s v="n/a"/>
    <s v="n/a"/>
    <s v="Standard"/>
    <d v="2016-09-21T00:00:00"/>
    <d v="2016-10-04T00:00:00"/>
    <s v="7-LKOX5S4LU"/>
    <s v="2016/10/01"/>
    <s v="2017/06/30"/>
    <n v="9"/>
    <n v="9"/>
    <s v="M294"/>
    <s v="Yes"/>
    <x v="0"/>
    <m/>
  </r>
  <r>
    <n v="72004990"/>
    <n v="17172431"/>
    <x v="3"/>
    <s v="IPOINT-SYSTEMS GMBH"/>
    <s v="CWZ-00010"/>
    <x v="1"/>
    <n v="1"/>
    <n v="0"/>
    <n v="57175.604399999997"/>
    <m/>
    <m/>
    <m/>
    <x v="8"/>
    <x v="10"/>
    <x v="64"/>
    <s v="n/a"/>
    <s v="n/a"/>
    <s v="Standard"/>
    <d v="2016-10-01T00:00:00"/>
    <d v="2016-10-03T00:00:00"/>
    <s v="7-KC57AAI55"/>
    <s v="2016/10/01"/>
    <s v="2017/09/30"/>
    <n v="12"/>
    <n v="36"/>
    <s v="Not Needed"/>
    <s v="n/a"/>
    <x v="0"/>
    <m/>
  </r>
  <r>
    <n v="8408750"/>
    <n v="3611273"/>
    <x v="3"/>
    <s v="VERINT SYSTEMS LTD (COMVERSE INFOSYS)"/>
    <s v="CWZ-00011"/>
    <x v="0"/>
    <n v="1"/>
    <n v="1"/>
    <n v="99999.96"/>
    <m/>
    <s v="Yes"/>
    <m/>
    <x v="5"/>
    <x v="30"/>
    <x v="53"/>
    <s v="Premier"/>
    <s v="Israel"/>
    <s v="Premium"/>
    <d v="2016-10-03T00:00:00"/>
    <d v="2016-10-04T00:00:00"/>
    <s v="7-L4362JYC3"/>
    <s v="2016/10/01"/>
    <s v="2017/09/30"/>
    <n v="12"/>
    <n v="36"/>
    <s v="Not Needed"/>
    <s v="n/a"/>
    <x v="0"/>
    <s v="Y"/>
  </r>
  <r>
    <n v="79389370"/>
    <n v="1232920"/>
    <x v="3"/>
    <s v="GA-CITY OF ATLANTA"/>
    <s v="CWZ-00022"/>
    <x v="0"/>
    <n v="2"/>
    <n v="0"/>
    <n v="199999.92"/>
    <m/>
    <m/>
    <m/>
    <x v="3"/>
    <x v="4"/>
    <x v="16"/>
    <s v="Premier"/>
    <s v="United States"/>
    <s v="Premium"/>
    <d v="2016-10-03T00:00:00"/>
    <d v="2016-10-04T00:00:00"/>
    <s v="7-ILWVOV4WE"/>
    <s v="2016/10/01"/>
    <s v="2017/09/30"/>
    <n v="12"/>
    <n v="36"/>
    <s v="Not Needed"/>
    <s v="n/a"/>
    <x v="0"/>
    <m/>
  </r>
  <r>
    <n v="56924537"/>
    <n v="9645911"/>
    <x v="3"/>
    <s v="Cash Call, Inc."/>
    <s v="CWZ-00011"/>
    <x v="0"/>
    <n v="1"/>
    <n v="1"/>
    <n v="99999.96"/>
    <m/>
    <s v="Yes"/>
    <s v="10.18.16 - name changed from Ralis Services Corp. and tpid changed from 37154654"/>
    <x v="3"/>
    <x v="4"/>
    <x v="48"/>
    <s v="n/a"/>
    <s v="n/a"/>
    <s v="Standard"/>
    <d v="2016-10-03T00:00:00"/>
    <d v="2016-10-04T00:00:00"/>
    <s v="n/a"/>
    <s v="2016/10/01"/>
    <s v="2017/09/30"/>
    <n v="12"/>
    <n v="36"/>
    <s v="Not Needed"/>
    <s v="n/a"/>
    <x v="0"/>
    <m/>
  </r>
  <r>
    <n v="91872353"/>
    <n v="3107049"/>
    <x v="3"/>
    <s v="Government of US Virgin Islands"/>
    <s v="CWZ-00021"/>
    <x v="1"/>
    <n v="1"/>
    <n v="0"/>
    <n v="42300"/>
    <m/>
    <s v="Will Not Ship"/>
    <s v="1.24.17 - will not ship per seller and ops."/>
    <x v="1"/>
    <x v="33"/>
    <x v="65"/>
    <s v="Premier"/>
    <s v="Puerto Rico"/>
    <s v="Premium"/>
    <d v="2016-10-01T00:00:00"/>
    <d v="2016-10-04T00:00:00"/>
    <s v="7-LNXLQKSXE"/>
    <s v="2016/10/01"/>
    <s v="2017/03/31"/>
    <n v="6"/>
    <n v="36"/>
    <s v="Not Needed"/>
    <s v="n/a"/>
    <x v="0"/>
    <m/>
  </r>
  <r>
    <n v="61183047"/>
    <n v="1459839"/>
    <x v="3"/>
    <s v="GHD Services Pty Ltd"/>
    <s v="CWZ-00032"/>
    <x v="0"/>
    <n v="1"/>
    <n v="0"/>
    <n v="92978.708299999998"/>
    <m/>
    <m/>
    <m/>
    <x v="2"/>
    <x v="14"/>
    <x v="66"/>
    <s v="Premier"/>
    <s v="Australia"/>
    <s v="Premium"/>
    <d v="2016-10-01T00:00:00"/>
    <d v="2016-10-04T00:00:00"/>
    <s v="7-LJZXBXOPY"/>
    <s v="2016/10/01"/>
    <s v="2017/09/30"/>
    <n v="12"/>
    <n v="12"/>
    <s v="M284"/>
    <s v="Yes"/>
    <x v="0"/>
    <m/>
  </r>
  <r>
    <n v="75031649"/>
    <n v="1480317"/>
    <x v="3"/>
    <s v="MO-COUNTY OF ST LOUIS"/>
    <s v="CWZ-00010"/>
    <x v="1"/>
    <n v="1"/>
    <n v="1"/>
    <n v="60000"/>
    <m/>
    <s v="Yes"/>
    <m/>
    <x v="3"/>
    <x v="4"/>
    <x v="7"/>
    <s v="n/a"/>
    <s v="n/a"/>
    <s v="Standard"/>
    <d v="2016-10-03T00:00:00"/>
    <d v="2016-10-05T00:00:00"/>
    <s v="n/a"/>
    <s v="2016/10/01"/>
    <s v="2017/09/30"/>
    <n v="12"/>
    <n v="36"/>
    <s v="Not Needed"/>
    <s v="n/a"/>
    <x v="0"/>
    <m/>
  </r>
  <r>
    <n v="8712094"/>
    <n v="8344589"/>
    <x v="3"/>
    <s v="CRANFIELD UNIVERSITY"/>
    <s v="CWZ-00010"/>
    <x v="1"/>
    <n v="4"/>
    <n v="4"/>
    <n v="215528.33730000001"/>
    <m/>
    <s v="Yes"/>
    <s v="GOODS INWARD"/>
    <x v="4"/>
    <x v="6"/>
    <x v="8"/>
    <s v="n/a"/>
    <s v="n/a"/>
    <s v="Standard"/>
    <d v="2016-10-05T00:00:00"/>
    <d v="2016-10-06T00:00:00"/>
    <s v="7-JVLIJK6DA"/>
    <s v="2016/11/01"/>
    <s v="2017/10/31"/>
    <n v="12"/>
    <n v="12"/>
    <s v="EES39"/>
    <s v="Yes"/>
    <x v="0"/>
    <s v="Y"/>
  </r>
  <r>
    <n v="59912562"/>
    <n v="1387694"/>
    <x v="3"/>
    <s v="TELETECH HOLDINGS INC"/>
    <s v="CWZ-00010"/>
    <x v="1"/>
    <n v="1"/>
    <n v="0"/>
    <n v="60000"/>
    <m/>
    <s v="Will Not Ship"/>
    <s v="2.7.17 - confirmed by ops that unit will not ship; TELETECH"/>
    <x v="3"/>
    <x v="4"/>
    <x v="48"/>
    <s v="Premier"/>
    <s v="Global"/>
    <s v="Premium"/>
    <d v="2016-10-04T00:00:00"/>
    <d v="2016-10-06T00:00:00"/>
    <s v="7-JZRHJIMCD"/>
    <s v="2016/10/01"/>
    <s v="2017/09/30"/>
    <n v="12"/>
    <n v="36"/>
    <s v="Not Needed"/>
    <s v="n/a"/>
    <x v="0"/>
    <m/>
  </r>
  <r>
    <n v="5234035"/>
    <n v="8712422"/>
    <x v="3"/>
    <s v="CA-CITY OF OAKLAND"/>
    <s v="CWZ-00022"/>
    <x v="0"/>
    <n v="1"/>
    <n v="0"/>
    <n v="99999.96"/>
    <m/>
    <s v="Will Not Ship"/>
    <s v="12.12.16 - confirmed by Americas Ops that the units will not ship;"/>
    <x v="3"/>
    <x v="4"/>
    <x v="67"/>
    <s v="Premier"/>
    <s v="United States"/>
    <s v="Premium"/>
    <d v="2016-10-05T00:00:00"/>
    <d v="2016-10-07T00:00:00"/>
    <s v="6-GFTEZBZL3"/>
    <s v="2016/10/01"/>
    <s v="2017/09/30"/>
    <n v="12"/>
    <n v="33"/>
    <s v="Not Needed"/>
    <s v="n/a"/>
    <x v="0"/>
    <m/>
  </r>
  <r>
    <n v="81435698"/>
    <n v="1965643"/>
    <x v="3"/>
    <s v="TTCI"/>
    <s v="CWZ-00010"/>
    <x v="1"/>
    <n v="1"/>
    <n v="1"/>
    <n v="40000"/>
    <m/>
    <s v="Yes"/>
    <s v="TRANSPORTATION TECHNOLOGY CENTER, I"/>
    <x v="3"/>
    <x v="4"/>
    <x v="48"/>
    <s v="n/a"/>
    <s v="n/a"/>
    <s v="Standard"/>
    <d v="2016-10-06T00:00:00"/>
    <d v="2016-10-10T00:00:00"/>
    <s v="7-HNBABIO5V"/>
    <s v="2016/10/01"/>
    <s v="2017/05/31"/>
    <n v="8"/>
    <n v="8"/>
    <s v="Not Needed"/>
    <s v="n/a"/>
    <x v="0"/>
    <m/>
  </r>
  <r>
    <n v="67093902"/>
    <n v="647598"/>
    <x v="3"/>
    <s v="UPS"/>
    <s v="CWZ-00032"/>
    <x v="0"/>
    <n v="4"/>
    <n v="4"/>
    <n v="400000"/>
    <m/>
    <s v="Yes"/>
    <s v="10.10.16 - credit for -2 units appeared in today's MS Sales refresh, applied against the June booking in FY16; UNITED PARCEL SERVICE OASIS"/>
    <x v="3"/>
    <x v="4"/>
    <x v="16"/>
    <s v="Premier"/>
    <s v="United States"/>
    <s v="Premium"/>
    <d v="2016-10-07T00:00:00"/>
    <d v="2016-10-10T00:00:00"/>
    <s v="n/a"/>
    <s v="2016/06/01"/>
    <s v="2017/05/31"/>
    <n v="12"/>
    <n v="12"/>
    <s v="M294"/>
    <s v="Yes"/>
    <x v="0"/>
    <m/>
  </r>
  <r>
    <n v="65931011"/>
    <n v="3220817"/>
    <x v="3"/>
    <s v="CORPORACION AUTONOMA REGIONAL DE CUNDINAMARCA"/>
    <s v="CWZ-00010"/>
    <x v="1"/>
    <n v="1"/>
    <n v="1"/>
    <n v="60000"/>
    <m/>
    <s v="Yes"/>
    <m/>
    <x v="1"/>
    <x v="32"/>
    <x v="58"/>
    <s v="Premier"/>
    <s v="Colombia"/>
    <s v="Premium"/>
    <d v="2016-10-14T00:00:00"/>
    <d v="2016-10-17T00:00:00"/>
    <s v="7-K4NQMEYBS"/>
    <s v="2016/11/01"/>
    <s v="2017/10/31"/>
    <n v="12"/>
    <n v="36"/>
    <s v="Not Needed"/>
    <s v="n/a"/>
    <x v="0"/>
    <m/>
  </r>
  <r>
    <n v="7124451"/>
    <n v="14366305"/>
    <x v="3"/>
    <s v="INSTITUTO PREVISIONAL SOCIAL IPS"/>
    <s v="CWZ-00010"/>
    <x v="1"/>
    <n v="1"/>
    <n v="1"/>
    <n v="60000"/>
    <m/>
    <s v="Yes"/>
    <s v="Instituto de Prevision Social"/>
    <x v="1"/>
    <x v="1"/>
    <x v="1"/>
    <s v="n/a"/>
    <s v="n/a"/>
    <s v="Standard"/>
    <d v="2016-10-13T00:00:00"/>
    <d v="2016-10-17T00:00:00"/>
    <s v="7-KQQUNMN2J"/>
    <s v="2016/11/01"/>
    <s v="2017/10/31"/>
    <n v="12"/>
    <n v="36"/>
    <s v="Not Needed"/>
    <s v="n/a"/>
    <x v="0"/>
    <m/>
  </r>
  <r>
    <n v="8822423"/>
    <n v="15087729"/>
    <x v="3"/>
    <s v="ORCAB"/>
    <s v="CWZ-00010"/>
    <x v="1"/>
    <n v="1"/>
    <n v="1"/>
    <n v="4764.6297000000004"/>
    <m/>
    <s v="Yes"/>
    <m/>
    <x v="11"/>
    <x v="28"/>
    <x v="68"/>
    <s v="n/a"/>
    <s v="n/a"/>
    <s v="Standard"/>
    <d v="2016-10-17T00:00:00"/>
    <d v="2016-10-18T00:00:00"/>
    <s v="7-KX2KYIFZY"/>
    <s v="2016/10/01"/>
    <s v="2016/10/31"/>
    <n v="1"/>
    <n v="1"/>
    <s v="Not Needed"/>
    <s v="n/a"/>
    <x v="0"/>
    <m/>
  </r>
  <r>
    <n v="49684062"/>
    <n v="14515459"/>
    <x v="3"/>
    <s v="MINTER ELLISON"/>
    <s v="CWZ-00031"/>
    <x v="1"/>
    <n v="1"/>
    <n v="1"/>
    <n v="60000"/>
    <m/>
    <s v="Yes"/>
    <s v="10.18.16 - Approved by BG to use $0 invoice, $60k device amount listed in revenue"/>
    <x v="2"/>
    <x v="14"/>
    <x v="44"/>
    <s v="Premier"/>
    <s v="Australia"/>
    <s v="Premium"/>
    <d v="2016-10-18T00:00:00"/>
    <d v="2016-10-18T00:00:00"/>
    <s v="7-K7X2X2L3X"/>
    <s v="2016/01/01"/>
    <s v="2018/12/31"/>
    <n v="12"/>
    <n v="36"/>
    <s v="M367"/>
    <s v="Yes"/>
    <x v="0"/>
    <m/>
  </r>
  <r>
    <n v="71683410"/>
    <n v="624490"/>
    <x v="3"/>
    <s v="WEST COMPANY"/>
    <s v="CWZ-00031"/>
    <x v="1"/>
    <n v="2"/>
    <n v="0"/>
    <n v="120000"/>
    <m/>
    <m/>
    <s v="West Pharmaceutical Services, Inc."/>
    <x v="3"/>
    <x v="4"/>
    <x v="14"/>
    <s v="Premier"/>
    <s v="United States"/>
    <s v="Premium"/>
    <d v="2016-10-19T00:00:00"/>
    <d v="2016-10-21T00:00:00"/>
    <s v="7-LNLWCKSIE"/>
    <s v="2016/11/01"/>
    <s v="2017/03/31"/>
    <n v="5"/>
    <n v="5"/>
    <s v="M294"/>
    <s v="Yes"/>
    <x v="0"/>
    <m/>
  </r>
  <r>
    <n v="86810117"/>
    <n v="1389120"/>
    <x v="3"/>
    <s v="IBERCAJA BANCO, S.A."/>
    <s v="CWZ-00010"/>
    <x v="1"/>
    <n v="1"/>
    <n v="0"/>
    <n v="4907.5685000000003"/>
    <m/>
    <m/>
    <m/>
    <x v="0"/>
    <x v="34"/>
    <x v="69"/>
    <s v="Premier"/>
    <s v="Spain"/>
    <s v="Premium"/>
    <d v="2016-10-21T00:00:00"/>
    <d v="2016-10-24T00:00:00"/>
    <s v="7-KH77ZUZL6"/>
    <s v="2016/10/01"/>
    <s v="2016/10/31"/>
    <n v="1"/>
    <n v="12"/>
    <s v="Not Needed"/>
    <s v="n/a"/>
    <x v="0"/>
    <m/>
  </r>
  <r>
    <n v="53895592"/>
    <n v="7555542"/>
    <x v="3"/>
    <s v="AXA ASISTENCIA COLOMBIA"/>
    <m/>
    <x v="2"/>
    <m/>
    <m/>
    <m/>
    <m/>
    <m/>
    <s v="12.2.16 - 4x8100 reversed out in MS Sales confirmed by sales rep that the customer's FY17 deal is not valid; 11.30.16 - name changed from AXA ASISTENCIA COLOMBIA and tpid changed from 7555542; UNIDAD DE INVERSION COLPATRIAUNIDAD DE INVERSION COLPATRIA"/>
    <x v="1"/>
    <x v="32"/>
    <x v="58"/>
    <s v="n/a"/>
    <s v="n/a"/>
    <s v="Standard"/>
    <d v="2016-10-21T00:00:00"/>
    <d v="2016-10-24T00:00:00"/>
    <s v="n/a"/>
    <s v="2016/10/01"/>
    <s v="2016/10/31"/>
    <n v="1"/>
    <n v="12"/>
    <s v="Not Needed"/>
    <s v="n/a"/>
    <x v="1"/>
    <m/>
  </r>
  <r>
    <n v="6872320"/>
    <n v="6509928"/>
    <x v="3"/>
    <s v="AZ-CITY OF PHOENIX"/>
    <s v="CWZ-00021"/>
    <x v="1"/>
    <n v="1"/>
    <n v="0"/>
    <n v="20000"/>
    <m/>
    <m/>
    <m/>
    <x v="3"/>
    <x v="4"/>
    <x v="48"/>
    <s v="Premier"/>
    <s v="United States"/>
    <s v="Premium"/>
    <d v="2016-10-20T00:00:00"/>
    <d v="2016-10-24T00:00:00"/>
    <s v="6-FQIGYUID5"/>
    <s v="2016/11/01"/>
    <s v="2017/02/28"/>
    <n v="4"/>
    <n v="40"/>
    <s v="Not Needed"/>
    <s v="n/a"/>
    <x v="0"/>
    <m/>
  </r>
  <r>
    <n v="8580622"/>
    <n v="1018741"/>
    <x v="3"/>
    <s v="HI-CITY AND COUNTY OF HONOLULU"/>
    <s v="CWZ-00010"/>
    <x v="1"/>
    <n v="1"/>
    <n v="1"/>
    <n v="30000"/>
    <m/>
    <s v="Yes"/>
    <s v="BOARD OF WATER SUPPLY"/>
    <x v="3"/>
    <x v="4"/>
    <x v="48"/>
    <s v="Premier"/>
    <s v="United States"/>
    <s v="Premium"/>
    <d v="2016-10-24T00:00:00"/>
    <d v="2016-10-26T00:00:00"/>
    <s v="7-LJ4AHTN26"/>
    <s v="2016/11/01"/>
    <s v="2017/04/30"/>
    <n v="6"/>
    <n v="6"/>
    <s v="Not Needed"/>
    <s v="n/a"/>
    <x v="0"/>
    <m/>
  </r>
  <r>
    <n v="61642778"/>
    <n v="2166327"/>
    <x v="3"/>
    <s v="UNIVERSITA' DEGLI STUDI DI MILANO"/>
    <s v="CWZ-00010"/>
    <x v="1"/>
    <n v="1"/>
    <n v="1"/>
    <n v="33352.438199999997"/>
    <m/>
    <s v="Yes"/>
    <s v="Universitá Cá Foscari Venezia"/>
    <x v="0"/>
    <x v="5"/>
    <x v="40"/>
    <s v="Premier"/>
    <s v="Italy"/>
    <s v="Premium"/>
    <d v="2016-10-26T00:00:00"/>
    <d v="2016-10-27T00:00:00"/>
    <s v="7-IY6GJRZKF"/>
    <s v="2016/11/01"/>
    <s v="2017/05/31"/>
    <n v="7"/>
    <n v="7"/>
    <s v="EES"/>
    <s v="Yes"/>
    <x v="0"/>
    <s v="Y"/>
  </r>
  <r>
    <n v="71931742"/>
    <n v="6763235"/>
    <x v="3"/>
    <s v="株式会社三井住友銀行"/>
    <s v="CWZ-00010"/>
    <x v="1"/>
    <n v="1"/>
    <n v="1"/>
    <n v="18224.4159"/>
    <m/>
    <s v="Yes"/>
    <s v="株式会社三井住友フィナンシャルグループ Sumitomo Mitsui Financial Group, Inc."/>
    <x v="12"/>
    <x v="31"/>
    <x v="54"/>
    <s v="Premier"/>
    <s v="Japan"/>
    <s v="Premium"/>
    <d v="2016-10-26T00:00:00"/>
    <d v="2016-10-27T00:00:00"/>
    <s v="7-KRXEAUXHM"/>
    <s v="2016/11/01"/>
    <s v="2017/03/31"/>
    <n v="5"/>
    <n v="5"/>
    <s v="Not Needed"/>
    <s v="n/a"/>
    <x v="0"/>
    <m/>
  </r>
  <r>
    <n v="61587877"/>
    <n v="112248"/>
    <x v="3"/>
    <s v="MANCHESTER CITY PLC"/>
    <s v="CWZ-00010"/>
    <x v="1"/>
    <n v="1"/>
    <n v="1"/>
    <n v="53882.087200000002"/>
    <m/>
    <s v="Yes"/>
    <m/>
    <x v="4"/>
    <x v="6"/>
    <x v="24"/>
    <s v="Premier"/>
    <s v="United Kingdom"/>
    <s v="Premium"/>
    <d v="2016-10-26T00:00:00"/>
    <d v="2016-10-27T00:00:00"/>
    <s v="7-LOOVVBBE7"/>
    <s v="2016/11/01"/>
    <s v="2017/10/31"/>
    <n v="12"/>
    <n v="24"/>
    <s v="Not Needed"/>
    <s v="n/a"/>
    <x v="0"/>
    <s v="Y"/>
  </r>
  <r>
    <n v="57984049"/>
    <n v="5501743"/>
    <x v="3"/>
    <s v="HOME OFFICE GROUP"/>
    <s v="CWZ-00011"/>
    <x v="0"/>
    <n v="2"/>
    <n v="2"/>
    <n v="29934.487799999999"/>
    <m/>
    <s v="Yes"/>
    <s v="The Home Office Group"/>
    <x v="4"/>
    <x v="6"/>
    <x v="8"/>
    <s v="Premier"/>
    <s v="Global"/>
    <s v="Premium"/>
    <d v="2016-10-26T00:00:00"/>
    <d v="2016-10-27T00:00:00"/>
    <s v="7-LQG5AODRD"/>
    <s v="2016/11/01"/>
    <s v="2016/12/31"/>
    <n v="2"/>
    <n v="2"/>
    <s v="Not Needed"/>
    <s v="n/a"/>
    <x v="0"/>
    <s v="Y"/>
  </r>
  <r>
    <n v="89271431"/>
    <n v="13202150"/>
    <x v="3"/>
    <s v="Illinois Community College System"/>
    <s v="CWZ-00010"/>
    <x v="1"/>
    <n v="1"/>
    <n v="1"/>
    <n v="55000"/>
    <m/>
    <s v="Yes"/>
    <s v="JOLIET JUNIOR COLLEGE"/>
    <x v="3"/>
    <x v="4"/>
    <x v="4"/>
    <s v="Premier"/>
    <s v="United States"/>
    <s v="Premium"/>
    <d v="2016-10-26T00:00:00"/>
    <d v="2016-10-28T00:00:00"/>
    <s v="7-KLJEXOOVE"/>
    <s v="2016/11/01"/>
    <s v="2017/09/30"/>
    <n v="11"/>
    <n v="11"/>
    <s v="EES07"/>
    <s v="Yes"/>
    <x v="0"/>
    <m/>
  </r>
  <r>
    <n v="5265635"/>
    <n v="1228982"/>
    <x v="3"/>
    <s v="TX-COUNTY OF BEXAR"/>
    <s v="CWZ-00022"/>
    <x v="0"/>
    <n v="1"/>
    <n v="1"/>
    <n v="33333.32"/>
    <m/>
    <s v="Yes"/>
    <s v="BEXAR COUNTY"/>
    <x v="3"/>
    <x v="4"/>
    <x v="10"/>
    <s v="Premier"/>
    <s v="United States"/>
    <s v="Premium"/>
    <d v="2016-10-28T00:00:00"/>
    <d v="2016-10-31T00:00:00"/>
    <s v="7-LTSJ55FNQ"/>
    <s v="2016/11/01"/>
    <s v="2017/02/28"/>
    <n v="4"/>
    <n v="28"/>
    <s v="Not Needed"/>
    <s v="n/a"/>
    <x v="0"/>
    <m/>
  </r>
  <r>
    <n v="58555650"/>
    <n v="1118915"/>
    <x v="3"/>
    <s v="OK-INTEGRIS HEALTH BAPTIST MEDICAL CE"/>
    <s v="CWZ-00011"/>
    <x v="0"/>
    <n v="3"/>
    <n v="0"/>
    <n v="99999.96"/>
    <m/>
    <m/>
    <s v="INTEGRIS HEALTH"/>
    <x v="3"/>
    <x v="4"/>
    <x v="10"/>
    <s v="Premier"/>
    <s v="United States"/>
    <s v="Premium"/>
    <d v="2016-10-28T00:00:00"/>
    <d v="2016-10-31T00:00:00"/>
    <s v="7-LRTCIFOAH"/>
    <s v="2016/11/01"/>
    <s v="2017/02/28"/>
    <n v="4"/>
    <n v="4"/>
    <s v="Not Needed"/>
    <s v="n/a"/>
    <x v="0"/>
    <m/>
  </r>
  <r>
    <n v="85585629"/>
    <n v="23520987"/>
    <x v="3"/>
    <s v="ENCRIPTA S.A."/>
    <s v="CWZ-00011"/>
    <x v="0"/>
    <n v="1"/>
    <n v="0"/>
    <n v="99999.96"/>
    <m/>
    <s v="Will Not Ship"/>
    <s v="1.24.17 - will not ship per seller and ops."/>
    <x v="1"/>
    <x v="35"/>
    <x v="70"/>
    <s v="n/a"/>
    <s v="n/a"/>
    <s v="Standard"/>
    <d v="2016-10-27T00:00:00"/>
    <d v="2016-10-31T00:00:00"/>
    <s v="7-JDUAXVVWF"/>
    <s v="2016/11/01"/>
    <s v="2017/10/31"/>
    <n v="12"/>
    <n v="12"/>
    <s v="Not Needed"/>
    <s v="n/a"/>
    <x v="0"/>
    <m/>
  </r>
  <r>
    <n v="72159208"/>
    <n v="4031003"/>
    <x v="3"/>
    <s v="BABCOCK BORSIG CAPITAL CORP"/>
    <s v="CWZ-00010"/>
    <x v="1"/>
    <n v="1"/>
    <n v="1"/>
    <n v="60000"/>
    <m/>
    <s v="Yes"/>
    <s v="BABCOCK POWER"/>
    <x v="3"/>
    <x v="4"/>
    <x v="21"/>
    <s v="n/a"/>
    <s v="n/a"/>
    <s v="Standard"/>
    <d v="2016-10-27T00:00:00"/>
    <d v="2016-10-31T00:00:00"/>
    <s v="n/a"/>
    <s v="2016/11/01"/>
    <s v="2017/10/31"/>
    <n v="12"/>
    <n v="36"/>
    <s v="Not Needed"/>
    <s v="n/a"/>
    <x v="0"/>
    <m/>
  </r>
  <r>
    <n v="54713650"/>
    <n v="9863406"/>
    <x v="3"/>
    <s v="Shriram Value Services Pvt Ltd"/>
    <s v="CWZ-00011"/>
    <x v="0"/>
    <n v="1"/>
    <n v="1"/>
    <n v="85230.468099999998"/>
    <m/>
    <s v="Yes"/>
    <s v="Shriram Value"/>
    <x v="6"/>
    <x v="13"/>
    <x v="71"/>
    <s v="Premier"/>
    <s v="India"/>
    <s v="Premium"/>
    <d v="2016-10-31T00:00:00"/>
    <d v="2016-11-01T00:00:00"/>
    <s v="6-FLYCZYJ5J"/>
    <s v="2016/11/01"/>
    <s v="2017/10/31"/>
    <n v="12"/>
    <n v="36"/>
    <s v="Not Needed"/>
    <s v="n/a"/>
    <x v="0"/>
    <s v="Y"/>
  </r>
  <r>
    <n v="64841684"/>
    <n v="1431458"/>
    <x v="3"/>
    <s v="Priva"/>
    <s v="CWZ-00010"/>
    <x v="1"/>
    <n v="2"/>
    <n v="2"/>
    <n v="114351.2138"/>
    <m/>
    <s v="Yes"/>
    <m/>
    <x v="0"/>
    <x v="20"/>
    <x v="33"/>
    <s v="Premier"/>
    <s v="Netherlands"/>
    <s v="Premium"/>
    <d v="2016-10-31T00:00:00"/>
    <d v="2016-11-02T00:00:00"/>
    <s v="7-KIVGMCA6R"/>
    <s v="2016/11/01"/>
    <s v="2017/10/31"/>
    <n v="12"/>
    <n v="12"/>
    <s v="Not Needed"/>
    <s v="n/a"/>
    <x v="0"/>
    <m/>
  </r>
  <r>
    <n v="86773411"/>
    <n v="1702574"/>
    <x v="3"/>
    <s v="Vereniging Eigen Huis"/>
    <s v="CWZ-00010"/>
    <x v="1"/>
    <n v="1"/>
    <n v="0"/>
    <n v="57175.606899999999"/>
    <m/>
    <s v="Will Not Ship"/>
    <s v="12.7.16 - confirmed by ops that the customer will not use unit. "/>
    <x v="0"/>
    <x v="20"/>
    <x v="33"/>
    <s v="n/a"/>
    <s v="n/a"/>
    <s v="Standard"/>
    <d v="2016-10-31T00:00:00"/>
    <d v="2016-11-02T00:00:00"/>
    <s v="7-LVHPJMM2B"/>
    <s v="2016/11/01"/>
    <s v="2017/10/31"/>
    <n v="12"/>
    <n v="36"/>
    <s v="Not Needed"/>
    <s v="n/a"/>
    <x v="0"/>
    <m/>
  </r>
  <r>
    <n v="70784601"/>
    <n v="4217590"/>
    <x v="3"/>
    <s v="VIAJES BEDA S.A. de C.V."/>
    <s v="CWZ-00011"/>
    <x v="0"/>
    <n v="1"/>
    <n v="1"/>
    <n v="99999.96"/>
    <m/>
    <s v="Yes"/>
    <m/>
    <x v="1"/>
    <x v="12"/>
    <x v="39"/>
    <s v="n/a"/>
    <s v="n/a"/>
    <s v="Standard"/>
    <d v="2016-10-31T00:00:00"/>
    <d v="2016-11-02T00:00:00"/>
    <s v="7-L5VIV2DDQ"/>
    <s v="2016/11/01"/>
    <s v="2017/10/31"/>
    <n v="12"/>
    <n v="12"/>
    <s v="Not Needed"/>
    <s v="n/a"/>
    <x v="0"/>
    <m/>
  </r>
  <r>
    <n v="50454181"/>
    <n v="37975917"/>
    <x v="3"/>
    <s v="NAMIRIAL SPA"/>
    <s v="CWZ-00010"/>
    <x v="1"/>
    <n v="1"/>
    <n v="1"/>
    <n v="57175.606899999999"/>
    <m/>
    <s v="Yes"/>
    <m/>
    <x v="0"/>
    <x v="5"/>
    <x v="72"/>
    <s v="n/a"/>
    <s v="n/a"/>
    <s v="Standard"/>
    <d v="2016-10-31T00:00:00"/>
    <d v="2016-11-02T00:00:00"/>
    <s v="n/a"/>
    <s v="2016/11/01"/>
    <s v="2017/10/31"/>
    <n v="12"/>
    <n v="36"/>
    <s v="Not Needed"/>
    <s v="n/a"/>
    <x v="0"/>
    <s v="Y"/>
  </r>
  <r>
    <n v="50048752"/>
    <n v="5360362"/>
    <x v="4"/>
    <s v="明基電通股份有限公司"/>
    <s v="CWZ-00010"/>
    <x v="1"/>
    <n v="1"/>
    <n v="0"/>
    <n v="56903.763800000001"/>
    <m/>
    <m/>
    <s v="BenQ Corp."/>
    <x v="9"/>
    <x v="23"/>
    <x v="41"/>
    <s v="n/a"/>
    <s v="n/a"/>
    <s v="Standard"/>
    <d v="2016-11-01T00:00:00"/>
    <d v="2016-11-01T00:00:00"/>
    <s v="7-KEYIF74YS"/>
    <s v="2016/11/01"/>
    <s v="2017/10/31"/>
    <n v="12"/>
    <n v="36"/>
    <s v="Not Needed"/>
    <s v="n/a"/>
    <x v="0"/>
    <m/>
  </r>
  <r>
    <n v="59767979"/>
    <n v="8956277"/>
    <x v="4"/>
    <s v="URBAN SCIENCE"/>
    <s v="CWZ-00010"/>
    <x v="1"/>
    <n v="1"/>
    <n v="0"/>
    <n v="60000"/>
    <m/>
    <m/>
    <m/>
    <x v="3"/>
    <x v="4"/>
    <x v="51"/>
    <s v="n/a"/>
    <s v="n/a"/>
    <s v="Standard"/>
    <d v="2016-11-01T00:00:00"/>
    <d v="2016-11-01T00:00:00"/>
    <s v="n/a"/>
    <s v="2016/11/01"/>
    <s v="2017/10/31"/>
    <n v="12"/>
    <n v="36"/>
    <s v="Not Needed"/>
    <s v="n/a"/>
    <x v="0"/>
    <m/>
  </r>
  <r>
    <n v="7066696"/>
    <n v="5986410"/>
    <x v="4"/>
    <s v="PA-COUNTY OF MONTGOMERY"/>
    <s v="CWZ-00011"/>
    <x v="0"/>
    <n v="2"/>
    <n v="0"/>
    <n v="199999.92"/>
    <m/>
    <m/>
    <s v="County of Montgomery"/>
    <x v="3"/>
    <x v="4"/>
    <x v="14"/>
    <s v="Premier"/>
    <s v="United States"/>
    <s v="Premium"/>
    <d v="2016-11-01T00:00:00"/>
    <d v="2016-11-01T00:00:00"/>
    <s v="7-KBLOOEQAO"/>
    <s v="2016/11/01"/>
    <s v="2017/10/31"/>
    <n v="12"/>
    <n v="36"/>
    <s v="Not Needed"/>
    <s v="n/a"/>
    <x v="0"/>
    <m/>
  </r>
  <r>
    <n v="51150206"/>
    <n v="647610"/>
    <x v="4"/>
    <s v="NCCI HOLDINGS"/>
    <s v="CWZ-00010"/>
    <x v="1"/>
    <n v="1"/>
    <n v="0"/>
    <n v="60000"/>
    <m/>
    <s v="Will Not Ship"/>
    <s v="2.7.17 - confirmed by ops that unit will not ship "/>
    <x v="3"/>
    <x v="4"/>
    <x v="73"/>
    <s v="n/a"/>
    <s v="n/a"/>
    <s v="Standard"/>
    <d v="2016-11-01T00:00:00"/>
    <d v="2016-11-04T00:00:00"/>
    <s v="7-LFFBNAN6P"/>
    <s v="2016/11/01"/>
    <s v="2017/10/31"/>
    <n v="12"/>
    <n v="36"/>
    <s v="Not Needed"/>
    <s v="n/a"/>
    <x v="0"/>
    <m/>
  </r>
  <r>
    <n v="75249230"/>
    <n v="772694"/>
    <x v="4"/>
    <s v="Yazaki North America, Inc."/>
    <s v="CWZ-00031"/>
    <x v="1"/>
    <n v="5"/>
    <n v="5"/>
    <n v="300000"/>
    <m/>
    <s v="Yes"/>
    <s v="11.4.16 - Approved by BG to use $0 invoice, $300k device amount listed in revenue"/>
    <x v="3"/>
    <x v="4"/>
    <x v="4"/>
    <s v="Premier"/>
    <s v="United States"/>
    <s v="Premium"/>
    <d v="2016-11-01T00:00:00"/>
    <d v="2016-11-04T00:00:00"/>
    <s v="7-JSLM2NDM4"/>
    <s v="2016/11/01"/>
    <s v="2017/06/30"/>
    <n v="8"/>
    <n v="8"/>
    <s v="M367"/>
    <s v="Yes"/>
    <x v="0"/>
    <m/>
  </r>
  <r>
    <n v="69431359"/>
    <n v="3064798"/>
    <x v="4"/>
    <s v="Xavier Institute Of Management"/>
    <s v="CWZ-00010"/>
    <x v="1"/>
    <n v="1"/>
    <n v="1"/>
    <n v="51138.291100000002"/>
    <m/>
    <s v="Yes"/>
    <m/>
    <x v="6"/>
    <x v="13"/>
    <x v="74"/>
    <s v="n/a"/>
    <s v="n/a"/>
    <s v="Standard"/>
    <d v="2016-11-07T00:00:00"/>
    <d v="2016-11-08T00:00:00"/>
    <s v="n/a"/>
    <s v="2016/08/01"/>
    <s v="2017/07/31"/>
    <n v="12"/>
    <n v="36"/>
    <s v="Not Needed"/>
    <s v="n/a"/>
    <x v="0"/>
    <m/>
  </r>
  <r>
    <n v="60648223"/>
    <n v="2351681"/>
    <x v="4"/>
    <s v="FORTRESS INVESTMENT GROUP"/>
    <s v="CWZ-00011"/>
    <x v="0"/>
    <n v="1"/>
    <n v="0"/>
    <n v="100000"/>
    <m/>
    <m/>
    <m/>
    <x v="3"/>
    <x v="4"/>
    <x v="12"/>
    <s v="Premier"/>
    <s v="United States"/>
    <s v="Premium"/>
    <d v="2016-11-07T00:00:00"/>
    <d v="2016-11-09T00:00:00"/>
    <s v="n/a"/>
    <s v="2016/11/01"/>
    <s v="2017/10/31"/>
    <n v="12"/>
    <n v="36"/>
    <s v="Not Needed"/>
    <s v="n/a"/>
    <x v="0"/>
    <m/>
  </r>
  <r>
    <n v="84027761"/>
    <n v="3861102"/>
    <x v="4"/>
    <s v="BLACKBOARD INC"/>
    <s v="CWZ-00032"/>
    <x v="0"/>
    <n v="4"/>
    <n v="4"/>
    <n v="400000"/>
    <m/>
    <s v="Yes"/>
    <s v="BLACKBOARD"/>
    <x v="3"/>
    <x v="4"/>
    <x v="14"/>
    <s v="Premier"/>
    <s v="United States"/>
    <s v="Premium"/>
    <d v="2016-11-10T00:00:00"/>
    <d v="2016-11-14T00:00:00"/>
    <s v="7-LZ22CTMGB"/>
    <s v="2016/04/01"/>
    <s v="2017/03/31"/>
    <n v="12"/>
    <n v="12"/>
    <s v="M294"/>
    <s v="Yes"/>
    <x v="0"/>
    <m/>
  </r>
  <r>
    <n v="48071101"/>
    <n v="1629602"/>
    <x v="4"/>
    <s v="Dimeo Construction Co"/>
    <s v="CWZ-00031"/>
    <x v="1"/>
    <n v="1"/>
    <n v="1"/>
    <n v="60000"/>
    <m/>
    <s v="Yes"/>
    <s v="11.15.16 - Approved by Suresh to use $0 invoice, $60k device amount listed in revenue"/>
    <x v="3"/>
    <x v="4"/>
    <x v="75"/>
    <s v="n/a"/>
    <s v="n/a"/>
    <s v="Standard"/>
    <d v="2016-11-15T00:00:00"/>
    <d v="2016-11-15T00:00:00"/>
    <s v="7-KH2JTM7ZH"/>
    <s v="2016/09/01"/>
    <s v="2017/08/31"/>
    <n v="12"/>
    <n v="36"/>
    <s v="M367"/>
    <s v="Yes"/>
    <x v="0"/>
    <m/>
  </r>
  <r>
    <n v="67963267"/>
    <n v="2438696"/>
    <x v="4"/>
    <s v="Gothaer Versicherungen"/>
    <s v="CWZ-00010"/>
    <x v="1"/>
    <n v="1"/>
    <n v="1"/>
    <n v="57175.609299999996"/>
    <m/>
    <s v="Yes"/>
    <s v="Gothaer Systems GmbH"/>
    <x v="8"/>
    <x v="10"/>
    <x v="34"/>
    <s v="Premier"/>
    <s v="Germany"/>
    <s v="Premium"/>
    <d v="2016-11-15T00:00:00"/>
    <d v="2016-11-16T00:00:00"/>
    <s v="7-KSITTVITO"/>
    <s v="2016/11/01"/>
    <s v="2017/10/31"/>
    <n v="12"/>
    <n v="36"/>
    <s v="Not Needed"/>
    <s v="n/a"/>
    <x v="0"/>
    <m/>
  </r>
  <r>
    <n v="54378346"/>
    <n v="10893773"/>
    <x v="4"/>
    <s v="Netcompany"/>
    <s v="CWZ-00032"/>
    <x v="0"/>
    <n v="1"/>
    <n v="1"/>
    <n v="88643.342999999993"/>
    <m/>
    <s v="Yes"/>
    <m/>
    <x v="0"/>
    <x v="0"/>
    <x v="0"/>
    <s v="Premier"/>
    <s v="Denmark"/>
    <s v="Premium"/>
    <d v="2016-11-14T00:00:00"/>
    <d v="2016-11-16T00:00:00"/>
    <s v="7-LKNU3MKRX"/>
    <s v="2016/12/01"/>
    <s v="2017/10/31"/>
    <n v="11"/>
    <n v="11"/>
    <s v="M294"/>
    <s v="Yes"/>
    <x v="0"/>
    <m/>
  </r>
  <r>
    <n v="86159775"/>
    <n v="38223860"/>
    <x v="4"/>
    <s v="American Healthways Services, LLC"/>
    <s v="CWZ-00011"/>
    <x v="0"/>
    <n v="1"/>
    <n v="0"/>
    <n v="99999.96"/>
    <m/>
    <s v="Will Not Ship"/>
    <s v="2.7.17 - confirmed by ops that unit will not ship "/>
    <x v="3"/>
    <x v="4"/>
    <x v="51"/>
    <s v="n/a"/>
    <s v="n/a"/>
    <s v="Standard"/>
    <d v="2016-11-15T00:00:00"/>
    <d v="2016-11-17T00:00:00"/>
    <s v="n/a"/>
    <s v="2016/12/01"/>
    <s v="2017/11/30"/>
    <n v="12"/>
    <n v="36"/>
    <s v="Not Needed"/>
    <s v="n/a"/>
    <x v="0"/>
    <m/>
  </r>
  <r>
    <n v="58178917"/>
    <n v="2378859"/>
    <x v="4"/>
    <s v="BOYNER HOLDİNG A.Ş."/>
    <s v="CWZ-00010"/>
    <x v="1"/>
    <n v="1"/>
    <n v="1"/>
    <n v="60000"/>
    <m/>
    <s v="Yes"/>
    <m/>
    <x v="5"/>
    <x v="19"/>
    <x v="32"/>
    <s v="Premier"/>
    <s v="Turkey"/>
    <s v="Premium"/>
    <d v="2016-11-16T00:00:00"/>
    <d v="2016-11-18T00:00:00"/>
    <s v="7-LJEDU4ANW"/>
    <s v="2016/07/01"/>
    <s v="2017/06/30"/>
    <n v="12"/>
    <n v="36"/>
    <s v="Not Needed"/>
    <s v="n/a"/>
    <x v="0"/>
    <m/>
  </r>
  <r>
    <n v="68081968"/>
    <n v="10540549"/>
    <x v="4"/>
    <s v="ALPHA BETA CONSULTING"/>
    <s v="CWZ-00010"/>
    <x v="1"/>
    <n v="2"/>
    <n v="2"/>
    <n v="120000"/>
    <m/>
    <s v="Yes"/>
    <s v="1.4.17 - name changed from Infiniti Segments Limited and tpid changed from 38299583"/>
    <x v="5"/>
    <x v="7"/>
    <x v="11"/>
    <s v="n/a"/>
    <s v="n/a"/>
    <s v="Standard"/>
    <d v="2016-11-18T00:00:00"/>
    <d v="2016-11-21T00:00:00"/>
    <s v="n/a"/>
    <s v="2016/12/01"/>
    <s v="2017/11/30"/>
    <n v="12"/>
    <n v="36"/>
    <s v="Not Needed"/>
    <s v="n/a"/>
    <x v="0"/>
    <m/>
  </r>
  <r>
    <n v="48198226"/>
    <n v="4355696"/>
    <x v="4"/>
    <s v="VAL MORGAN CINEMA ADVERTISING INC"/>
    <s v="CWZ-00010"/>
    <x v="1"/>
    <n v="1"/>
    <n v="0"/>
    <n v="35000"/>
    <m/>
    <m/>
    <s v="Screenvision Exhibition, Inc."/>
    <x v="3"/>
    <x v="4"/>
    <x v="12"/>
    <s v="n/a"/>
    <s v="n/a"/>
    <s v="Standard"/>
    <d v="2016-11-18T00:00:00"/>
    <d v="2016-11-21T00:00:00"/>
    <s v="7-LGPCMSM4P"/>
    <s v="2016/12/01"/>
    <s v="2017/06/30"/>
    <n v="7"/>
    <n v="19"/>
    <s v="Not Needed"/>
    <s v="n/a"/>
    <x v="0"/>
    <m/>
  </r>
  <r>
    <n v="80975387"/>
    <n v="12535581"/>
    <x v="4"/>
    <s v="ATEA A/S"/>
    <s v="CWZ-00010"/>
    <x v="1"/>
    <n v="1"/>
    <n v="0"/>
    <n v="4432.1696000000002"/>
    <m/>
    <m/>
    <s v="Atea Denmark A/S"/>
    <x v="0"/>
    <x v="0"/>
    <x v="0"/>
    <s v="Premier"/>
    <s v="Denmark"/>
    <s v="Premium"/>
    <d v="2016-11-21T00:00:00"/>
    <d v="2016-11-22T00:00:00"/>
    <s v="7-LRVDWZ3EY"/>
    <s v="2016/12/01"/>
    <s v="2016/12/31"/>
    <n v="1"/>
    <n v="13"/>
    <s v="Not Needed"/>
    <s v="n/a"/>
    <x v="0"/>
    <m/>
  </r>
  <r>
    <n v="6053199"/>
    <n v="15020389"/>
    <x v="4"/>
    <s v="Österreichische Universitätenkonferenz"/>
    <s v="CWZ-00010"/>
    <x v="1"/>
    <n v="1"/>
    <n v="1"/>
    <n v="14293.8971"/>
    <m/>
    <s v="Yes"/>
    <s v="ZENTRALANSTALT FÜR METEOROLOGIE UND GEODYNAMIK"/>
    <x v="0"/>
    <x v="15"/>
    <x v="23"/>
    <s v="Premier"/>
    <s v="Austria"/>
    <s v="Premium"/>
    <d v="2016-11-23T00:00:00"/>
    <d v="2016-11-23T00:00:00"/>
    <s v="n/a"/>
    <s v="2016/12/01"/>
    <s v="2017/02/28"/>
    <n v="3"/>
    <n v="3"/>
    <s v="CTM"/>
    <s v="Yes"/>
    <x v="0"/>
    <m/>
  </r>
  <r>
    <n v="84288081"/>
    <n v="11385236"/>
    <x v="4"/>
    <s v="駿熠電子科技股份有限公司"/>
    <s v="CWZ-00010"/>
    <x v="1"/>
    <n v="1"/>
    <n v="1"/>
    <n v="19087.9375"/>
    <m/>
    <s v="Yes"/>
    <s v="友通資訊股份有限公司; DFI Inc."/>
    <x v="9"/>
    <x v="23"/>
    <x v="41"/>
    <s v="n/a"/>
    <s v="n/a"/>
    <s v="Standard"/>
    <d v="2016-11-25T00:00:00"/>
    <d v="2016-11-28T00:00:00"/>
    <s v="n/a"/>
    <s v="2016/12/01"/>
    <s v="2017/03/31"/>
    <n v="4"/>
    <n v="28"/>
    <s v="Not Needed"/>
    <s v="n/a"/>
    <x v="0"/>
    <m/>
  </r>
  <r>
    <n v="83967004"/>
    <n v="2027922"/>
    <x v="4"/>
    <s v="ORIFLAME POLAND SP. Z O.O."/>
    <s v="CWZ-00011"/>
    <x v="0"/>
    <n v="1"/>
    <n v="1"/>
    <n v="266818.98430000001"/>
    <m/>
    <s v="Yes"/>
    <m/>
    <x v="7"/>
    <x v="21"/>
    <x v="35"/>
    <s v="n/a"/>
    <s v="n/a"/>
    <s v="Standard"/>
    <d v="2016-11-28T00:00:00"/>
    <d v="2016-11-30T00:00:00"/>
    <s v="7-KRYY52DXA"/>
    <s v="2016/12/01"/>
    <s v="2017/11/30"/>
    <n v="12"/>
    <n v="12"/>
    <s v="Not Needed"/>
    <s v="n/a"/>
    <x v="0"/>
    <s v="Y"/>
  </r>
  <r>
    <n v="83967004"/>
    <n v="5116195"/>
    <x v="4"/>
    <s v="ORIFLAME CZECH REPUBLIC spol. s r.o."/>
    <s v="CWZ-00011"/>
    <x v="0"/>
    <n v="9"/>
    <n v="9"/>
    <n v="686105.95360000001"/>
    <m/>
    <s v="Yes"/>
    <s v="ORIFLAME SOFTWARE"/>
    <x v="7"/>
    <x v="24"/>
    <x v="76"/>
    <s v="Premier"/>
    <s v="Czech Republic"/>
    <s v="Premium"/>
    <d v="2016-11-28T00:00:00"/>
    <d v="2016-11-30T00:00:00"/>
    <s v="7-LFMZCSZPS"/>
    <s v="2016/12/01"/>
    <s v="2017/11/30"/>
    <n v="12"/>
    <n v="12"/>
    <s v="Not Needed"/>
    <s v="n/a"/>
    <x v="0"/>
    <s v="Y"/>
  </r>
  <r>
    <n v="52893654"/>
    <n v="939638"/>
    <x v="4"/>
    <s v="MERRILL CORPORATION"/>
    <s v="CWZ-00032"/>
    <x v="0"/>
    <n v="2"/>
    <n v="2"/>
    <n v="200000"/>
    <m/>
    <s v="Yes"/>
    <m/>
    <x v="3"/>
    <x v="4"/>
    <x v="7"/>
    <s v="Premier"/>
    <s v="United States"/>
    <s v="Premium"/>
    <d v="2016-11-28T00:00:00"/>
    <d v="2016-11-30T00:00:00"/>
    <s v="7-LYL3GVDSO"/>
    <s v="2016/12/01"/>
    <s v="2017/02/28"/>
    <n v="3"/>
    <n v="3"/>
    <s v="M294"/>
    <s v="Yes"/>
    <x v="0"/>
    <m/>
  </r>
  <r>
    <n v="90276835"/>
    <n v="3884511"/>
    <x v="4"/>
    <s v="CENTRAL AGENCY FOR INFORMATION TECHNOLOGY - CAIT -"/>
    <s v="CWZ-00011"/>
    <x v="0"/>
    <n v="1"/>
    <n v="1"/>
    <n v="99999.96"/>
    <m/>
    <s v="Yes"/>
    <s v="MINISTRY OF FINANCE - MOF -"/>
    <x v="5"/>
    <x v="36"/>
    <x v="77"/>
    <s v="Premier"/>
    <s v="Kuwait"/>
    <s v="Premium"/>
    <d v="2016-11-30T00:00:00"/>
    <d v="2016-12-01T00:00:00"/>
    <s v="7-LIMMJRPWU"/>
    <s v="2016/12/01"/>
    <s v="2017/11/30"/>
    <n v="12"/>
    <n v="36"/>
    <s v="Not Needed"/>
    <s v="n/a"/>
    <x v="0"/>
    <m/>
  </r>
  <r>
    <n v="80207126"/>
    <n v="522086"/>
    <x v="4"/>
    <s v="DEPARTMENT OF HEALTH"/>
    <s v="CWZ-00011"/>
    <x v="0"/>
    <n v="4"/>
    <n v="0"/>
    <n v="59868.984400000001"/>
    <m/>
    <m/>
    <s v="Medicines and Healthcare Products Regulatory"/>
    <x v="4"/>
    <x v="6"/>
    <x v="8"/>
    <s v="Premier"/>
    <s v="United Kingdom"/>
    <s v="Premium"/>
    <d v="2016-11-29T00:00:00"/>
    <d v="2016-12-01T00:00:00"/>
    <s v="7-K3IQOCJZ3"/>
    <s v="2016/12/01"/>
    <s v="2017/01/31"/>
    <n v="2"/>
    <n v="26"/>
    <s v="Not Needed"/>
    <s v="n/a"/>
    <x v="0"/>
    <s v="Y"/>
  </r>
  <r>
    <n v="61903103"/>
    <n v="9587668"/>
    <x v="4"/>
    <s v="HISCOX PLC"/>
    <s v="CWZ-00011"/>
    <x v="0"/>
    <n v="2"/>
    <n v="2"/>
    <n v="164639.7102"/>
    <m/>
    <s v="Yes"/>
    <s v="HISCOX UNDERWRITING GROUP SERVICES LTD"/>
    <x v="4"/>
    <x v="6"/>
    <x v="8"/>
    <s v="n/a"/>
    <s v="n/a"/>
    <s v="Standard"/>
    <d v="2016-11-29T00:00:00"/>
    <d v="2016-12-01T00:00:00"/>
    <s v="7-IXPDPF3SH"/>
    <s v="2016/12/01"/>
    <s v="2017/10/31"/>
    <n v="11"/>
    <n v="23"/>
    <s v="Not Needed"/>
    <s v="n/a"/>
    <x v="0"/>
    <s v="Y"/>
  </r>
  <r>
    <n v="6385130"/>
    <n v="1446645"/>
    <x v="4"/>
    <s v="CA-CITY OF IRVINE"/>
    <s v="CWZ-00021"/>
    <x v="1"/>
    <n v="1"/>
    <n v="1"/>
    <n v="35000"/>
    <m/>
    <s v="Yes"/>
    <m/>
    <x v="3"/>
    <x v="4"/>
    <x v="48"/>
    <s v="Premier"/>
    <s v="United States"/>
    <s v="Premium"/>
    <d v="2016-11-29T00:00:00"/>
    <d v="2016-12-01T00:00:00"/>
    <s v="6-FPPIT5YOQ"/>
    <s v="2016/11/01"/>
    <s v="2017/05/31"/>
    <n v="7"/>
    <n v="7"/>
    <s v="Not Needed"/>
    <s v="n/a"/>
    <x v="0"/>
    <m/>
  </r>
  <r>
    <n v="57714163"/>
    <n v="1835964"/>
    <x v="4"/>
    <s v="UNIVERSITA' DEGLI STUDI DI ROMA TOR VERGATA"/>
    <s v="CWZ-00011"/>
    <x v="0"/>
    <n v="1"/>
    <n v="1"/>
    <n v="47646.247900000002"/>
    <m/>
    <s v="Yes"/>
    <s v="12.5.16 - name changed from POLITECNICO DI BARI and tpid changed from 1276954, Premier status changed from Standard"/>
    <x v="0"/>
    <x v="5"/>
    <x v="78"/>
    <s v="n/a"/>
    <s v="n/a"/>
    <s v="Standard"/>
    <d v="2016-11-30T00:00:00"/>
    <d v="2016-12-02T00:00:00"/>
    <s v="7-L4FMNP7M2"/>
    <s v="2016/12/01"/>
    <s v="2017/05/31"/>
    <n v="6"/>
    <n v="6"/>
    <s v="CTM"/>
    <s v="Yes"/>
    <x v="0"/>
    <m/>
  </r>
  <r>
    <n v="47572841"/>
    <n v="4402811"/>
    <x v="4"/>
    <s v="ASSURANT GROUP LTD"/>
    <s v="CWZ-00010"/>
    <x v="1"/>
    <n v="1"/>
    <n v="1"/>
    <n v="35921.393100000001"/>
    <m/>
    <s v="Yes"/>
    <s v="Adelie Foods Group Limited"/>
    <x v="4"/>
    <x v="6"/>
    <x v="8"/>
    <s v="n/a"/>
    <s v="n/a"/>
    <s v="Standard"/>
    <d v="2016-11-30T00:00:00"/>
    <d v="2016-12-02T00:00:00"/>
    <s v="7-KIYPXC7RZ"/>
    <s v="2016/12/01"/>
    <s v="2017/07/31"/>
    <n v="8"/>
    <n v="20"/>
    <s v="Not Needed"/>
    <s v="n/a"/>
    <x v="0"/>
    <m/>
  </r>
  <r>
    <n v="91372879"/>
    <n v="13505277"/>
    <x v="4"/>
    <s v="Deutsche Wohnen AG"/>
    <s v="CWZ-00011"/>
    <x v="0"/>
    <n v="2"/>
    <n v="0"/>
    <n v="190584.98139999999"/>
    <m/>
    <m/>
    <m/>
    <x v="8"/>
    <x v="10"/>
    <x v="79"/>
    <s v="n/a"/>
    <s v="n/a"/>
    <s v="Standard"/>
    <d v="2016-11-30T00:00:00"/>
    <d v="2016-12-02T00:00:00"/>
    <s v="7-L447G7PCN"/>
    <s v="2016/12/01"/>
    <s v="2017/11/30"/>
    <n v="12"/>
    <n v="36"/>
    <s v="Not Needed"/>
    <s v="n/a"/>
    <x v="0"/>
    <m/>
  </r>
  <r>
    <n v="81956163"/>
    <n v="2527702"/>
    <x v="5"/>
    <s v="SOFTTEK INFORMATION SERVICES S.A. de C.V."/>
    <s v="CWZ-00010"/>
    <x v="1"/>
    <n v="1"/>
    <n v="1"/>
    <n v="60000"/>
    <m/>
    <s v="Yes"/>
    <s v="Valores Corporativos Softtek S.A. de C.V."/>
    <x v="1"/>
    <x v="12"/>
    <x v="80"/>
    <s v="Premier"/>
    <s v="Mexico"/>
    <s v="Premium"/>
    <d v="2016-12-01T00:00:00"/>
    <d v="2016-12-01T00:00:00"/>
    <s v="7-KKMX4ELDE"/>
    <s v="2016/12/01"/>
    <s v="2017/11/30"/>
    <n v="12"/>
    <n v="36"/>
    <s v="Not Needed"/>
    <s v="n/a"/>
    <x v="0"/>
    <m/>
  </r>
  <r>
    <n v="6701620"/>
    <n v="2571023"/>
    <x v="5"/>
    <s v="BANCA DELLE MARCHE SPA"/>
    <s v="CWZ-00010"/>
    <x v="1"/>
    <n v="1"/>
    <n v="1"/>
    <n v="55426.586499999998"/>
    <m/>
    <s v="Yes"/>
    <m/>
    <x v="0"/>
    <x v="5"/>
    <x v="72"/>
    <s v="Premier"/>
    <s v="Italy"/>
    <s v="Premium"/>
    <d v="2016-12-01T00:00:00"/>
    <d v="2016-12-01T00:00:00"/>
    <s v="7-M27UPXJIS"/>
    <s v="2016/12/01"/>
    <s v="2017/11/30"/>
    <n v="12"/>
    <n v="12"/>
    <s v="Not Needed"/>
    <s v="n/a"/>
    <x v="0"/>
    <m/>
  </r>
  <r>
    <n v="80913700"/>
    <n v="9511098"/>
    <x v="5"/>
    <s v="Klöckner &amp; Co SE"/>
    <s v="CWZ-00010"/>
    <x v="1"/>
    <n v="1"/>
    <n v="0"/>
    <n v="57175.6086"/>
    <m/>
    <m/>
    <s v="Klöckner Shared Services GmbH"/>
    <x v="8"/>
    <x v="10"/>
    <x v="34"/>
    <s v="n/a"/>
    <s v="n/a"/>
    <s v="Standard"/>
    <d v="2016-12-02T00:00:00"/>
    <d v="2016-12-05T00:00:00"/>
    <s v="7-LXIJ7VT4A"/>
    <s v="2016/12/01"/>
    <s v="2017/11/30"/>
    <n v="12"/>
    <n v="36"/>
    <s v="Not Needed"/>
    <s v="n/a"/>
    <x v="0"/>
    <m/>
  </r>
  <r>
    <n v="8205235"/>
    <n v="662785"/>
    <x v="5"/>
    <s v="CA-COUNTY OF LOS ANGELES"/>
    <s v="CWZ-00022"/>
    <x v="0"/>
    <n v="1"/>
    <n v="1"/>
    <n v="41666.65"/>
    <m/>
    <s v="Yes"/>
    <s v="LOS ANGELES COUNTY SHERIFFS DEPT"/>
    <x v="3"/>
    <x v="4"/>
    <x v="48"/>
    <s v="Premier"/>
    <s v="United States"/>
    <s v="Premium"/>
    <d v="2016-12-02T00:00:00"/>
    <d v="2016-12-05T00:00:00"/>
    <s v="7-KM6GXW4SR"/>
    <s v="2016/12/01"/>
    <s v="2017/04/30"/>
    <n v="5"/>
    <n v="5"/>
    <s v="Not Needed"/>
    <s v="n/a"/>
    <x v="0"/>
    <m/>
  </r>
  <r>
    <n v="50211666"/>
    <n v="9890521"/>
    <x v="5"/>
    <s v="株式会社スペース"/>
    <s v="CWZ-00010"/>
    <x v="1"/>
    <n v="3"/>
    <n v="3"/>
    <n v="54673.248500000002"/>
    <m/>
    <s v="Yes"/>
    <s v="SPACE CO.,LTD."/>
    <x v="12"/>
    <x v="31"/>
    <x v="54"/>
    <s v="n/a"/>
    <s v="n/a"/>
    <s v="Standard"/>
    <d v="2016-12-02T00:00:00"/>
    <d v="2016-12-05T00:00:00"/>
    <s v="7-LBJR32TUQ"/>
    <s v="2017/01/01"/>
    <s v="2017/04/30"/>
    <n v="4"/>
    <n v="4"/>
    <s v="Not Needed"/>
    <s v="n/a"/>
    <x v="0"/>
    <m/>
  </r>
  <r>
    <n v="4696785"/>
    <n v="1290233"/>
    <x v="5"/>
    <s v="CLARKE MODET &amp; CO"/>
    <s v="CWZ-00010"/>
    <x v="1"/>
    <n v="1"/>
    <n v="0"/>
    <n v="57175.6086"/>
    <m/>
    <m/>
    <m/>
    <x v="0"/>
    <x v="34"/>
    <x v="81"/>
    <s v="n/a"/>
    <s v="n/a"/>
    <s v="Standard"/>
    <d v="2016-12-01T00:00:00"/>
    <d v="2016-12-05T00:00:00"/>
    <s v="7-KSADKGKCZ"/>
    <s v="2016/12/01"/>
    <s v="2017/11/30"/>
    <n v="12"/>
    <n v="36"/>
    <s v="Not Needed"/>
    <s v="n/a"/>
    <x v="0"/>
    <m/>
  </r>
  <r>
    <n v="54789347"/>
    <n v="2129990"/>
    <x v="5"/>
    <s v="Implenia AG"/>
    <s v="CWZ-00010"/>
    <x v="1"/>
    <n v="1"/>
    <n v="0"/>
    <n v="57175.604399999997"/>
    <m/>
    <m/>
    <s v="Implenia Schweiz AG"/>
    <x v="0"/>
    <x v="3"/>
    <x v="3"/>
    <s v="Premier"/>
    <s v="Switzerland"/>
    <s v="Standard"/>
    <d v="2016-12-07T00:00:00"/>
    <d v="2016-12-07T00:00:00"/>
    <s v="7-KP2NLK6TD"/>
    <s v="2017/01/01"/>
    <s v="2017/12/31"/>
    <n v="12"/>
    <n v="24"/>
    <s v="Not Needed"/>
    <s v="n/a"/>
    <x v="0"/>
    <m/>
  </r>
  <r>
    <n v="8192261"/>
    <n v="923698"/>
    <x v="5"/>
    <s v="GA-COUNTY OF FULTON"/>
    <s v="CWZ-00021"/>
    <x v="1"/>
    <n v="1"/>
    <n v="1"/>
    <n v="10000"/>
    <m/>
    <s v="Yes"/>
    <m/>
    <x v="3"/>
    <x v="4"/>
    <x v="16"/>
    <s v="Premier"/>
    <s v="United States"/>
    <s v="Premium"/>
    <d v="2016-12-06T00:00:00"/>
    <d v="2016-12-08T00:00:00"/>
    <s v="7-LWUK7QDSD"/>
    <s v="2017/01/01"/>
    <s v="2017/02/28"/>
    <n v="2"/>
    <n v="2"/>
    <s v="Not Needed"/>
    <s v="n/a"/>
    <x v="0"/>
    <m/>
  </r>
  <r>
    <n v="5379004"/>
    <n v="1741865"/>
    <x v="5"/>
    <s v="UNIVERSITES"/>
    <s v="CWZ-00010"/>
    <x v="1"/>
    <n v="1"/>
    <n v="0"/>
    <n v="19058.539799999999"/>
    <m/>
    <m/>
    <s v="UNIVERSITE D EVRY"/>
    <x v="11"/>
    <x v="28"/>
    <x v="50"/>
    <s v="Premier"/>
    <s v="France"/>
    <s v="Premium"/>
    <d v="2016-12-05T00:00:00"/>
    <d v="2016-12-08T00:00:00"/>
    <s v="7-KC5OKXYK7"/>
    <s v="2017/01/01"/>
    <s v="2017/04/30"/>
    <n v="4"/>
    <n v="4"/>
    <s v="CTM"/>
    <s v="Yes"/>
    <x v="0"/>
    <m/>
  </r>
  <r>
    <n v="8420583"/>
    <n v="38740258"/>
    <x v="5"/>
    <s v="GOBIERNO DEL ESTADO DE PUEBLA"/>
    <s v="CWZ-00011"/>
    <x v="0"/>
    <n v="1"/>
    <n v="0"/>
    <n v="99999.96"/>
    <m/>
    <m/>
    <m/>
    <x v="1"/>
    <x v="12"/>
    <x v="80"/>
    <s v="n/a"/>
    <s v="n/a"/>
    <s v="Standard"/>
    <d v="2016-12-07T00:00:00"/>
    <d v="2016-12-09T00:00:00"/>
    <s v="7-LTCT3I7LG"/>
    <s v="2017/01/01"/>
    <s v="2017/12/31"/>
    <n v="12"/>
    <n v="12"/>
    <s v="Not Needed"/>
    <s v="n/a"/>
    <x v="0"/>
    <m/>
  </r>
  <r>
    <n v="83064581"/>
    <n v="1059346"/>
    <x v="5"/>
    <s v="TRINITY INDUSTRIES"/>
    <s v="CWZ-00010"/>
    <x v="1"/>
    <n v="1"/>
    <n v="0"/>
    <n v="60000"/>
    <m/>
    <s v="Will Not Ship"/>
    <s v="2.7.17 - confirmed by ops that unit will not ship; Trinity Industries, Inc."/>
    <x v="3"/>
    <x v="4"/>
    <x v="10"/>
    <s v="Premier"/>
    <s v="United States"/>
    <s v="Premium"/>
    <d v="2016-12-07T00:00:00"/>
    <d v="2016-12-09T00:00:00"/>
    <s v="7-LJC6XEFVB"/>
    <s v="2016/12/01"/>
    <s v="2017/11/30"/>
    <n v="12"/>
    <n v="36"/>
    <s v="Not Needed"/>
    <s v="n/a"/>
    <x v="0"/>
    <m/>
  </r>
  <r>
    <n v="8292778"/>
    <n v="4781045"/>
    <x v="5"/>
    <s v="Ministerio del Trabajo y Previsión Social"/>
    <s v="CWZ-00010"/>
    <x v="1"/>
    <n v="1"/>
    <n v="1"/>
    <n v="60000"/>
    <m/>
    <s v="Yes"/>
    <s v="1.4.17 - name changed from direccion del trabajo and tpid changed from 26282646"/>
    <x v="1"/>
    <x v="1"/>
    <x v="1"/>
    <s v="n/a"/>
    <s v="n/a"/>
    <s v="Standard"/>
    <d v="2016-12-07T00:00:00"/>
    <d v="2016-12-09T00:00:00"/>
    <s v="7-LHPLNVKO5"/>
    <s v="2017/01/01"/>
    <s v="2017/12/31"/>
    <n v="12"/>
    <n v="36"/>
    <s v="Not Needed"/>
    <s v="n/a"/>
    <x v="0"/>
    <m/>
  </r>
  <r>
    <n v="69607283"/>
    <n v="2354338"/>
    <x v="5"/>
    <s v="RYZEX INC"/>
    <s v="CWZ-00010"/>
    <x v="1"/>
    <n v="1"/>
    <n v="1"/>
    <n v="60000"/>
    <m/>
    <s v="Yes"/>
    <s v="Peak-Ryzex, Inc."/>
    <x v="3"/>
    <x v="4"/>
    <x v="14"/>
    <s v="n/a"/>
    <s v="n/a"/>
    <s v="Standard"/>
    <d v="2016-12-11T00:00:00"/>
    <d v="2016-12-12T00:00:00"/>
    <s v="7-LSY3OE62Z"/>
    <s v="2017/01/01"/>
    <s v="2017/12/31"/>
    <n v="12"/>
    <n v="24"/>
    <s v="Not Needed"/>
    <s v="n/a"/>
    <x v="0"/>
    <m/>
  </r>
  <r>
    <n v="91289378"/>
    <n v="1271833"/>
    <x v="5"/>
    <s v="METSÄ GROUP HQ"/>
    <s v="CWZ-00010"/>
    <x v="1"/>
    <n v="1"/>
    <n v="0"/>
    <n v="57175.6086"/>
    <m/>
    <m/>
    <m/>
    <x v="0"/>
    <x v="26"/>
    <x v="82"/>
    <s v="Premier"/>
    <s v="Finland"/>
    <s v="Premium"/>
    <d v="2016-12-13T00:00:00"/>
    <d v="2016-12-14T00:00:00"/>
    <s v="7-K3F76DIHI"/>
    <s v="2016/12/01"/>
    <s v="2017/11/30"/>
    <n v="12"/>
    <n v="24"/>
    <s v="Not Needed"/>
    <s v="n/a"/>
    <x v="0"/>
    <m/>
  </r>
  <r>
    <n v="49721302"/>
    <n v="23227303"/>
    <x v="5"/>
    <s v="GreenSquare Group"/>
    <s v="CWZ-00010"/>
    <x v="1"/>
    <n v="1"/>
    <n v="0"/>
    <n v="53882.084900000002"/>
    <m/>
    <m/>
    <s v="GREENSQUARE WESTLEA HOUSING ASSOCIATION"/>
    <x v="4"/>
    <x v="6"/>
    <x v="8"/>
    <s v="n/a"/>
    <s v="n/a"/>
    <s v="Standard"/>
    <d v="2016-12-13T00:00:00"/>
    <d v="2016-12-14T00:00:00"/>
    <s v="7-KUBVV32TA"/>
    <s v="2017/01/01"/>
    <s v="2017/12/31"/>
    <n v="12"/>
    <n v="36"/>
    <s v="Not Needed"/>
    <s v="n/a"/>
    <x v="0"/>
    <m/>
  </r>
  <r>
    <n v="88052810"/>
    <n v="8769025"/>
    <x v="5"/>
    <s v="DERBY CITY COUNCIL"/>
    <s v="CWZ-00011"/>
    <x v="0"/>
    <n v="2"/>
    <n v="2"/>
    <n v="59868.983200000002"/>
    <m/>
    <s v="Yes"/>
    <m/>
    <x v="4"/>
    <x v="6"/>
    <x v="6"/>
    <s v="Premier"/>
    <s v="United Kingdom"/>
    <s v="Premium"/>
    <d v="2016-12-13T00:00:00"/>
    <d v="2016-12-14T00:00:00"/>
    <s v="7-L7XJBTBV6"/>
    <s v="2016/12/01"/>
    <s v="2017/03/31"/>
    <n v="4"/>
    <n v="16"/>
    <s v="Not Needed"/>
    <s v="n/a"/>
    <x v="0"/>
    <s v="Y"/>
  </r>
  <r>
    <n v="57840835"/>
    <n v="5985977"/>
    <x v="5"/>
    <s v="NewYork CTM Healthcare"/>
    <s v="CWZ-00011"/>
    <x v="0"/>
    <n v="1"/>
    <n v="1"/>
    <n v="99999.96"/>
    <m/>
    <s v="Yes"/>
    <s v="12.26.16 - tpid change from 681259; BioClinica, Inc."/>
    <x v="3"/>
    <x v="4"/>
    <x v="14"/>
    <s v="Premier"/>
    <s v="United States"/>
    <s v="Premium"/>
    <d v="2016-12-12T00:00:00"/>
    <d v="2016-12-14T00:00:00"/>
    <s v="n/a"/>
    <s v="2017/01/01"/>
    <s v="2017/12/31"/>
    <n v="12"/>
    <n v="36"/>
    <s v="Not Needed"/>
    <s v="n/a"/>
    <x v="0"/>
    <m/>
  </r>
  <r>
    <n v="82444848"/>
    <n v="953494"/>
    <x v="5"/>
    <s v="CHICAGO PUBLIC SCHOOLS"/>
    <s v="CWZ-00011"/>
    <x v="0"/>
    <n v="2"/>
    <n v="2"/>
    <n v="116666.34"/>
    <m/>
    <s v="Yes"/>
    <s v="12.20.16 - quantity changed from 14 to 2 based on a -12 credit appearing in the 12.20.16 MS Sales refresh; CHICAGO BOARD OF EDUCATION"/>
    <x v="3"/>
    <x v="4"/>
    <x v="4"/>
    <s v="Premier"/>
    <s v="United States"/>
    <s v="Premium"/>
    <d v="2016-12-12T00:00:00"/>
    <d v="2016-12-14T00:00:00"/>
    <s v="7-LRYYJJXSQ"/>
    <s v="2017/01/01"/>
    <s v="2017/07/31"/>
    <n v="7"/>
    <n v="7"/>
    <s v="EES39"/>
    <s v="Yes"/>
    <x v="0"/>
    <m/>
  </r>
  <r>
    <n v="51453798"/>
    <n v="18935487"/>
    <x v="5"/>
    <s v="team neusta GmbH"/>
    <s v="CWZ-00010"/>
    <x v="1"/>
    <n v="1"/>
    <n v="0"/>
    <n v="57175.604399999997"/>
    <m/>
    <m/>
    <m/>
    <x v="8"/>
    <x v="10"/>
    <x v="56"/>
    <s v="n/a"/>
    <s v="n/a"/>
    <s v="Standard"/>
    <d v="2016-12-16T00:00:00"/>
    <d v="2016-12-19T00:00:00"/>
    <s v="7-KGW6TUY2H"/>
    <s v="2017/01/01"/>
    <s v="2017/12/31"/>
    <n v="12"/>
    <n v="12"/>
    <s v="Not Needed"/>
    <s v="n/a"/>
    <x v="0"/>
    <m/>
  </r>
  <r>
    <n v="77512100"/>
    <n v="13819348"/>
    <x v="5"/>
    <s v="APR Media Services - OMD Limited"/>
    <s v="CWZ-00010"/>
    <x v="1"/>
    <n v="1"/>
    <n v="0"/>
    <n v="41967.2601"/>
    <m/>
    <s v="Will Not Ship"/>
    <s v="1.26.17 - confirmed as will not ship by seller and Ops; ООО АГЕНТСТВО МАРКЕТИНГОВЫХ КОММУНИКАЦИЙ"/>
    <x v="7"/>
    <x v="37"/>
    <x v="83"/>
    <s v="n/a"/>
    <s v="n/a"/>
    <s v="Standard"/>
    <d v="2016-12-18T00:00:00"/>
    <d v="2016-12-20T00:00:00"/>
    <s v="7-JA7JHQC35"/>
    <s v="2017/01/01"/>
    <s v="2017/12/31"/>
    <n v="12"/>
    <n v="24"/>
    <s v="Not Needed"/>
    <s v="n/a"/>
    <x v="0"/>
    <m/>
  </r>
  <r>
    <n v="75294243"/>
    <n v="1105619"/>
    <x v="5"/>
    <s v="PETROFAC INTERNATIONAL LIMITED"/>
    <s v="CWZ-00011"/>
    <x v="0"/>
    <n v="1"/>
    <n v="0"/>
    <n v="41666.65"/>
    <m/>
    <m/>
    <m/>
    <x v="5"/>
    <x v="38"/>
    <x v="84"/>
    <s v="Premier"/>
    <s v="United Arab Emirates"/>
    <s v="Premium"/>
    <d v="2016-12-16T00:00:00"/>
    <d v="2016-12-20T00:00:00"/>
    <s v="7-JVUGK33W4"/>
    <s v="2017/01/01"/>
    <s v="2017/05/31"/>
    <n v="5"/>
    <n v="29"/>
    <s v="Not Needed"/>
    <s v="n/a"/>
    <x v="0"/>
    <m/>
  </r>
  <r>
    <n v="66039924"/>
    <n v="2331897"/>
    <x v="5"/>
    <s v="Tieto Oyj"/>
    <s v="CWZ-00010"/>
    <x v="1"/>
    <n v="4"/>
    <n v="0"/>
    <n v="228702.413"/>
    <m/>
    <m/>
    <s v="1.17.17 - updated from Premier Finland to Premier Globaal"/>
    <x v="0"/>
    <x v="26"/>
    <x v="46"/>
    <s v="Premier"/>
    <s v="Global"/>
    <s v="Premium"/>
    <d v="2016-12-15T00:00:00"/>
    <d v="2016-12-20T00:00:00"/>
    <s v="7-LF3PN7SEU"/>
    <s v="2016/12/01"/>
    <s v="2017/11/30"/>
    <n v="12"/>
    <n v="36"/>
    <s v="Not Needed"/>
    <s v="n/a"/>
    <x v="0"/>
    <m/>
  </r>
  <r>
    <n v="76592539"/>
    <n v="2644132"/>
    <x v="5"/>
    <s v="LEON COUNTY SCHOOL DISTRICT"/>
    <s v="CWZ-00010"/>
    <x v="1"/>
    <n v="1"/>
    <n v="1"/>
    <n v="4166.5"/>
    <m/>
    <s v="Yes"/>
    <s v="SCHOOL DISTRICT OF LEON COUNTY"/>
    <x v="3"/>
    <x v="4"/>
    <x v="16"/>
    <s v="n/a"/>
    <s v="n/a"/>
    <s v="Standard"/>
    <d v="2016-12-15T00:00:00"/>
    <d v="2016-12-20T00:00:00"/>
    <s v="7-L7VBN5F7T"/>
    <s v="2016/12/01"/>
    <s v="2017/09/30"/>
    <n v="10"/>
    <n v="10"/>
    <s v="EES39"/>
    <s v="Yes"/>
    <x v="0"/>
    <m/>
  </r>
  <r>
    <n v="73887758"/>
    <n v="12682107"/>
    <x v="5"/>
    <s v="LUNDIN MINING CORPORATION"/>
    <s v="CWZ-00010"/>
    <x v="1"/>
    <n v="1"/>
    <n v="1"/>
    <n v="55268.494599999998"/>
    <m/>
    <s v="Yes"/>
    <s v="12.26.16 - tpid changed from 38914209"/>
    <x v="10"/>
    <x v="27"/>
    <x v="47"/>
    <s v="n/a"/>
    <s v="n/a"/>
    <s v="Standard"/>
    <d v="2016-12-14T00:00:00"/>
    <d v="2016-12-20T00:00:00"/>
    <s v="n/a"/>
    <s v="2017/01/01"/>
    <s v="2017/12/31"/>
    <n v="12"/>
    <n v="36"/>
    <s v="Not Needed"/>
    <s v="n/a"/>
    <x v="0"/>
    <m/>
  </r>
  <r>
    <n v="83291134"/>
    <n v="1781270"/>
    <x v="5"/>
    <s v="DEALOGIC"/>
    <s v="CWZ-00031"/>
    <x v="1"/>
    <n v="1"/>
    <n v="0"/>
    <n v="60000"/>
    <m/>
    <m/>
    <m/>
    <x v="3"/>
    <x v="4"/>
    <x v="12"/>
    <s v="Premier"/>
    <s v="United States"/>
    <s v="Premium"/>
    <d v="2016-12-14T00:00:00"/>
    <d v="2016-12-20T00:00:00"/>
    <s v="7-LDHMXO5U2"/>
    <s v="2016/12/01"/>
    <s v="2017/11/30"/>
    <n v="12"/>
    <n v="12"/>
    <s v="M294"/>
    <s v="Yes"/>
    <x v="0"/>
    <m/>
  </r>
  <r>
    <n v="49635718"/>
    <n v="12403805"/>
    <x v="5"/>
    <s v="BROWN BAG FILMS"/>
    <s v="CWZ-00010"/>
    <x v="1"/>
    <n v="1"/>
    <n v="1"/>
    <n v="42881.698400000001"/>
    <m/>
    <s v="Yes"/>
    <s v="Brown Bag Films Ltd"/>
    <x v="0"/>
    <x v="25"/>
    <x v="45"/>
    <s v="n/a"/>
    <s v="n/a"/>
    <s v="Standard"/>
    <d v="2016-12-19T00:00:00"/>
    <d v="2016-12-21T00:00:00"/>
    <s v="7-LYPR7MTOU"/>
    <s v="2017/01/01"/>
    <s v="2017/09/30"/>
    <n v="9"/>
    <n v="21"/>
    <s v="Not Needed"/>
    <s v="n/a"/>
    <x v="0"/>
    <m/>
  </r>
  <r>
    <n v="51011446"/>
    <n v="17361971"/>
    <x v="5"/>
    <s v="KALLPA"/>
    <s v="CWZ-00010"/>
    <x v="1"/>
    <n v="1"/>
    <n v="0"/>
    <n v="60000"/>
    <m/>
    <m/>
    <s v="IC Power PTE. Ltd."/>
    <x v="1"/>
    <x v="39"/>
    <x v="85"/>
    <s v="n/a"/>
    <s v="n/a"/>
    <s v="Standard"/>
    <d v="2016-12-21T00:00:00"/>
    <d v="2016-12-22T00:00:00"/>
    <s v="7-IVZNQUA33"/>
    <s v="2017/01/01"/>
    <s v="2017/12/31"/>
    <n v="12"/>
    <n v="24"/>
    <s v="Not Needed"/>
    <s v="n/a"/>
    <x v="0"/>
    <m/>
  </r>
  <r>
    <n v="78987937"/>
    <n v="7900835"/>
    <x v="5"/>
    <s v="HOCHTIEF PROJECT DEVELOPMENT POLSKA SP. Z O.O."/>
    <s v="CWZ-00010"/>
    <x v="1"/>
    <n v="1"/>
    <n v="0"/>
    <n v="23823.169399999999"/>
    <m/>
    <m/>
    <m/>
    <x v="7"/>
    <x v="21"/>
    <x v="35"/>
    <s v="n/a"/>
    <s v="n/a"/>
    <s v="Standard"/>
    <d v="2016-12-20T00:00:00"/>
    <d v="2016-12-22T00:00:00"/>
    <s v="7-KISXLL5DU"/>
    <s v="2017/01/01"/>
    <s v="2017/05/31"/>
    <n v="5"/>
    <n v="29"/>
    <s v="Not Needed"/>
    <s v="n/a"/>
    <x v="0"/>
    <s v="Y"/>
  </r>
  <r>
    <n v="55194397"/>
    <n v="10338840"/>
    <x v="5"/>
    <s v="MONITOR"/>
    <s v="CWZ-00010"/>
    <x v="1"/>
    <n v="2"/>
    <n v="2"/>
    <n v="107764.1698"/>
    <m/>
    <s v="Yes"/>
    <s v="1.13.17 - changed from Standard to Premium. "/>
    <x v="4"/>
    <x v="6"/>
    <x v="8"/>
    <s v="Premier"/>
    <s v="United Kingdom"/>
    <s v="Premium"/>
    <d v="2016-12-19T00:00:00"/>
    <d v="2016-12-22T00:00:00"/>
    <s v="n/a"/>
    <s v="2017/01/01"/>
    <s v="2017/12/31"/>
    <n v="12"/>
    <n v="36"/>
    <s v="Not Needed"/>
    <s v="n/a"/>
    <x v="0"/>
    <s v="Y"/>
  </r>
  <r>
    <n v="74142240"/>
    <n v="31300300"/>
    <x v="5"/>
    <s v="Favendo GmbH"/>
    <s v="CWZ-00010"/>
    <x v="1"/>
    <n v="1"/>
    <n v="0"/>
    <n v="57175.6086"/>
    <m/>
    <m/>
    <m/>
    <x v="8"/>
    <x v="10"/>
    <x v="17"/>
    <s v="n/a"/>
    <s v="n/a"/>
    <s v="Standard"/>
    <d v="2016-12-19T00:00:00"/>
    <d v="2016-12-22T00:00:00"/>
    <s v="7-LA4IHECRG"/>
    <s v="2017/01/01"/>
    <s v="2017/12/31"/>
    <n v="12"/>
    <n v="36"/>
    <s v="Not Needed"/>
    <s v="n/a"/>
    <x v="0"/>
    <m/>
  </r>
  <r>
    <n v="71853103"/>
    <n v="14952339"/>
    <x v="5"/>
    <s v="Sharecat Solutions AS"/>
    <s v="CWZ-00010"/>
    <x v="1"/>
    <n v="1"/>
    <n v="0"/>
    <n v="58656.5072"/>
    <m/>
    <m/>
    <m/>
    <x v="0"/>
    <x v="40"/>
    <x v="86"/>
    <s v="n/a"/>
    <s v="n/a"/>
    <s v="Standard"/>
    <d v="2016-12-22T00:00:00"/>
    <d v="2016-12-23T00:00:00"/>
    <s v="7-MFHWF6F5A"/>
    <s v="2017/01/01"/>
    <s v="2017/12/31"/>
    <n v="12"/>
    <n v="12"/>
    <s v="Not Needed"/>
    <s v="n/a"/>
    <x v="0"/>
    <m/>
  </r>
  <r>
    <n v="7572735"/>
    <n v="16399309"/>
    <x v="5"/>
    <s v="IG WEBSERVICES S.A. S"/>
    <m/>
    <x v="2"/>
    <m/>
    <m/>
    <m/>
    <m/>
    <m/>
    <s v="1.25.17 - Originally referred on 12/23/16 for 1xCWZ-00010. A credit appears in today’s refresh against that unit and referral has been cancelled; IG Web Services S.A.S"/>
    <x v="1"/>
    <x v="32"/>
    <x v="58"/>
    <s v="Premier"/>
    <s v="Colombia"/>
    <s v="Premium"/>
    <d v="2016-12-21T00:00:00"/>
    <d v="2016-12-23T00:00:00"/>
    <s v="7-KSFU35PIS"/>
    <s v="2016/12/01"/>
    <s v="2016/12/31"/>
    <n v="1"/>
    <n v="12"/>
    <s v="Not Needed"/>
    <s v="n/a"/>
    <x v="1"/>
    <m/>
  </r>
  <r>
    <n v="8841930"/>
    <n v="14612517"/>
    <x v="5"/>
    <s v="UNIVERSITY OF LINCOLN"/>
    <s v="CWZ-00011"/>
    <x v="0"/>
    <n v="1"/>
    <n v="0"/>
    <n v="89803.474900000001"/>
    <m/>
    <m/>
    <m/>
    <x v="4"/>
    <x v="6"/>
    <x v="24"/>
    <s v="n/a"/>
    <s v="n/a"/>
    <s v="Standard"/>
    <d v="2016-12-21T00:00:00"/>
    <d v="2016-12-23T00:00:00"/>
    <s v="7-LCDVT3FS3"/>
    <s v="2017/01/01"/>
    <s v="2017/12/31"/>
    <n v="12"/>
    <n v="12"/>
    <s v="CTM"/>
    <s v="Yes"/>
    <x v="0"/>
    <m/>
  </r>
  <r>
    <n v="82961673"/>
    <n v="3266610"/>
    <x v="5"/>
    <s v="SERCO GROUP PLC"/>
    <s v="CWZ-00011"/>
    <x v="0"/>
    <n v="2"/>
    <n v="0"/>
    <n v="179606.9497"/>
    <m/>
    <m/>
    <s v="1.17.17 - updated from Premier UK to Global"/>
    <x v="4"/>
    <x v="6"/>
    <x v="8"/>
    <s v="Premier"/>
    <s v="Global"/>
    <s v="Premium"/>
    <d v="2016-12-21T00:00:00"/>
    <d v="2016-12-23T00:00:00"/>
    <s v="7-K2FLRXLUI"/>
    <s v="2017/01/01"/>
    <s v="2017/12/31"/>
    <n v="12"/>
    <n v="36"/>
    <s v="Not Needed"/>
    <s v="n/a"/>
    <x v="0"/>
    <s v="Y"/>
  </r>
  <r>
    <n v="8710385"/>
    <n v="1349463"/>
    <x v="5"/>
    <s v="PRESIDENZA DEL CONSIGLIO DEI MINISTRI"/>
    <s v="CWZ-00011"/>
    <x v="0"/>
    <n v="1"/>
    <n v="1"/>
    <n v="71469.369300000006"/>
    <m/>
    <s v="Yes"/>
    <s v="INVITALIA AG NAZ ATTRAZIONE DEGLI INVESTIMENTI E SVILUPP0"/>
    <x v="0"/>
    <x v="5"/>
    <x v="60"/>
    <s v="Premier"/>
    <s v="Italy"/>
    <s v="Premium"/>
    <d v="2016-12-21T00:00:00"/>
    <d v="2016-12-23T00:00:00"/>
    <s v="7-M7SKS5TXP"/>
    <s v="2017/01/01"/>
    <s v="2017/09/30"/>
    <n v="9"/>
    <n v="9"/>
    <s v="Not Needed"/>
    <s v="n/a"/>
    <x v="0"/>
    <s v="Y"/>
  </r>
  <r>
    <n v="6046425"/>
    <n v="12649665"/>
    <x v="5"/>
    <s v="FLORIDA VIRTUAL SCHOOL"/>
    <s v="CWZ-00010"/>
    <x v="1"/>
    <n v="1"/>
    <n v="1"/>
    <n v="60000"/>
    <m/>
    <s v="Yes"/>
    <m/>
    <x v="3"/>
    <x v="4"/>
    <x v="16"/>
    <s v="Premier"/>
    <s v="United States"/>
    <s v="Premium"/>
    <d v="2016-12-20T00:00:00"/>
    <d v="2016-12-23T00:00:00"/>
    <s v="7-LHJLEDG7P"/>
    <s v="2017/01/01"/>
    <s v="2017/12/31"/>
    <n v="12"/>
    <n v="12"/>
    <s v="CTM"/>
    <s v="Yes"/>
    <x v="0"/>
    <s v="Y"/>
  </r>
  <r>
    <n v="82183923"/>
    <n v="8546932"/>
    <x v="5"/>
    <s v="MAXIM INTEGRATED PRODUCTS"/>
    <s v="CWZ-00011"/>
    <x v="0"/>
    <n v="1"/>
    <n v="1"/>
    <n v="49999.98"/>
    <m/>
    <s v="Yes"/>
    <s v="maximintegrated.com"/>
    <x v="3"/>
    <x v="4"/>
    <x v="67"/>
    <s v="Premier"/>
    <s v="United States"/>
    <s v="Premium"/>
    <d v="2016-12-20T00:00:00"/>
    <d v="2016-12-23T00:00:00"/>
    <s v="7-KHCVYRPLM"/>
    <s v="2017/01/01"/>
    <s v="2017/06/30"/>
    <n v="6"/>
    <n v="18"/>
    <s v="Not Needed"/>
    <s v="n/a"/>
    <x v="0"/>
    <m/>
  </r>
  <r>
    <n v="50661425"/>
    <n v="19374082"/>
    <x v="5"/>
    <s v="ALPITOUR SPA"/>
    <s v="CWZ-00010"/>
    <x v="1"/>
    <n v="1"/>
    <n v="0"/>
    <n v="23823.169399999999"/>
    <m/>
    <m/>
    <m/>
    <x v="0"/>
    <x v="5"/>
    <x v="87"/>
    <s v="n/a"/>
    <s v="n/a"/>
    <s v="Standard"/>
    <d v="2016-12-22T00:00:00"/>
    <d v="2016-12-26T00:00:00"/>
    <s v="7-KM24ND2QT"/>
    <s v="2017/01/01"/>
    <s v="2017/05/31"/>
    <n v="5"/>
    <n v="5"/>
    <s v="Not Needed"/>
    <s v="n/a"/>
    <x v="0"/>
    <m/>
  </r>
  <r>
    <n v="71931742"/>
    <n v="6763235"/>
    <x v="5"/>
    <s v="株式会社三井住友銀行"/>
    <s v="CWZ-00010"/>
    <x v="1"/>
    <n v="2"/>
    <n v="2"/>
    <n v="21869.2994"/>
    <m/>
    <s v="Yes"/>
    <s v="株式会社三井住友フィナンシャルグループ"/>
    <x v="12"/>
    <x v="31"/>
    <x v="54"/>
    <s v="Premier"/>
    <s v="Japan"/>
    <s v="Premium"/>
    <d v="2016-12-22T00:00:00"/>
    <d v="2016-12-26T00:00:00"/>
    <s v="n/a"/>
    <s v="2017/01/01"/>
    <s v="2017/03/31"/>
    <n v="3"/>
    <n v="3"/>
    <s v="Not Needed"/>
    <s v="n/a"/>
    <x v="0"/>
    <m/>
  </r>
  <r>
    <n v="68166991"/>
    <n v="1173976"/>
    <x v="5"/>
    <s v="琉球大学"/>
    <s v="CWZ-00011"/>
    <x v="0"/>
    <n v="2"/>
    <n v="2"/>
    <n v="45561.060400000002"/>
    <m/>
    <s v="Yes"/>
    <s v="独立行政法人沖縄科学技術研究基盤整備機構"/>
    <x v="12"/>
    <x v="31"/>
    <x v="88"/>
    <s v="Premier"/>
    <s v="Japan"/>
    <s v="Premium"/>
    <d v="2016-12-22T00:00:00"/>
    <d v="2016-12-26T00:00:00"/>
    <s v="n/a"/>
    <s v="2017/01/01"/>
    <s v="2017/03/31"/>
    <n v="3"/>
    <n v="3"/>
    <s v="EES39"/>
    <s v="Yes"/>
    <x v="0"/>
    <m/>
  </r>
  <r>
    <n v="89912948"/>
    <n v="39098226"/>
    <x v="5"/>
    <s v="McLaren Construction (UK) Ltd"/>
    <s v="CWZ-00011"/>
    <x v="0"/>
    <n v="1"/>
    <n v="1"/>
    <n v="89803.474900000001"/>
    <m/>
    <s v="Yes"/>
    <m/>
    <x v="4"/>
    <x v="6"/>
    <x v="6"/>
    <s v="n/a"/>
    <s v="n/a"/>
    <s v="Standard"/>
    <d v="2016-12-22T00:00:00"/>
    <d v="2016-12-26T00:00:00"/>
    <s v="7-MCSQ3M7LY"/>
    <s v="2017/01/01"/>
    <s v="2017/12/31"/>
    <n v="12"/>
    <n v="36"/>
    <s v="Not Needed"/>
    <s v="n/a"/>
    <x v="0"/>
    <m/>
  </r>
  <r>
    <n v="4785940"/>
    <n v="1245481"/>
    <x v="5"/>
    <s v="Te Papa Museum Of New Zealand"/>
    <s v="CWZ-00010"/>
    <x v="1"/>
    <n v="1"/>
    <n v="1"/>
    <n v="60023.42"/>
    <m/>
    <s v="Yes"/>
    <m/>
    <x v="2"/>
    <x v="8"/>
    <x v="89"/>
    <s v="Premier"/>
    <s v="New Zealand"/>
    <s v="Premium"/>
    <d v="2016-12-22T00:00:00"/>
    <d v="2016-12-26T00:00:00"/>
    <s v="7-K2SD3HOH7"/>
    <s v="2017/01/01"/>
    <s v="2017/12/31"/>
    <n v="12"/>
    <n v="12"/>
    <s v="EES39"/>
    <s v="Yes"/>
    <x v="0"/>
    <m/>
  </r>
  <r>
    <n v="83869904"/>
    <n v="3663130"/>
    <x v="5"/>
    <s v="SHELBY COUNTY SCHOOLS"/>
    <s v="CWZ-00011"/>
    <x v="0"/>
    <n v="1"/>
    <n v="0"/>
    <n v="99999.96"/>
    <m/>
    <m/>
    <m/>
    <x v="3"/>
    <x v="4"/>
    <x v="51"/>
    <s v="Premier"/>
    <s v="United States"/>
    <s v="Premium"/>
    <d v="2016-12-21T00:00:00"/>
    <d v="2016-12-26T00:00:00"/>
    <s v="n/a"/>
    <s v="2017/01/01"/>
    <s v="2017/12/31"/>
    <n v="12"/>
    <n v="12"/>
    <s v="CTM"/>
    <s v="Yes"/>
    <x v="0"/>
    <m/>
  </r>
  <r>
    <n v="62390987"/>
    <n v="3672892"/>
    <x v="5"/>
    <s v="EWE AG"/>
    <s v="CWZ-00010"/>
    <x v="1"/>
    <n v="1"/>
    <n v="0"/>
    <n v="57175.6086"/>
    <m/>
    <m/>
    <s v="1.10.17 - name changed from 4COM CUSTOMER SERVICES LIMITED and tpid changed from 38252435; BTC Business Technology Consulting AG"/>
    <x v="8"/>
    <x v="10"/>
    <x v="56"/>
    <s v="Premier"/>
    <s v="Germany"/>
    <s v="Premium"/>
    <d v="2016-12-21T00:00:00"/>
    <d v="2016-12-26T00:00:00"/>
    <s v="7-MAB2Z3X53"/>
    <s v="2017/01/01"/>
    <s v="2017/12/31"/>
    <n v="12"/>
    <n v="36"/>
    <s v="Not Needed"/>
    <s v="n/a"/>
    <x v="0"/>
    <m/>
  </r>
  <r>
    <n v="78318938"/>
    <n v="9447207"/>
    <x v="5"/>
    <s v="4COM LTD"/>
    <s v="CWZ-00011"/>
    <x v="0"/>
    <n v="2"/>
    <n v="2"/>
    <n v="179606.9497"/>
    <m/>
    <s v="Yes"/>
    <m/>
    <x v="4"/>
    <x v="6"/>
    <x v="90"/>
    <s v="n/a"/>
    <s v="n/a"/>
    <s v="Standard"/>
    <d v="2016-12-21T00:00:00"/>
    <d v="2016-12-26T00:00:00"/>
    <s v="n/a"/>
    <s v="2017/01/01"/>
    <s v="2017/12/31"/>
    <n v="12"/>
    <n v="36"/>
    <s v="Not Needed"/>
    <s v="n/a"/>
    <x v="0"/>
    <m/>
  </r>
  <r>
    <n v="55194397"/>
    <n v="522086"/>
    <x v="5"/>
    <s v="DEPARTMENT OF HEALTH"/>
    <m/>
    <x v="2"/>
    <m/>
    <m/>
    <m/>
    <m/>
    <m/>
    <s v="1.16.17 - cancelled referral for 2x8100s. Keeping the original referral from 12/22; Monitor"/>
    <x v="4"/>
    <x v="6"/>
    <x v="8"/>
    <s v="Premier"/>
    <s v="United Kingdom"/>
    <s v="Premium"/>
    <d v="2016-12-19T00:00:00"/>
    <d v="2016-12-26T00:00:00"/>
    <s v="7-K3IQOCJZ3"/>
    <s v="2017/01/01"/>
    <s v="2017/12/31"/>
    <n v="12"/>
    <n v="36"/>
    <s v="Not Needed"/>
    <s v="n/a"/>
    <x v="1"/>
    <s v="Y"/>
  </r>
  <r>
    <n v="80975387"/>
    <n v="12535581"/>
    <x v="5"/>
    <s v="ATEA A/S"/>
    <s v="CWZ-00011"/>
    <x v="0"/>
    <n v="4"/>
    <n v="0"/>
    <n v="354573.19809999998"/>
    <m/>
    <m/>
    <s v="Atea Denmark A/S"/>
    <x v="0"/>
    <x v="0"/>
    <x v="0"/>
    <s v="Premier"/>
    <s v="Denmark"/>
    <s v="Premium"/>
    <d v="2016-12-24T00:00:00"/>
    <d v="2016-12-27T00:00:00"/>
    <s v="7-LRVDWZ3EY"/>
    <s v="2017/01/01"/>
    <s v="2017/12/31"/>
    <n v="12"/>
    <n v="12"/>
    <s v="Not Needed"/>
    <s v="n/a"/>
    <x v="0"/>
    <m/>
  </r>
  <r>
    <n v="50137657"/>
    <n v="28863311"/>
    <x v="5"/>
    <s v="Esh Holdings"/>
    <s v="CWZ-00010"/>
    <x v="1"/>
    <n v="1"/>
    <n v="1"/>
    <n v="53882.084900000002"/>
    <m/>
    <s v="Yes"/>
    <s v="Esh Holdings Ltd"/>
    <x v="4"/>
    <x v="6"/>
    <x v="24"/>
    <s v="n/a"/>
    <s v="n/a"/>
    <s v="Standard"/>
    <d v="2016-12-24T00:00:00"/>
    <d v="2016-12-27T00:00:00"/>
    <s v="7-MK5CDUHEL"/>
    <s v="2017/01/01"/>
    <s v="2017/12/31"/>
    <n v="12"/>
    <n v="36"/>
    <s v="Not Needed"/>
    <s v="n/a"/>
    <x v="0"/>
    <m/>
  </r>
  <r>
    <n v="8280296"/>
    <n v="7301283"/>
    <x v="5"/>
    <s v="GRUPO ABERTIS"/>
    <s v="CWZ-00010"/>
    <x v="1"/>
    <n v="1"/>
    <n v="1"/>
    <n v="23823.169399999999"/>
    <m/>
    <s v="Yes"/>
    <s v="CELLNEX TELECOM, S.A."/>
    <x v="0"/>
    <x v="34"/>
    <x v="91"/>
    <s v="Premier"/>
    <s v="Spain"/>
    <s v="Premium"/>
    <d v="2016-12-24T00:00:00"/>
    <d v="2016-12-27T00:00:00"/>
    <s v="7-MCRWPVQJL"/>
    <s v="2017/01/01"/>
    <s v="2017/05/31"/>
    <n v="5"/>
    <n v="29"/>
    <s v="Not Needed"/>
    <s v="n/a"/>
    <x v="0"/>
    <m/>
  </r>
  <r>
    <n v="61038026"/>
    <n v="3399681"/>
    <x v="5"/>
    <s v="ICELAND FROZEN FOODS PLC"/>
    <s v="CWZ-00011"/>
    <x v="0"/>
    <n v="1"/>
    <n v="0"/>
    <n v="89803.474900000001"/>
    <m/>
    <m/>
    <m/>
    <x v="4"/>
    <x v="6"/>
    <x v="24"/>
    <s v="n/a"/>
    <s v="n/a"/>
    <s v="Standard"/>
    <d v="2016-12-23T00:00:00"/>
    <d v="2016-12-27T00:00:00"/>
    <s v="7-MCSJSG64G"/>
    <s v="2017/01/01"/>
    <s v="2017/12/31"/>
    <n v="12"/>
    <n v="24"/>
    <s v="Not Needed"/>
    <s v="n/a"/>
    <x v="0"/>
    <m/>
  </r>
  <r>
    <n v="5070658"/>
    <n v="1444513"/>
    <x v="5"/>
    <s v="Undervisningsministeriet"/>
    <s v="CWZ-00010"/>
    <x v="1"/>
    <n v="1"/>
    <n v="0"/>
    <n v="53185.997499999998"/>
    <m/>
    <m/>
    <s v="Efif"/>
    <x v="0"/>
    <x v="0"/>
    <x v="0"/>
    <s v="Premier"/>
    <s v="Denmark"/>
    <s v="Premium"/>
    <d v="2016-12-23T00:00:00"/>
    <d v="2016-12-27T00:00:00"/>
    <s v="7-J7A5I2WQT"/>
    <s v="2017/01/01"/>
    <s v="2017/12/31"/>
    <n v="12"/>
    <n v="12"/>
    <s v="EES39"/>
    <s v="Yes"/>
    <x v="0"/>
    <m/>
  </r>
  <r>
    <n v="74876468"/>
    <n v="1835964"/>
    <x v="5"/>
    <s v="UNIVERSITA' DEGLI STUDI DI ROMA TOR VERGATA"/>
    <s v="CWZ-00010"/>
    <x v="1"/>
    <n v="1"/>
    <n v="1"/>
    <n v="23823.169399999999"/>
    <m/>
    <s v="Yes"/>
    <s v="ISS ISTITUTO SUPERIORE SANITA'"/>
    <x v="0"/>
    <x v="5"/>
    <x v="60"/>
    <s v="Premier"/>
    <s v="Italy"/>
    <s v="Premium"/>
    <d v="2016-12-23T00:00:00"/>
    <d v="2016-12-27T00:00:00"/>
    <s v="7-JZOMNZFOG"/>
    <s v="2017/01/01"/>
    <s v="2017/05/31"/>
    <n v="5"/>
    <n v="5"/>
    <m/>
    <m/>
    <x v="0"/>
    <m/>
  </r>
  <r>
    <n v="61264832"/>
    <n v="1322208"/>
    <x v="5"/>
    <s v="Finanz Informatik GmbH &amp; Co.KG"/>
    <s v="CWZ-00010"/>
    <x v="1"/>
    <n v="1"/>
    <n v="1"/>
    <n v="76234.137700000007"/>
    <m/>
    <s v="Yes"/>
    <m/>
    <x v="8"/>
    <x v="10"/>
    <x v="64"/>
    <s v="Premier"/>
    <s v="Germany"/>
    <s v="Premium"/>
    <d v="2016-12-23T00:00:00"/>
    <d v="2016-12-27T00:00:00"/>
    <s v="n/a"/>
    <s v="2017/01/01"/>
    <s v="2018/04/30"/>
    <n v="16"/>
    <n v="16"/>
    <s v="Not Needed"/>
    <s v="n/a"/>
    <x v="0"/>
    <m/>
  </r>
  <r>
    <n v="61264832"/>
    <n v="1322208"/>
    <x v="5"/>
    <s v="Finanz Informatik GmbH &amp; Co.KG"/>
    <s v="CWZ-00011"/>
    <x v="0"/>
    <n v="1"/>
    <n v="0"/>
    <n v="127056.6577"/>
    <m/>
    <m/>
    <m/>
    <x v="8"/>
    <x v="10"/>
    <x v="64"/>
    <s v="Premier"/>
    <s v="Germany"/>
    <s v="Premium"/>
    <d v="2016-12-23T00:00:00"/>
    <d v="2016-12-27T00:00:00"/>
    <s v="n/a"/>
    <s v="2017/01/01"/>
    <s v="2018/04/30"/>
    <n v="16"/>
    <n v="16"/>
    <s v="Not Needed"/>
    <s v="n/a"/>
    <x v="0"/>
    <m/>
  </r>
  <r>
    <n v="88743429"/>
    <n v="1425950"/>
    <x v="5"/>
    <s v="TransAlta Generation Partnership"/>
    <s v="CWZ-00011"/>
    <x v="0"/>
    <n v="1"/>
    <n v="1"/>
    <n v="23028.491999999998"/>
    <m/>
    <s v="Yes"/>
    <s v="TRANSALTA CORPORATION"/>
    <x v="10"/>
    <x v="27"/>
    <x v="92"/>
    <s v="Premier"/>
    <s v="Canada"/>
    <s v="Premium"/>
    <d v="2016-12-23T00:00:00"/>
    <d v="2016-12-27T00:00:00"/>
    <s v="7-LZBJ32RR4"/>
    <s v="2017/01/01"/>
    <s v="2017/03/31"/>
    <n v="3"/>
    <n v="3"/>
    <s v="Not Needed"/>
    <s v="n/a"/>
    <x v="0"/>
    <m/>
  </r>
  <r>
    <n v="88743429"/>
    <n v="1425950"/>
    <x v="5"/>
    <s v="TransAlta Generation Partnership"/>
    <s v="CWZ-00011"/>
    <x v="0"/>
    <n v="1"/>
    <n v="1"/>
    <n v="92113.967900000003"/>
    <m/>
    <s v="Yes"/>
    <s v="TRANSALTA CORPORATION"/>
    <x v="10"/>
    <x v="27"/>
    <x v="92"/>
    <s v="Premier"/>
    <s v="Canada"/>
    <s v="Premium"/>
    <d v="2016-12-23T00:00:00"/>
    <d v="2016-12-27T00:00:00"/>
    <s v="7-LZBJ32RR4"/>
    <s v="2017/04/01"/>
    <s v="2018/03/31"/>
    <n v="12"/>
    <n v="24"/>
    <s v="Not Needed"/>
    <s v="n/a"/>
    <x v="0"/>
    <m/>
  </r>
  <r>
    <n v="91687093"/>
    <n v="6174588"/>
    <x v="5"/>
    <s v="JAYMAN MASTERBUILT"/>
    <s v="CWZ-00010"/>
    <x v="1"/>
    <n v="1"/>
    <n v="0"/>
    <n v="55268.494599999998"/>
    <m/>
    <s v="Will Not Ship"/>
    <s v="2.7.17 - confirmed by ops that unit will not ship; Jayman MasterBuilt, Inc."/>
    <x v="10"/>
    <x v="27"/>
    <x v="49"/>
    <s v="Premier"/>
    <s v="Canada"/>
    <s v="Premium"/>
    <d v="2016-12-23T00:00:00"/>
    <d v="2016-12-27T00:00:00"/>
    <s v="7-L7W3CXXKO"/>
    <s v="2017/01/01"/>
    <s v="2017/12/31"/>
    <n v="12"/>
    <n v="36"/>
    <s v="Not Needed"/>
    <s v="n/a"/>
    <x v="0"/>
    <m/>
  </r>
  <r>
    <n v="5771734"/>
    <n v="669584"/>
    <x v="5"/>
    <s v="UNIVERSITY OF SOUTH FLORIDA"/>
    <s v="CWZ-00011"/>
    <x v="0"/>
    <n v="1"/>
    <n v="1"/>
    <n v="74999.97"/>
    <m/>
    <s v="Yes"/>
    <m/>
    <x v="3"/>
    <x v="4"/>
    <x v="16"/>
    <s v="Premier"/>
    <s v="United States"/>
    <s v="Premium"/>
    <d v="2016-12-23T00:00:00"/>
    <d v="2016-12-27T00:00:00"/>
    <s v="7-LBVTADBLZ"/>
    <s v="2017/01/01"/>
    <s v="2017/09/30"/>
    <n v="9"/>
    <n v="9"/>
    <s v="EES39"/>
    <s v="Yes"/>
    <x v="0"/>
    <m/>
  </r>
  <r>
    <n v="62130168"/>
    <n v="2243435"/>
    <x v="5"/>
    <s v="TECNICAS REUNIDAS S.A."/>
    <s v="CWZ-00010"/>
    <x v="1"/>
    <n v="1"/>
    <n v="1"/>
    <n v="57175.6086"/>
    <m/>
    <s v="Yes"/>
    <s v="Initec Plantas Industriales. SAU."/>
    <x v="0"/>
    <x v="34"/>
    <x v="81"/>
    <s v="Premier"/>
    <s v="Spain"/>
    <s v="Premium"/>
    <d v="2016-12-22T00:00:00"/>
    <d v="2016-12-27T00:00:00"/>
    <s v="7-M2YST2YRN"/>
    <s v="2017/01/01"/>
    <s v="2017/12/31"/>
    <n v="12"/>
    <n v="36"/>
    <s v="Not Needed"/>
    <s v="n/a"/>
    <x v="0"/>
    <s v="Y"/>
  </r>
  <r>
    <n v="61359693"/>
    <n v="15848911"/>
    <x v="5"/>
    <s v="Ultimate Medical Academy"/>
    <s v="CWZ-00010"/>
    <x v="1"/>
    <n v="1"/>
    <n v="1"/>
    <n v="60000"/>
    <m/>
    <s v="Yes"/>
    <s v="1.17.17 - identfied as Premier, updated from Standard"/>
    <x v="3"/>
    <x v="4"/>
    <x v="16"/>
    <s v="Premier"/>
    <s v="United States"/>
    <s v="Premium"/>
    <d v="2016-12-22T00:00:00"/>
    <d v="2016-12-27T00:00:00"/>
    <s v="7-LRU7ADJOC"/>
    <s v="2016/12/01"/>
    <s v="2017/11/30"/>
    <n v="12"/>
    <n v="12"/>
    <s v="CTM"/>
    <s v="Yes"/>
    <x v="0"/>
    <m/>
  </r>
  <r>
    <n v="67283216"/>
    <n v="7563295"/>
    <x v="5"/>
    <s v="EASTBANC TECH"/>
    <s v="CWZ-00011"/>
    <x v="0"/>
    <n v="1"/>
    <n v="1"/>
    <n v="99999.96"/>
    <m/>
    <s v="Yes"/>
    <m/>
    <x v="3"/>
    <x v="4"/>
    <x v="14"/>
    <s v="n/a"/>
    <s v="n/a"/>
    <s v="Standard"/>
    <d v="2016-12-22T00:00:00"/>
    <d v="2016-12-27T00:00:00"/>
    <s v="n/a"/>
    <s v="2017/01/01"/>
    <s v="2017/12/31"/>
    <n v="12"/>
    <n v="12"/>
    <s v="Not Needed"/>
    <s v="n/a"/>
    <x v="0"/>
    <m/>
  </r>
  <r>
    <n v="75538010"/>
    <n v="39101375"/>
    <x v="5"/>
    <s v="ATLANTIC AVIATION CORPORATION"/>
    <s v="CWZ-00011"/>
    <x v="0"/>
    <n v="1"/>
    <n v="0"/>
    <n v="99999.96"/>
    <m/>
    <s v="Will Not Ship"/>
    <s v="2.7.17 - confirmed by ops that unit will not ship "/>
    <x v="3"/>
    <x v="4"/>
    <x v="10"/>
    <s v="n/a"/>
    <s v="n/a"/>
    <s v="Standard"/>
    <d v="2016-12-22T00:00:00"/>
    <d v="2016-12-27T00:00:00"/>
    <s v="n/a"/>
    <s v="2016/11/01"/>
    <s v="2017/10/31"/>
    <n v="12"/>
    <n v="36"/>
    <s v="Not Needed"/>
    <s v="n/a"/>
    <x v="0"/>
    <m/>
  </r>
  <r>
    <n v="82614271"/>
    <n v="3759671"/>
    <x v="5"/>
    <s v="CITY REFRIGERATION HOLDINGS LTD"/>
    <s v="CWZ-00011"/>
    <x v="0"/>
    <n v="1"/>
    <n v="0"/>
    <n v="89803.474900000001"/>
    <m/>
    <m/>
    <s v="City Refrigeration Holdings"/>
    <x v="4"/>
    <x v="6"/>
    <x v="93"/>
    <s v="n/a"/>
    <s v="n/a"/>
    <s v="Standard"/>
    <d v="2016-12-22T00:00:00"/>
    <d v="2016-12-27T00:00:00"/>
    <s v="n/a"/>
    <s v="2017/01/01"/>
    <s v="2017/12/31"/>
    <n v="12"/>
    <n v="36"/>
    <s v="Not Needed"/>
    <s v="n/a"/>
    <x v="0"/>
    <m/>
  </r>
  <r>
    <n v="46553223"/>
    <n v="39101358"/>
    <x v="5"/>
    <s v="Jackel International Limited"/>
    <s v="CWZ-00010"/>
    <x v="1"/>
    <n v="1"/>
    <n v="0"/>
    <n v="53882.084900000002"/>
    <m/>
    <m/>
    <m/>
    <x v="4"/>
    <x v="6"/>
    <x v="24"/>
    <s v="n/a"/>
    <s v="n/a"/>
    <s v="Standard"/>
    <d v="2016-12-22T00:00:00"/>
    <d v="2016-12-27T00:00:00"/>
    <s v="n/a"/>
    <s v="2017/01/01"/>
    <s v="2017/12/31"/>
    <n v="12"/>
    <n v="36"/>
    <s v="Not Needed"/>
    <s v="n/a"/>
    <x v="0"/>
    <m/>
  </r>
  <r>
    <n v="72764704"/>
    <n v="6403155"/>
    <x v="5"/>
    <s v="WELSH ASSEMBLY GOVERNMENT"/>
    <s v="CWZ-00011"/>
    <x v="0"/>
    <n v="4"/>
    <n v="0"/>
    <n v="359213.8995"/>
    <m/>
    <m/>
    <s v="Welsh Government"/>
    <x v="4"/>
    <x v="6"/>
    <x v="90"/>
    <s v="Premier"/>
    <s v="United Kingdom"/>
    <s v="Premium"/>
    <d v="2016-12-22T00:00:00"/>
    <d v="2016-12-27T00:00:00"/>
    <s v="n/a"/>
    <s v="2017/01/01"/>
    <s v="2017/12/31"/>
    <n v="12"/>
    <n v="12"/>
    <s v="Not Needed"/>
    <s v="n/a"/>
    <x v="0"/>
    <m/>
  </r>
  <r>
    <n v="89201159"/>
    <n v="3765438"/>
    <x v="5"/>
    <s v="Widex A/S"/>
    <s v="CWZ-00032"/>
    <x v="0"/>
    <n v="1"/>
    <n v="0"/>
    <n v="88643.339099999997"/>
    <m/>
    <m/>
    <m/>
    <x v="0"/>
    <x v="0"/>
    <x v="0"/>
    <s v="Premier"/>
    <s v="Denmark"/>
    <s v="Premium"/>
    <d v="2016-12-23T00:00:00"/>
    <d v="2016-12-27T00:00:00"/>
    <s v="7-KQD4JXQOE"/>
    <s v="2017/01/01"/>
    <s v="2017/04/30"/>
    <n v="4"/>
    <n v="28"/>
    <m/>
    <m/>
    <x v="0"/>
    <m/>
  </r>
  <r>
    <n v="89499241"/>
    <n v="2288147"/>
    <x v="5"/>
    <s v="TECHNIP"/>
    <s v="CWZ-00011"/>
    <x v="0"/>
    <n v="3"/>
    <n v="3"/>
    <n v="285877.47710000002"/>
    <m/>
    <s v="Yes"/>
    <s v="1.17.17 - changed from Premier UK to Premier Global; 1.16.17 - confirmed as Premier; TECHNIPNET"/>
    <x v="11"/>
    <x v="28"/>
    <x v="50"/>
    <s v="Premier"/>
    <s v="Global"/>
    <s v="Premium"/>
    <d v="2016-12-27T00:00:00"/>
    <d v="2016-12-29T00:00:00"/>
    <s v="7-M3TTQKYRR"/>
    <s v="2017/01/01"/>
    <s v="2017/12/31"/>
    <n v="12"/>
    <n v="12"/>
    <s v="Not Needed"/>
    <s v="n/a"/>
    <x v="0"/>
    <m/>
  </r>
  <r>
    <n v="66200579"/>
    <n v="2202542"/>
    <x v="5"/>
    <s v="ROCHFORD DISTRICT COUNCIL"/>
    <s v="CWZ-00011"/>
    <x v="0"/>
    <n v="1"/>
    <n v="0"/>
    <n v="89803.474900000001"/>
    <m/>
    <m/>
    <m/>
    <x v="4"/>
    <x v="6"/>
    <x v="6"/>
    <s v="n/a"/>
    <s v="n/a"/>
    <s v="Standard"/>
    <d v="2016-12-29T00:00:00"/>
    <d v="2016-12-30T00:00:00"/>
    <s v="7-MDMDZQX3R"/>
    <s v="2017/01/01"/>
    <s v="2017/12/31"/>
    <n v="12"/>
    <n v="36"/>
    <s v="Not Needed"/>
    <s v="n/a"/>
    <x v="0"/>
    <m/>
  </r>
  <r>
    <n v="75917303"/>
    <n v="3505685"/>
    <x v="5"/>
    <s v="Giga-Byte Technology Co. Ltd."/>
    <s v="CWZ-00010"/>
    <x v="1"/>
    <n v="1"/>
    <n v="0"/>
    <n v="57263.797700000003"/>
    <m/>
    <m/>
    <s v="1.9.16 - Premier status has updated from Standard to Premier"/>
    <x v="9"/>
    <x v="23"/>
    <x v="94"/>
    <s v="Premier"/>
    <s v="Taiwan"/>
    <s v="Premium"/>
    <d v="2016-12-29T00:00:00"/>
    <d v="2016-12-30T00:00:00"/>
    <s v="7-JOHAFCK4W"/>
    <s v="2017/01/01"/>
    <s v="2017/12/31"/>
    <n v="12"/>
    <n v="12"/>
    <s v="Not Needed"/>
    <s v="n/a"/>
    <x v="0"/>
    <m/>
  </r>
  <r>
    <n v="78876066"/>
    <n v="11689567"/>
    <x v="5"/>
    <s v="MASS MUTUAL ASIA LTD"/>
    <s v="CWZ-00011"/>
    <x v="0"/>
    <n v="1"/>
    <n v="1"/>
    <n v="99999.96"/>
    <m/>
    <s v="Yes"/>
    <s v="1.17.17 - identfied as Premier, updated from Standard"/>
    <x v="9"/>
    <x v="29"/>
    <x v="52"/>
    <s v="Premier"/>
    <s v="Hong Kong"/>
    <s v="Premium"/>
    <d v="2016-12-29T00:00:00"/>
    <d v="2016-12-30T00:00:00"/>
    <s v="n/a"/>
    <s v="2017/01/01"/>
    <s v="2017/12/31"/>
    <n v="12"/>
    <n v="36"/>
    <s v="Not Needed"/>
    <s v="n/a"/>
    <x v="0"/>
    <m/>
  </r>
  <r>
    <n v="54724397"/>
    <n v="642691"/>
    <x v="5"/>
    <s v="RYDER SYSTEM INC"/>
    <s v="CWZ-00011"/>
    <x v="0"/>
    <n v="2"/>
    <n v="0"/>
    <n v="99999.96"/>
    <m/>
    <m/>
    <m/>
    <x v="3"/>
    <x v="4"/>
    <x v="16"/>
    <s v="Premier"/>
    <s v="United States"/>
    <s v="Premium"/>
    <d v="2016-12-28T00:00:00"/>
    <d v="2016-12-30T00:00:00"/>
    <s v="7-LVLD3PU4F"/>
    <s v="2017/01/01"/>
    <s v="2017/06/30"/>
    <n v="6"/>
    <n v="30"/>
    <s v="Not Needed"/>
    <s v="n/a"/>
    <x v="0"/>
    <m/>
  </r>
  <r>
    <n v="76446425"/>
    <n v="4597773"/>
    <x v="5"/>
    <s v="ATENTO MEXICO HOLDCO, S. DE R. L. DE C.V."/>
    <s v="CWZ-00011"/>
    <x v="0"/>
    <n v="1"/>
    <n v="1"/>
    <n v="6666.6639999999998"/>
    <m/>
    <s v="Yes"/>
    <m/>
    <x v="1"/>
    <x v="12"/>
    <x v="19"/>
    <s v="n/a"/>
    <s v="n/a"/>
    <s v="Standard"/>
    <d v="2016-12-28T00:00:00"/>
    <d v="2016-12-30T00:00:00"/>
    <s v="7-JWGCN5J22"/>
    <s v="2016/12/01"/>
    <s v="2016/12/31"/>
    <n v="1"/>
    <n v="13"/>
    <s v="Not Needed"/>
    <s v="n/a"/>
    <x v="0"/>
    <m/>
  </r>
  <r>
    <n v="5806755"/>
    <n v="1363928"/>
    <x v="5"/>
    <s v="NORTEL NETAŞ TELEKOMÜNİKASYON A.Ş."/>
    <s v="CWZ-00010"/>
    <x v="1"/>
    <n v="1"/>
    <n v="0"/>
    <n v="60000"/>
    <m/>
    <m/>
    <m/>
    <x v="5"/>
    <x v="19"/>
    <x v="61"/>
    <s v="Premier"/>
    <s v="Turkey"/>
    <s v="Premium"/>
    <d v="2016-12-28T00:00:00"/>
    <d v="2016-12-30T00:00:00"/>
    <s v="7-IVEPDQTLJ"/>
    <s v="2017/01/01"/>
    <s v="2017/12/31"/>
    <n v="12"/>
    <n v="12"/>
    <s v="Not Needed"/>
    <s v="n/a"/>
    <x v="0"/>
    <m/>
  </r>
  <r>
    <n v="86561391"/>
    <n v="39198058"/>
    <x v="5"/>
    <s v="Aera Energy, LLC"/>
    <s v="CWZ-00011"/>
    <x v="0"/>
    <n v="1"/>
    <n v="1"/>
    <n v="114000"/>
    <m/>
    <s v="Will Not Ship"/>
    <s v="2.7.17 - confirmed by ops that unit will not ship; 1.17.17 - identfied as Premier, updated from Standard"/>
    <x v="3"/>
    <x v="4"/>
    <x v="48"/>
    <s v="Premier"/>
    <s v="United States"/>
    <s v="Premium"/>
    <d v="2016-12-28T00:00:00"/>
    <d v="2016-12-30T00:00:00"/>
    <s v="7-MD3AOWR3U"/>
    <s v="2017/01/01"/>
    <s v="2017/12/31"/>
    <n v="12"/>
    <n v="36"/>
    <s v="Not Needed"/>
    <s v="n/a"/>
    <x v="0"/>
    <m/>
  </r>
  <r>
    <n v="6831014"/>
    <n v="87"/>
    <x v="5"/>
    <s v="UNIVERSITY OF NORTH CAROLINA SYSTEM"/>
    <s v="CWZ-00010"/>
    <x v="1"/>
    <n v="1"/>
    <n v="0"/>
    <n v="30000"/>
    <m/>
    <m/>
    <s v="ECSU; Elizabeth City State University"/>
    <x v="3"/>
    <x v="4"/>
    <x v="16"/>
    <s v="Premier"/>
    <s v="United States"/>
    <s v="Premium"/>
    <d v="2016-12-28T00:00:00"/>
    <d v="2016-12-30T00:00:00"/>
    <s v="n/a"/>
    <s v="2017/01/01"/>
    <s v="2017/06/30"/>
    <n v="6"/>
    <n v="6"/>
    <s v="EES39"/>
    <s v="Yes"/>
    <x v="0"/>
    <m/>
  </r>
  <r>
    <n v="46834062"/>
    <n v="9577828"/>
    <x v="5"/>
    <s v="Genesis Overseas Pvt Ltd"/>
    <s v="CWZ-00011"/>
    <x v="0"/>
    <n v="1"/>
    <n v="0"/>
    <n v="85230.472699999998"/>
    <m/>
    <m/>
    <s v="GENESIS LUXURY FASHION PVT LTD"/>
    <x v="6"/>
    <x v="13"/>
    <x v="95"/>
    <s v="Premier"/>
    <s v="India"/>
    <s v="Premium"/>
    <d v="2016-12-28T00:00:00"/>
    <d v="2016-12-30T00:00:00"/>
    <s v="7-IHTU2IMPJ"/>
    <s v="2017/01/01"/>
    <s v="2017/12/31"/>
    <n v="12"/>
    <n v="36"/>
    <s v="Not Needed"/>
    <s v="n/a"/>
    <x v="0"/>
    <m/>
  </r>
  <r>
    <n v="80525427"/>
    <n v="34088111"/>
    <x v="5"/>
    <s v="NATIONAL COLLEGE FOR HIGH SPEED RAIL"/>
    <s v="CWZ-00011"/>
    <x v="0"/>
    <n v="2"/>
    <n v="0"/>
    <n v="179606.9498"/>
    <m/>
    <m/>
    <s v="1.4.17 - name changed from The National College for High Speed Rail and tpid changed from 39197477"/>
    <x v="4"/>
    <x v="6"/>
    <x v="6"/>
    <s v="n/a"/>
    <s v="n/a"/>
    <s v="Standard"/>
    <d v="2016-12-28T00:00:00"/>
    <d v="2016-12-30T00:00:00"/>
    <s v="7-MDRS6FMGT"/>
    <s v="2017/01/01"/>
    <s v="2017/12/31"/>
    <n v="12"/>
    <n v="12"/>
    <s v="EES39"/>
    <s v="Yes"/>
    <x v="0"/>
    <m/>
  </r>
  <r>
    <n v="69902635"/>
    <n v="25843959"/>
    <x v="5"/>
    <s v="GMC Czech"/>
    <s v="CWZ-00010"/>
    <x v="1"/>
    <n v="1"/>
    <n v="1"/>
    <n v="57175.6086"/>
    <m/>
    <s v="Yes"/>
    <m/>
    <x v="7"/>
    <x v="24"/>
    <x v="42"/>
    <s v="n/a"/>
    <s v="n/a"/>
    <s v="Standard"/>
    <d v="2016-12-28T00:00:00"/>
    <d v="2016-12-30T00:00:00"/>
    <s v="7-KIO5J5ITO"/>
    <s v="2017/01/01"/>
    <s v="2017/12/31"/>
    <n v="12"/>
    <n v="12"/>
    <s v="Not Needed"/>
    <s v="n/a"/>
    <x v="0"/>
    <m/>
  </r>
  <r>
    <n v="79590470"/>
    <n v="6485765"/>
    <x v="5"/>
    <s v="HUNE (EUROLOC DE MAQUINARIA S L)"/>
    <s v="CWZ-00010"/>
    <x v="1"/>
    <n v="1"/>
    <n v="0"/>
    <n v="57175.6086"/>
    <m/>
    <m/>
    <s v="EUROLOC DE INVERSIONES"/>
    <x v="0"/>
    <x v="34"/>
    <x v="81"/>
    <s v="n/a"/>
    <s v="n/a"/>
    <s v="Standard"/>
    <d v="2016-12-28T00:00:00"/>
    <d v="2016-12-30T00:00:00"/>
    <s v="7-KCG2FBO2W"/>
    <s v="2017/01/01"/>
    <s v="2017/12/31"/>
    <n v="12"/>
    <n v="12"/>
    <s v="Not Needed"/>
    <s v="n/a"/>
    <x v="0"/>
    <s v="Y"/>
  </r>
  <r>
    <n v="77485896"/>
    <n v="12561959"/>
    <x v="5"/>
    <s v="OUTOTEC"/>
    <s v="CWZ-00010"/>
    <x v="1"/>
    <n v="1"/>
    <n v="1"/>
    <n v="28587.798999999999"/>
    <m/>
    <s v="Yes"/>
    <s v="Outotec Oyj"/>
    <x v="0"/>
    <x v="26"/>
    <x v="82"/>
    <s v="Premier"/>
    <s v="Finland"/>
    <s v="Premium"/>
    <d v="2016-12-28T00:00:00"/>
    <d v="2016-12-30T00:00:00"/>
    <s v="7-MFK4UTSGW"/>
    <s v="2017/01/01"/>
    <s v="2017/06/30"/>
    <n v="6"/>
    <n v="18"/>
    <s v="Not Needed"/>
    <s v="n/a"/>
    <x v="0"/>
    <m/>
  </r>
  <r>
    <n v="74303189"/>
    <n v="1362127"/>
    <x v="5"/>
    <s v="NORWEGIAN CRUISE LINE"/>
    <s v="CWZ-00011"/>
    <x v="0"/>
    <n v="2"/>
    <n v="2"/>
    <n v="199999.92"/>
    <m/>
    <s v="Yes"/>
    <s v="NCL CORPORATION LTD."/>
    <x v="3"/>
    <x v="4"/>
    <x v="16"/>
    <s v="Premier"/>
    <s v="United States"/>
    <s v="Premium"/>
    <d v="2016-12-27T00:00:00"/>
    <d v="2016-12-30T00:00:00"/>
    <s v="n/a"/>
    <s v="2016/10/01"/>
    <s v="2017/09/30"/>
    <n v="12"/>
    <n v="36"/>
    <s v="Not Needed"/>
    <s v="n/a"/>
    <x v="0"/>
    <m/>
  </r>
  <r>
    <n v="48586878"/>
    <n v="7529035"/>
    <x v="5"/>
    <s v="BREWIN DOLPHIN SECURITIES LTD"/>
    <s v="CWZ-00011"/>
    <x v="0"/>
    <n v="2"/>
    <n v="0"/>
    <n v="179606.9497"/>
    <m/>
    <m/>
    <m/>
    <x v="4"/>
    <x v="6"/>
    <x v="8"/>
    <s v="Premier"/>
    <s v="United Kingdom"/>
    <s v="Premium"/>
    <d v="2016-12-27T00:00:00"/>
    <d v="2016-12-30T00:00:00"/>
    <s v="7-JHFBZ3NOZ"/>
    <s v="2017/01/01"/>
    <s v="2017/12/31"/>
    <n v="12"/>
    <n v="36"/>
    <s v="Not Needed"/>
    <s v="n/a"/>
    <x v="0"/>
    <m/>
  </r>
  <r>
    <n v="75721409"/>
    <n v="638243"/>
    <x v="5"/>
    <s v="NY-SMB K12"/>
    <s v="CWZ-00011"/>
    <x v="0"/>
    <n v="1"/>
    <n v="0"/>
    <n v="99999.96"/>
    <m/>
    <m/>
    <s v="NYC DOE OSSS"/>
    <x v="3"/>
    <x v="4"/>
    <x v="12"/>
    <s v="Premier"/>
    <s v="United States"/>
    <s v="Premium"/>
    <d v="2016-12-27T00:00:00"/>
    <d v="2016-12-30T00:00:00"/>
    <s v="n/a"/>
    <s v="2017/01/01"/>
    <s v="2017/12/31"/>
    <n v="12"/>
    <n v="12"/>
    <s v="EES39"/>
    <s v="Yes"/>
    <x v="0"/>
    <m/>
  </r>
  <r>
    <n v="53040236"/>
    <n v="11660001"/>
    <x v="5"/>
    <s v="日本大学"/>
    <s v="CWZ-00011"/>
    <x v="0"/>
    <n v="1"/>
    <n v="0"/>
    <n v="22780.530200000001"/>
    <m/>
    <m/>
    <s v="Nihon University"/>
    <x v="12"/>
    <x v="31"/>
    <x v="54"/>
    <s v="n/a"/>
    <s v="n/a"/>
    <s v="Standard"/>
    <d v="2016-12-27T00:00:00"/>
    <d v="2016-12-30T00:00:00"/>
    <s v="7-L2PI7N374"/>
    <s v="2017/01/01"/>
    <s v="2017/03/31"/>
    <n v="3"/>
    <n v="3"/>
    <s v="EES39"/>
    <s v="Yes"/>
    <x v="0"/>
    <m/>
  </r>
  <r>
    <n v="83225879"/>
    <n v="15114495"/>
    <x v="5"/>
    <s v="THE KOOPLES PRODUCTION"/>
    <s v="CWZ-00031"/>
    <x v="1"/>
    <n v="1"/>
    <n v="0"/>
    <n v="171526.6122"/>
    <m/>
    <m/>
    <m/>
    <x v="11"/>
    <x v="28"/>
    <x v="50"/>
    <s v="n/a"/>
    <s v="n/a"/>
    <s v="Standard"/>
    <d v="2016-12-28T00:00:00"/>
    <d v="2016-12-30T00:00:00"/>
    <s v="n/a"/>
    <s v="2017/01/01"/>
    <s v="2017/12/31"/>
    <n v="12"/>
    <n v="12"/>
    <s v="M294"/>
    <s v="Yes"/>
    <x v="0"/>
    <m/>
  </r>
  <r>
    <n v="79451047"/>
    <n v="31750206"/>
    <x v="5"/>
    <s v="Viva Payment Services S.A"/>
    <s v="CWZ-00032"/>
    <x v="0"/>
    <n v="3"/>
    <n v="0"/>
    <n v="285877.67989999999"/>
    <m/>
    <m/>
    <m/>
    <x v="7"/>
    <x v="41"/>
    <x v="96"/>
    <s v="Premier"/>
    <s v="Greece"/>
    <s v="Premium"/>
    <d v="2016-12-28T00:00:00"/>
    <d v="2016-12-30T00:00:00"/>
    <s v="7-LL6YSZQSM"/>
    <s v="2017/01/01"/>
    <s v="2017/09/30"/>
    <n v="9"/>
    <n v="9"/>
    <s v="M294"/>
    <s v="Yes"/>
    <x v="0"/>
    <m/>
  </r>
  <r>
    <n v="60978255"/>
    <n v="7596436"/>
    <x v="5"/>
    <s v="BENNET SPA"/>
    <s v="CWZ-00010"/>
    <x v="1"/>
    <n v="1"/>
    <n v="0"/>
    <n v="57175.6086"/>
    <m/>
    <m/>
    <m/>
    <x v="0"/>
    <x v="5"/>
    <x v="5"/>
    <s v="Premier"/>
    <s v="Italy"/>
    <s v="Premium"/>
    <d v="2016-12-31T00:00:00"/>
    <d v="2017-01-04T00:00:00"/>
    <s v="7-MFLPU6KLF"/>
    <s v="2017/01/01"/>
    <s v="2017/12/31"/>
    <n v="12"/>
    <n v="36"/>
    <s v="Not Needed"/>
    <s v="n/a"/>
    <x v="0"/>
    <m/>
  </r>
  <r>
    <n v="49305642"/>
    <n v="2509344"/>
    <x v="5"/>
    <s v="SEMILAB Félvezető Fizikai Laboratórium Rt."/>
    <s v="CWZ-00010"/>
    <x v="1"/>
    <n v="1"/>
    <n v="0"/>
    <n v="57175.6086"/>
    <m/>
    <m/>
    <m/>
    <x v="7"/>
    <x v="16"/>
    <x v="97"/>
    <s v="n/a"/>
    <s v="n/a"/>
    <s v="Standard"/>
    <d v="2016-12-31T00:00:00"/>
    <d v="2017-01-04T00:00:00"/>
    <s v="7-MGWKM4R2E"/>
    <s v="2017/01/01"/>
    <s v="2017/12/31"/>
    <n v="12"/>
    <n v="36"/>
    <s v="Not Needed"/>
    <s v="n/a"/>
    <x v="0"/>
    <m/>
  </r>
  <r>
    <n v="70046887"/>
    <n v="12648361"/>
    <x v="5"/>
    <s v="Ipg Gis Us Inc."/>
    <s v="CWZ-00011"/>
    <x v="0"/>
    <n v="1"/>
    <n v="0"/>
    <n v="85230.472699999998"/>
    <m/>
    <m/>
    <s v="Fcb Ulka Advertising Pvt Ltd"/>
    <x v="6"/>
    <x v="13"/>
    <x v="30"/>
    <s v="Premier"/>
    <s v="India"/>
    <s v="Premium"/>
    <d v="2016-12-31T00:00:00"/>
    <d v="2017-01-04T00:00:00"/>
    <s v="7-M636GLAON"/>
    <s v="2017/01/01"/>
    <s v="2017/12/31"/>
    <n v="12"/>
    <n v="24"/>
    <s v="Not Needed"/>
    <s v="n/a"/>
    <x v="0"/>
    <m/>
  </r>
  <r>
    <n v="79608873"/>
    <n v="2467150"/>
    <x v="5"/>
    <s v="Power Generation &amp; Engineering Services ( PGESCO )"/>
    <s v="CWZ-00010"/>
    <x v="1"/>
    <n v="1"/>
    <n v="0"/>
    <n v="60000"/>
    <m/>
    <m/>
    <m/>
    <x v="5"/>
    <x v="42"/>
    <x v="98"/>
    <s v="Premier"/>
    <s v="Egypt"/>
    <s v="Premium"/>
    <d v="2016-12-31T00:00:00"/>
    <d v="2017-01-04T00:00:00"/>
    <s v="7-MFCQGBQPZ"/>
    <s v="2017/01/01"/>
    <s v="2017/12/31"/>
    <n v="12"/>
    <n v="36"/>
    <s v="Not Needed"/>
    <s v="n/a"/>
    <x v="0"/>
    <m/>
  </r>
  <r>
    <n v="47170326"/>
    <n v="5311145"/>
    <x v="5"/>
    <s v="Wema Bank Plc"/>
    <s v="CWZ-00010"/>
    <x v="1"/>
    <n v="1"/>
    <n v="0"/>
    <n v="60000"/>
    <m/>
    <m/>
    <m/>
    <x v="5"/>
    <x v="7"/>
    <x v="11"/>
    <s v="Premier"/>
    <s v="Nigeria"/>
    <s v="Premium"/>
    <d v="2016-12-31T00:00:00"/>
    <d v="2017-01-04T00:00:00"/>
    <s v="7-JY3WRASFH"/>
    <s v="2017/01/01"/>
    <s v="2017/12/31"/>
    <n v="12"/>
    <n v="24"/>
    <s v="Not Needed"/>
    <s v="n/a"/>
    <x v="0"/>
    <m/>
  </r>
  <r>
    <n v="62536569"/>
    <n v="2776869"/>
    <x v="5"/>
    <s v="Clariant International AG"/>
    <s v="CWZ-00010"/>
    <x v="1"/>
    <n v="6"/>
    <n v="6"/>
    <n v="291595.86739999999"/>
    <m/>
    <s v="Yes"/>
    <m/>
    <x v="0"/>
    <x v="3"/>
    <x v="3"/>
    <s v="Premier"/>
    <s v="Switzerland"/>
    <s v="Premium"/>
    <d v="2016-12-31T00:00:00"/>
    <d v="2017-01-04T00:00:00"/>
    <s v="7-KVCVPWX4Y"/>
    <s v="2017/01/01"/>
    <s v="2017/12/31"/>
    <n v="12"/>
    <n v="12"/>
    <s v="Not Needed"/>
    <s v="n/a"/>
    <x v="0"/>
    <m/>
  </r>
  <r>
    <n v="62536569"/>
    <n v="2776869"/>
    <x v="5"/>
    <s v="Clariant International AG"/>
    <s v="CWZ-00011"/>
    <x v="0"/>
    <n v="2"/>
    <n v="2"/>
    <n v="161997.25690000001"/>
    <m/>
    <s v="Yes"/>
    <m/>
    <x v="0"/>
    <x v="3"/>
    <x v="3"/>
    <s v="Premier"/>
    <s v="Switzerland"/>
    <s v="Premium"/>
    <d v="2016-12-31T00:00:00"/>
    <d v="2017-01-04T00:00:00"/>
    <s v="7-KVCVPWX4Y"/>
    <s v="2017/01/01"/>
    <s v="2017/12/31"/>
    <n v="12"/>
    <n v="12"/>
    <s v="Not Needed"/>
    <s v="n/a"/>
    <x v="0"/>
    <m/>
  </r>
  <r>
    <n v="91252496"/>
    <n v="11424807"/>
    <x v="5"/>
    <s v="ENDAVA CLUJ NAPOCA SRL"/>
    <s v="CWZ-00010"/>
    <x v="1"/>
    <n v="2"/>
    <n v="0"/>
    <n v="114351.2065"/>
    <m/>
    <m/>
    <m/>
    <x v="7"/>
    <x v="43"/>
    <x v="99"/>
    <s v="Premier"/>
    <s v="Romania"/>
    <s v="Premium"/>
    <d v="2016-12-31T00:00:00"/>
    <d v="2017-01-04T00:00:00"/>
    <s v="7-MC2BE74DR"/>
    <s v="2017/01/01"/>
    <s v="2017/12/31"/>
    <n v="12"/>
    <n v="36"/>
    <s v="Not Needed"/>
    <s v="n/a"/>
    <x v="0"/>
    <m/>
  </r>
  <r>
    <n v="92133365"/>
    <n v="10233996"/>
    <x v="5"/>
    <s v="MELCO PBL ENTERTAINMENT GREATER CHINA LTD"/>
    <s v="CWZ-00010"/>
    <x v="1"/>
    <n v="2"/>
    <n v="2"/>
    <n v="120000"/>
    <m/>
    <s v="Yes"/>
    <s v="1.18.17 - Premier location changed from Hong Kong to Macao"/>
    <x v="9"/>
    <x v="29"/>
    <x v="52"/>
    <s v="Premier"/>
    <s v="Macao SAR"/>
    <s v="Premium"/>
    <d v="2016-12-31T00:00:00"/>
    <d v="2017-01-04T00:00:00"/>
    <s v="n/a"/>
    <s v="2017/01/01"/>
    <s v="2017/12/31"/>
    <n v="12"/>
    <n v="36"/>
    <s v="Not Needed"/>
    <s v="n/a"/>
    <x v="0"/>
    <s v="Y"/>
  </r>
  <r>
    <n v="56436268"/>
    <n v="960191"/>
    <x v="5"/>
    <s v="Daf Trucks N.V."/>
    <s v="CWZ-00011"/>
    <x v="0"/>
    <n v="2"/>
    <n v="0"/>
    <n v="152467.98499999999"/>
    <m/>
    <m/>
    <s v="1.17.17 - updated from Premier Netherlands to Global"/>
    <x v="0"/>
    <x v="20"/>
    <x v="33"/>
    <s v="Premier"/>
    <s v="Global"/>
    <s v="Premium"/>
    <d v="2016-12-31T00:00:00"/>
    <d v="2017-01-04T00:00:00"/>
    <s v="7-MFHWDYWYY"/>
    <s v="2017/01/01"/>
    <s v="2017/12/31"/>
    <n v="12"/>
    <n v="36"/>
    <s v="Not Needed"/>
    <s v="n/a"/>
    <x v="0"/>
    <s v="Y"/>
  </r>
  <r>
    <n v="91944484"/>
    <n v="2629590"/>
    <x v="5"/>
    <s v="British American Insurance Co. (K) Ltd"/>
    <s v="CWZ-00010"/>
    <x v="1"/>
    <n v="1"/>
    <n v="0"/>
    <n v="45000"/>
    <m/>
    <m/>
    <m/>
    <x v="5"/>
    <x v="44"/>
    <x v="100"/>
    <s v="n/a"/>
    <s v="n/a"/>
    <s v="Standard"/>
    <d v="2016-12-31T00:00:00"/>
    <d v="2017-01-04T00:00:00"/>
    <s v="7-MFIS7C4GN"/>
    <s v="2016/10/01"/>
    <s v="2017/06/30"/>
    <n v="9"/>
    <n v="39"/>
    <s v="Not Needed"/>
    <s v="n/a"/>
    <x v="0"/>
    <m/>
  </r>
  <r>
    <n v="71439052"/>
    <n v="11147928"/>
    <x v="5"/>
    <s v="BENFICA ESTÁDIO - CONSTRUÇÃO E GESTÃO DE ESTÁDIOS, S.A."/>
    <s v="CWZ-00010"/>
    <x v="1"/>
    <n v="1"/>
    <n v="0"/>
    <n v="57175.6086"/>
    <m/>
    <m/>
    <m/>
    <x v="0"/>
    <x v="11"/>
    <x v="18"/>
    <s v="Premier"/>
    <s v="Portugal"/>
    <s v="Premium"/>
    <d v="2016-12-31T00:00:00"/>
    <d v="2017-01-04T00:00:00"/>
    <s v="7-KYSMRUFFU"/>
    <s v="2017/01/01"/>
    <s v="2017/12/31"/>
    <n v="12"/>
    <n v="36"/>
    <s v="Not Needed"/>
    <s v="n/a"/>
    <x v="0"/>
    <m/>
  </r>
  <r>
    <n v="71439052"/>
    <n v="11147928"/>
    <x v="5"/>
    <s v="BENFICA ESTÁDIO - CONSTRUÇÃO E GESTÃO DE ESTÁDIOS, S.A."/>
    <s v="CWZ-00011"/>
    <x v="0"/>
    <n v="1"/>
    <n v="0"/>
    <n v="95292.495899999994"/>
    <m/>
    <m/>
    <m/>
    <x v="0"/>
    <x v="11"/>
    <x v="18"/>
    <s v="Premier"/>
    <s v="Portugal"/>
    <s v="Premium"/>
    <d v="2016-12-31T00:00:00"/>
    <d v="2017-01-04T00:00:00"/>
    <s v="7-KYSMRUFFU"/>
    <s v="2017/01/01"/>
    <s v="2017/12/31"/>
    <n v="12"/>
    <n v="36"/>
    <s v="Not Needed"/>
    <s v="n/a"/>
    <x v="0"/>
    <m/>
  </r>
  <r>
    <n v="71789124"/>
    <n v="21906059"/>
    <x v="5"/>
    <s v="M-KOPA KENYA LIMITED"/>
    <s v="CWZ-00010"/>
    <x v="1"/>
    <n v="5"/>
    <n v="0"/>
    <n v="25000"/>
    <m/>
    <m/>
    <m/>
    <x v="5"/>
    <x v="44"/>
    <x v="100"/>
    <s v="Premier"/>
    <s v="Kenya"/>
    <s v="Premium"/>
    <d v="2016-12-30T00:00:00"/>
    <d v="2017-01-04T00:00:00"/>
    <s v="7-LT7J3CTVI"/>
    <s v="2017/01/01"/>
    <s v="2017/01/31"/>
    <n v="1"/>
    <n v="3"/>
    <s v="Not Needed"/>
    <s v="n/a"/>
    <x v="0"/>
    <m/>
  </r>
  <r>
    <n v="71789124"/>
    <n v="21906059"/>
    <x v="5"/>
    <s v="M-KOPA KENYA LIMITED"/>
    <s v="CWZ-00011"/>
    <x v="0"/>
    <n v="3"/>
    <n v="0"/>
    <n v="24999.99"/>
    <m/>
    <m/>
    <m/>
    <x v="5"/>
    <x v="44"/>
    <x v="100"/>
    <s v="Premier"/>
    <s v="Kenya"/>
    <s v="Premium"/>
    <d v="2016-12-30T00:00:00"/>
    <d v="2017-01-04T00:00:00"/>
    <s v="7-M5LQB5BCT"/>
    <s v="2017/01/01"/>
    <s v="2017/01/31"/>
    <n v="1"/>
    <n v="3"/>
    <s v="Not Needed"/>
    <s v="n/a"/>
    <x v="0"/>
    <m/>
  </r>
  <r>
    <n v="4878630"/>
    <n v="3469006"/>
    <x v="5"/>
    <s v="YÜKSEK ÖĞRETİM KURULU BAŞKANLIĞI"/>
    <s v="CWZ-00010"/>
    <x v="1"/>
    <n v="1"/>
    <n v="0"/>
    <n v="60000"/>
    <m/>
    <m/>
    <s v="1.17.17 - identfied as Premier, updated from Standard; ANADOLU &amp;#220;NİVERSİTESİ"/>
    <x v="5"/>
    <x v="19"/>
    <x v="32"/>
    <s v="Premier"/>
    <s v="Turkey"/>
    <s v="Premium"/>
    <d v="2016-12-30T00:00:00"/>
    <d v="2017-01-04T00:00:00"/>
    <s v="7-IOU5TFVW2"/>
    <s v="2017/01/01"/>
    <s v="2017/12/31"/>
    <n v="12"/>
    <n v="12"/>
    <s v="CTM"/>
    <s v="Yes"/>
    <x v="0"/>
    <m/>
  </r>
  <r>
    <n v="4901911"/>
    <n v="4340907"/>
    <x v="5"/>
    <s v="T.C. BAŞBAKANLIK DİYANET İŞLERİ BAŞKANLIĞI"/>
    <s v="CWZ-00011"/>
    <x v="0"/>
    <n v="2"/>
    <n v="2"/>
    <n v="199999.92"/>
    <m/>
    <s v="Yes"/>
    <s v="T&amp;#220;RKİYE DİYANET VAKFI GENEL MERKEZİ"/>
    <x v="5"/>
    <x v="19"/>
    <x v="29"/>
    <s v="Premier"/>
    <s v="Turkey"/>
    <s v="Premium"/>
    <d v="2016-12-30T00:00:00"/>
    <d v="2017-01-04T00:00:00"/>
    <s v="7-IILBW5XOY"/>
    <s v="2017/01/01"/>
    <s v="2017/12/31"/>
    <n v="12"/>
    <n v="12"/>
    <m/>
    <m/>
    <x v="0"/>
    <m/>
  </r>
  <r>
    <n v="87875992"/>
    <n v="15093094"/>
    <x v="5"/>
    <s v="ATENTO BRASIL SA"/>
    <s v="CWZ-00011"/>
    <x v="0"/>
    <n v="6"/>
    <n v="0"/>
    <n v="599999.76"/>
    <m/>
    <m/>
    <m/>
    <x v="1"/>
    <x v="35"/>
    <x v="70"/>
    <s v="Premier"/>
    <s v="Brazil"/>
    <s v="Premium"/>
    <d v="2016-12-30T00:00:00"/>
    <d v="2017-01-04T00:00:00"/>
    <s v="7-LOR47FH3V"/>
    <s v="2017/01/01"/>
    <s v="2017/12/31"/>
    <n v="12"/>
    <n v="36"/>
    <s v="Not Needed"/>
    <s v="n/a"/>
    <x v="0"/>
    <m/>
  </r>
  <r>
    <n v="63740037"/>
    <n v="2144212"/>
    <x v="5"/>
    <s v="KOÇ HOLDİNG A.Ş."/>
    <s v="CWZ-00011"/>
    <x v="0"/>
    <n v="1"/>
    <n v="0"/>
    <n v="99999.96"/>
    <m/>
    <m/>
    <s v="AYGAZ A.Ş."/>
    <x v="5"/>
    <x v="19"/>
    <x v="32"/>
    <s v="Premier"/>
    <s v="Turkey"/>
    <s v="Premium"/>
    <d v="2016-12-30T00:00:00"/>
    <d v="2017-01-04T00:00:00"/>
    <s v="7-KVJZ3V4PF"/>
    <s v="2017/01/01"/>
    <s v="2017/12/31"/>
    <n v="12"/>
    <n v="24"/>
    <s v="Not Needed"/>
    <s v="n/a"/>
    <x v="0"/>
    <m/>
  </r>
  <r>
    <n v="79767838"/>
    <n v="11083390"/>
    <x v="5"/>
    <s v="TEXA S.P.A."/>
    <s v="CWZ-00010"/>
    <x v="1"/>
    <n v="1"/>
    <n v="1"/>
    <n v="57175.6086"/>
    <m/>
    <s v="Yes"/>
    <m/>
    <x v="0"/>
    <x v="5"/>
    <x v="40"/>
    <s v="Premier"/>
    <s v="Italy"/>
    <s v="Premium"/>
    <d v="2016-12-30T00:00:00"/>
    <d v="2017-01-04T00:00:00"/>
    <s v="7-LWZJKFEFA"/>
    <s v="2017/01/01"/>
    <s v="2017/12/31"/>
    <n v="12"/>
    <n v="12"/>
    <s v="Not Needed"/>
    <s v="n/a"/>
    <x v="0"/>
    <s v="Y"/>
  </r>
  <r>
    <n v="7418631"/>
    <n v="641632"/>
    <x v="5"/>
    <s v="AL-STATE GOVERNMENT"/>
    <s v="CWZ-00022"/>
    <x v="0"/>
    <n v="1"/>
    <n v="1"/>
    <n v="16666.66"/>
    <m/>
    <s v="Yes"/>
    <s v="ADMINISTRATIVE OFFICE OF COURTS"/>
    <x v="3"/>
    <x v="4"/>
    <x v="16"/>
    <s v="Premier"/>
    <s v="United States"/>
    <s v="Premium"/>
    <d v="2016-12-30T00:00:00"/>
    <d v="2017-01-04T00:00:00"/>
    <s v="7-LMGZN4G2B"/>
    <s v="2017/01/01"/>
    <s v="2017/02/28"/>
    <n v="2"/>
    <n v="2"/>
    <s v="Not Needed"/>
    <s v="n/a"/>
    <x v="0"/>
    <m/>
  </r>
  <r>
    <n v="51411680"/>
    <n v="1320535"/>
    <x v="5"/>
    <s v="BASIC NET S.p.A."/>
    <s v="CWZ-00010"/>
    <x v="1"/>
    <n v="1"/>
    <n v="1"/>
    <n v="57175.6086"/>
    <m/>
    <s v="Yes"/>
    <m/>
    <x v="0"/>
    <x v="5"/>
    <x v="87"/>
    <s v="n/a"/>
    <s v="n/a"/>
    <s v="Standard"/>
    <d v="2016-12-30T00:00:00"/>
    <d v="2017-01-04T00:00:00"/>
    <s v="7-MDLQC3GXQ"/>
    <s v="2017/01/01"/>
    <s v="2017/12/31"/>
    <n v="12"/>
    <n v="12"/>
    <s v="Not Needed"/>
    <s v="n/a"/>
    <x v="0"/>
    <m/>
  </r>
  <r>
    <n v="6376687"/>
    <n v="523187"/>
    <x v="5"/>
    <s v="ING BANK NV"/>
    <s v="CWZ-00011"/>
    <x v="0"/>
    <n v="2"/>
    <n v="2"/>
    <n v="225999.3701"/>
    <m/>
    <s v="Yes"/>
    <s v="1.17.17 - updated from Premier Netherlands to Premier Global; ING Insurance Eurasia N.V."/>
    <x v="0"/>
    <x v="20"/>
    <x v="33"/>
    <s v="Premier"/>
    <s v="Global"/>
    <s v="Premium"/>
    <d v="2016-12-30T00:00:00"/>
    <d v="2017-01-04T00:00:00"/>
    <s v="7-KTJBPMLX3"/>
    <s v="2017/01/01"/>
    <s v="2017/12/31"/>
    <n v="12"/>
    <n v="24"/>
    <s v="Not Needed"/>
    <s v="n/a"/>
    <x v="0"/>
    <m/>
  </r>
  <r>
    <n v="75324308"/>
    <n v="14534172"/>
    <x v="5"/>
    <s v="ITMAGINATION SP. Z O.O."/>
    <s v="CWZ-00010"/>
    <x v="1"/>
    <n v="2"/>
    <n v="2"/>
    <n v="114351.2065"/>
    <m/>
    <s v="Yes"/>
    <m/>
    <x v="0"/>
    <x v="21"/>
    <x v="35"/>
    <s v="n/a"/>
    <s v="n/a"/>
    <s v="Standard"/>
    <d v="2016-12-30T00:00:00"/>
    <d v="2017-01-04T00:00:00"/>
    <s v="7-KO4VXLDC3"/>
    <s v="2017/01/01"/>
    <s v="2017/12/31"/>
    <n v="12"/>
    <n v="36"/>
    <s v="Not Needed"/>
    <s v="n/a"/>
    <x v="0"/>
    <s v="Y"/>
  </r>
  <r>
    <n v="62425770"/>
    <n v="4627307"/>
    <x v="5"/>
    <s v="Societe Arab International De Banque-SAIB"/>
    <s v="CWZ-00010"/>
    <x v="1"/>
    <n v="1"/>
    <n v="0"/>
    <n v="175000"/>
    <m/>
    <m/>
    <m/>
    <x v="5"/>
    <x v="42"/>
    <x v="101"/>
    <s v="n/a"/>
    <s v="n/a"/>
    <s v="Standard"/>
    <d v="2016-12-30T00:00:00"/>
    <d v="2017-01-04T00:00:00"/>
    <s v="n/a"/>
    <s v="2017/01/01"/>
    <s v="2019/11/30"/>
    <n v="35"/>
    <n v="35"/>
    <s v="Not Needed"/>
    <s v="n/a"/>
    <x v="0"/>
    <m/>
  </r>
  <r>
    <n v="85527789"/>
    <n v="22392237"/>
    <x v="5"/>
    <s v="Richard Heath &amp; Associates, Inc."/>
    <s v="CWZ-00010"/>
    <x v="1"/>
    <n v="1"/>
    <n v="0"/>
    <n v="60000"/>
    <m/>
    <s v="Will Not Ship"/>
    <s v="2.7.17 - confirmed by ops that unit will not ship"/>
    <x v="3"/>
    <x v="4"/>
    <x v="67"/>
    <s v="n/a"/>
    <s v="n/a"/>
    <s v="Standard"/>
    <d v="2016-12-30T00:00:00"/>
    <d v="2017-01-04T00:00:00"/>
    <s v="n/a"/>
    <s v="2017/01/01"/>
    <s v="2017/12/31"/>
    <n v="12"/>
    <n v="36"/>
    <s v="Not Needed"/>
    <s v="n/a"/>
    <x v="0"/>
    <m/>
  </r>
  <r>
    <n v="47995792"/>
    <n v="14895429"/>
    <x v="5"/>
    <s v="BRPH COMPANIES INC"/>
    <s v="CWZ-00010"/>
    <x v="1"/>
    <n v="1"/>
    <n v="1"/>
    <n v="20000"/>
    <m/>
    <s v="Yes"/>
    <m/>
    <x v="3"/>
    <x v="4"/>
    <x v="16"/>
    <s v="n/a"/>
    <s v="n/a"/>
    <s v="Standard"/>
    <d v="2016-12-30T00:00:00"/>
    <d v="2017-01-04T00:00:00"/>
    <s v="n/a"/>
    <s v="2017/01/01"/>
    <s v="2017/04/30"/>
    <n v="4"/>
    <n v="28"/>
    <s v="Not Needed"/>
    <s v="n/a"/>
    <x v="0"/>
    <m/>
  </r>
  <r>
    <n v="49656363"/>
    <n v="4874850"/>
    <x v="5"/>
    <s v="Gdf Suez E&amp;p Norge AS"/>
    <s v="CWZ-00011"/>
    <x v="0"/>
    <n v="1"/>
    <n v="0"/>
    <n v="97760.800600000002"/>
    <m/>
    <m/>
    <m/>
    <x v="0"/>
    <x v="40"/>
    <x v="102"/>
    <s v="n/a"/>
    <s v="n/a"/>
    <s v="Standard"/>
    <d v="2016-12-30T00:00:00"/>
    <d v="2017-01-04T00:00:00"/>
    <s v="7-LS75GHXIG"/>
    <s v="2017/01/01"/>
    <s v="2017/12/31"/>
    <n v="12"/>
    <n v="36"/>
    <s v="Not Needed"/>
    <s v="n/a"/>
    <x v="0"/>
    <m/>
  </r>
  <r>
    <n v="79492666"/>
    <n v="5985226"/>
    <x v="5"/>
    <s v="AMERICAN APPAREL"/>
    <s v="CWZ-00011"/>
    <x v="0"/>
    <n v="1"/>
    <n v="0"/>
    <n v="24999.99"/>
    <m/>
    <m/>
    <m/>
    <x v="3"/>
    <x v="4"/>
    <x v="48"/>
    <s v="n/a"/>
    <s v="n/a"/>
    <s v="Standard"/>
    <d v="2016-12-30T00:00:00"/>
    <d v="2017-01-04T00:00:00"/>
    <s v="7-LGQI7I5DS"/>
    <s v="2017/01/01"/>
    <s v="2017/03/31"/>
    <n v="3"/>
    <n v="15"/>
    <s v="Not Needed"/>
    <s v="n/a"/>
    <x v="0"/>
    <s v="Y"/>
  </r>
  <r>
    <n v="72564644"/>
    <n v="5921332"/>
    <x v="5"/>
    <s v="Evalue Serve Com Pvt Ltd"/>
    <s v="CWZ-00011"/>
    <x v="0"/>
    <n v="3"/>
    <n v="0"/>
    <n v="255691.40830000001"/>
    <m/>
    <m/>
    <m/>
    <x v="6"/>
    <x v="13"/>
    <x v="95"/>
    <s v="Premier"/>
    <s v="India"/>
    <s v="Premium"/>
    <d v="2016-12-30T00:00:00"/>
    <d v="2017-01-04T00:00:00"/>
    <s v="7-KRZYRREUX"/>
    <s v="2017/01/01"/>
    <s v="2017/12/31"/>
    <n v="12"/>
    <n v="24"/>
    <s v="Not Needed"/>
    <s v="n/a"/>
    <x v="0"/>
    <s v="Y"/>
  </r>
  <r>
    <n v="76312472"/>
    <n v="1261514"/>
    <x v="5"/>
    <s v="PRECISION DRILLING CORP"/>
    <s v="CWZ-00010"/>
    <x v="1"/>
    <n v="1"/>
    <n v="1"/>
    <n v="55268.494599999998"/>
    <m/>
    <s v="Yes"/>
    <m/>
    <x v="10"/>
    <x v="27"/>
    <x v="49"/>
    <s v="Premier"/>
    <s v="Canada"/>
    <s v="Premium"/>
    <d v="2016-12-30T00:00:00"/>
    <d v="2017-01-04T00:00:00"/>
    <s v="7-MGVH6YPJA"/>
    <s v="2017/01/01"/>
    <s v="2017/12/31"/>
    <n v="12"/>
    <n v="36"/>
    <s v="Not Needed"/>
    <s v="n/a"/>
    <x v="0"/>
    <m/>
  </r>
  <r>
    <n v="47264842"/>
    <n v="2575792"/>
    <x v="5"/>
    <s v="Chelmsford City Council"/>
    <s v="CWZ-00011"/>
    <x v="0"/>
    <n v="1"/>
    <n v="1"/>
    <n v="89803.474900000001"/>
    <m/>
    <s v="Yes"/>
    <m/>
    <x v="4"/>
    <x v="6"/>
    <x v="6"/>
    <s v="Premier"/>
    <s v="United Kingdom"/>
    <s v="Premium"/>
    <d v="2016-12-30T00:00:00"/>
    <d v="2017-01-04T00:00:00"/>
    <s v="7-JCU6MF6GU"/>
    <s v="2017/01/01"/>
    <s v="2017/12/31"/>
    <n v="12"/>
    <n v="36"/>
    <s v="Not Needed"/>
    <s v="n/a"/>
    <x v="0"/>
    <m/>
  </r>
  <r>
    <n v="79993002"/>
    <n v="2095955"/>
    <x v="5"/>
    <s v="Van Lanschot N.V."/>
    <s v="CWZ-00011"/>
    <x v="0"/>
    <n v="1"/>
    <n v="0"/>
    <n v="95292.495899999994"/>
    <m/>
    <m/>
    <s v="F. van Lanschot Bankiers N.V."/>
    <x v="0"/>
    <x v="20"/>
    <x v="33"/>
    <s v="Premier"/>
    <s v="Netherlands"/>
    <s v="Premium"/>
    <d v="2016-12-30T00:00:00"/>
    <d v="2017-01-04T00:00:00"/>
    <s v="7-MF3TUJEBN"/>
    <s v="2017/01/01"/>
    <s v="2017/12/31"/>
    <n v="12"/>
    <n v="24"/>
    <s v="Not Needed"/>
    <s v="n/a"/>
    <x v="0"/>
    <m/>
  </r>
  <r>
    <n v="87652080"/>
    <n v="19385003"/>
    <x v="5"/>
    <s v="ANHAM FZCO"/>
    <s v="CWZ-00011"/>
    <x v="0"/>
    <n v="1"/>
    <n v="0"/>
    <n v="99999.96"/>
    <m/>
    <m/>
    <m/>
    <x v="5"/>
    <x v="38"/>
    <x v="84"/>
    <s v="n/a"/>
    <s v="n/a"/>
    <s v="Standard"/>
    <d v="2016-12-29T00:00:00"/>
    <d v="2017-01-04T00:00:00"/>
    <s v="7-LPFJG57GM"/>
    <s v="2017/01/01"/>
    <s v="2017/12/31"/>
    <n v="12"/>
    <n v="12"/>
    <s v="Not Needed"/>
    <s v="n/a"/>
    <x v="0"/>
    <m/>
  </r>
  <r>
    <n v="46620805"/>
    <n v="14400554"/>
    <x v="5"/>
    <s v="PREVENTICE SOLUTIONS INC"/>
    <s v="CWZ-00011"/>
    <x v="0"/>
    <n v="5"/>
    <n v="1"/>
    <n v="499999.8"/>
    <m/>
    <s v="Partial"/>
    <m/>
    <x v="3"/>
    <x v="4"/>
    <x v="10"/>
    <s v="n/a"/>
    <s v="n/a"/>
    <s v="Standard"/>
    <d v="2016-12-29T00:00:00"/>
    <d v="2017-01-04T00:00:00"/>
    <s v="7-M4FNT7OVR"/>
    <s v="2017/01/01"/>
    <s v="2017/12/31"/>
    <n v="12"/>
    <n v="24"/>
    <s v="Not Needed"/>
    <s v="n/a"/>
    <x v="0"/>
    <m/>
  </r>
  <r>
    <n v="6871684"/>
    <n v="5384758"/>
    <x v="5"/>
    <s v="SAFILO SPA"/>
    <s v="CWZ-00010"/>
    <x v="1"/>
    <n v="1"/>
    <n v="0"/>
    <n v="57175.6086"/>
    <m/>
    <m/>
    <s v="1.17.17 - updated from Premier Italy to Premier Global; Kering Eyewear"/>
    <x v="0"/>
    <x v="5"/>
    <x v="40"/>
    <s v="Premier"/>
    <s v="Global"/>
    <s v="Premium"/>
    <d v="2016-12-29T00:00:00"/>
    <d v="2017-01-04T00:00:00"/>
    <s v="7-LMHTARRUD"/>
    <s v="2017/01/01"/>
    <s v="2017/12/31"/>
    <n v="12"/>
    <n v="12"/>
    <s v="Not Needed"/>
    <s v="n/a"/>
    <x v="0"/>
    <m/>
  </r>
  <r>
    <n v="52271461"/>
    <n v="753257"/>
    <x v="5"/>
    <s v="LIFETIME FITNESS"/>
    <s v="CWZ-00011"/>
    <x v="0"/>
    <n v="2"/>
    <n v="0"/>
    <n v="199999.92"/>
    <m/>
    <m/>
    <m/>
    <x v="3"/>
    <x v="4"/>
    <x v="7"/>
    <s v="Premier"/>
    <s v="United States"/>
    <s v="Premium"/>
    <d v="2016-12-29T00:00:00"/>
    <d v="2017-01-04T00:00:00"/>
    <s v="7-M237PZX6T"/>
    <s v="2017/01/01"/>
    <s v="2017/12/31"/>
    <n v="12"/>
    <n v="36"/>
    <s v="Not Needed"/>
    <s v="n/a"/>
    <x v="0"/>
    <m/>
  </r>
  <r>
    <n v="65204874"/>
    <n v="12314152"/>
    <x v="5"/>
    <s v="MERAAS GROUP"/>
    <s v="CWZ-00010"/>
    <x v="1"/>
    <n v="1"/>
    <n v="0"/>
    <n v="30000"/>
    <m/>
    <m/>
    <m/>
    <x v="5"/>
    <x v="38"/>
    <x v="84"/>
    <s v="n/a"/>
    <s v="n/a"/>
    <s v="Standard"/>
    <d v="2016-12-29T00:00:00"/>
    <d v="2017-01-04T00:00:00"/>
    <s v="7-LUHOGSIUL"/>
    <s v="2017/01/01"/>
    <s v="2017/06/30"/>
    <n v="6"/>
    <n v="6"/>
    <s v="Not Needed"/>
    <s v="n/a"/>
    <x v="0"/>
    <m/>
  </r>
  <r>
    <n v="6438142"/>
    <n v="952843"/>
    <x v="5"/>
    <s v="LHR AIRPORTS LIMITED"/>
    <s v="CWZ-00010"/>
    <x v="1"/>
    <n v="3"/>
    <n v="0"/>
    <n v="80823.127399999998"/>
    <m/>
    <m/>
    <s v="BAA AIRPORTS LTD"/>
    <x v="4"/>
    <x v="6"/>
    <x v="8"/>
    <s v="Premier"/>
    <s v="United Kingdom"/>
    <s v="Premium"/>
    <d v="2016-12-29T00:00:00"/>
    <d v="2017-01-04T00:00:00"/>
    <s v="7-LTYU5SPGV"/>
    <s v="2017/01/01"/>
    <s v="2017/06/30"/>
    <n v="6"/>
    <n v="30"/>
    <s v="Not Needed"/>
    <s v="n/a"/>
    <x v="0"/>
    <m/>
  </r>
  <r>
    <n v="61322954"/>
    <n v="12356639"/>
    <x v="5"/>
    <s v="UNITED PRINTING AND PUBLISHING COMPANY"/>
    <s v="CWZ-00010"/>
    <x v="1"/>
    <n v="1"/>
    <n v="0"/>
    <n v="30000"/>
    <m/>
    <m/>
    <m/>
    <x v="5"/>
    <x v="38"/>
    <x v="84"/>
    <s v="n/a"/>
    <s v="n/a"/>
    <s v="Standard"/>
    <d v="2016-12-29T00:00:00"/>
    <d v="2017-01-04T00:00:00"/>
    <s v="7-M6A7OHG55"/>
    <s v="2017/01/01"/>
    <s v="2017/06/30"/>
    <n v="6"/>
    <n v="18"/>
    <s v="Not Needed"/>
    <s v="n/a"/>
    <x v="0"/>
    <m/>
  </r>
  <r>
    <n v="75349238"/>
    <n v="3890861"/>
    <x v="5"/>
    <s v="ROCKY MOUNTAINEER RAIL TOURS"/>
    <s v="CWZ-00010"/>
    <x v="1"/>
    <n v="1"/>
    <n v="0"/>
    <n v="55268.494599999998"/>
    <m/>
    <s v="Will Not Ship"/>
    <s v="2.7.17 - confrimed by ops that unit will not ship"/>
    <x v="10"/>
    <x v="27"/>
    <x v="59"/>
    <s v="n/a"/>
    <s v="n/a"/>
    <s v="Standard"/>
    <d v="2016-12-29T00:00:00"/>
    <d v="2017-01-04T00:00:00"/>
    <s v="7-LVNBOLZYU"/>
    <s v="2017/01/01"/>
    <s v="2017/12/31"/>
    <n v="12"/>
    <n v="12"/>
    <s v="Not Needed"/>
    <s v="n/a"/>
    <x v="0"/>
    <m/>
  </r>
  <r>
    <n v="66844855"/>
    <n v="1303949"/>
    <x v="5"/>
    <s v="GONHERMEX S.A. de C.V. GRUPO GONHER"/>
    <s v="CWZ-00011"/>
    <x v="0"/>
    <n v="1"/>
    <n v="0"/>
    <n v="24999.99"/>
    <m/>
    <m/>
    <m/>
    <x v="1"/>
    <x v="12"/>
    <x v="103"/>
    <s v="n/a"/>
    <s v="n/a"/>
    <s v="Standard"/>
    <d v="2016-12-29T00:00:00"/>
    <d v="2017-01-04T00:00:00"/>
    <s v="7-LPQULRRFO"/>
    <s v="2017/01/01"/>
    <s v="2017/03/31"/>
    <n v="3"/>
    <n v="27"/>
    <s v="Not Needed"/>
    <s v="n/a"/>
    <x v="0"/>
    <m/>
  </r>
  <r>
    <n v="61199425"/>
    <n v="39285244"/>
    <x v="5"/>
    <s v="Gambling Malta Limited"/>
    <s v="CWZ-00032"/>
    <x v="0"/>
    <n v="1"/>
    <n v="0"/>
    <n v="285877.67989999999"/>
    <m/>
    <m/>
    <s v="1.17.17 - identfied as Premier, updated from Standard"/>
    <x v="7"/>
    <x v="41"/>
    <x v="104"/>
    <s v="Premier"/>
    <s v="Greece"/>
    <s v="Premium"/>
    <d v="2016-12-31T00:00:00"/>
    <d v="2017-01-04T00:00:00"/>
    <s v="7-KTIDBKTD4"/>
    <s v="2017/01/01"/>
    <s v="2017/12/31"/>
    <n v="12"/>
    <n v="12"/>
    <s v="M294"/>
    <s v="Yes"/>
    <x v="0"/>
    <m/>
  </r>
  <r>
    <n v="88839478"/>
    <n v="784851"/>
    <x v="5"/>
    <s v="OFFICE DEPOT INC"/>
    <s v="CWZ-00032"/>
    <x v="0"/>
    <n v="7"/>
    <n v="0"/>
    <n v="700000"/>
    <m/>
    <s v="Will Not Ship"/>
    <s v="2.7.17 - confirmed by ops that 7 units will not ship; 1.17.17 - changed from Premier United States to Global"/>
    <x v="3"/>
    <x v="4"/>
    <x v="16"/>
    <s v="Premier"/>
    <s v="Global"/>
    <s v="Premium"/>
    <d v="2016-12-31T00:00:00"/>
    <d v="2017-01-04T00:00:00"/>
    <s v="7-MBVNRBENQ"/>
    <s v="2017/01/01"/>
    <s v="2017/12/31"/>
    <n v="12"/>
    <n v="12"/>
    <s v="M294"/>
    <s v="Yes"/>
    <x v="0"/>
    <m/>
  </r>
  <r>
    <n v="5866127"/>
    <n v="645022"/>
    <x v="5"/>
    <s v="HUD"/>
    <s v="CWZ-00011"/>
    <x v="0"/>
    <n v="6"/>
    <n v="0"/>
    <n v="600000"/>
    <m/>
    <m/>
    <s v="2.2.17 - Approved by BG to use $0 invoice, $600k device amount listed in revenue; US Department of Housing and Urban Development"/>
    <x v="3"/>
    <x v="4"/>
    <x v="105"/>
    <s v="Premier"/>
    <s v="United States"/>
    <s v="Premium"/>
    <d v="2016-12-15T00:00:00"/>
    <d v="2017-02-02T00:00:00"/>
    <s v="7-K6YWAW7P7 "/>
    <s v="2016/10/01"/>
    <s v="2017/9/30"/>
    <n v="12"/>
    <n v="24"/>
    <s v="CTM"/>
    <s v="Yes"/>
    <x v="0"/>
    <m/>
  </r>
  <r>
    <n v="49902323"/>
    <n v="11706551"/>
    <x v="5"/>
    <s v="TECNISA SA"/>
    <s v="CWZ-00010"/>
    <x v="1"/>
    <n v="3"/>
    <n v="0"/>
    <n v="180000"/>
    <m/>
    <m/>
    <s v="2.9.17 - 0 unit approved by BG to ship out. Booked with 0 units in MS Sales due to recurring category, but is really a new order. Units verified in explore.ms"/>
    <x v="1"/>
    <x v="35"/>
    <x v="70"/>
    <s v="Premier"/>
    <s v="Brazil"/>
    <s v="Premium"/>
    <d v="2016-12-28T00:00:00"/>
    <d v="2017-02-09T00:00:00"/>
    <s v="7-LUS6OA7PD"/>
    <s v="2019/01/01"/>
    <s v="2019/12/31"/>
    <n v="12"/>
    <n v="36"/>
    <s v="Not Needed"/>
    <s v="n/a"/>
    <x v="0"/>
    <m/>
  </r>
  <r>
    <n v="80529882"/>
    <n v="970370"/>
    <x v="6"/>
    <s v="ARENT FOX"/>
    <s v="CWZ-00032"/>
    <x v="0"/>
    <n v="1"/>
    <n v="1"/>
    <n v="100000"/>
    <m/>
    <s v="Yes"/>
    <s v="ARENT FOX LLP"/>
    <x v="3"/>
    <x v="4"/>
    <x v="14"/>
    <s v="Premier"/>
    <s v="United States"/>
    <s v="Premium"/>
    <d v="2017-01-01T00:00:00"/>
    <d v="2017-01-04T00:00:00"/>
    <s v="7-JZJU4BP4G"/>
    <s v="2017/01/01"/>
    <s v="2017/12/31"/>
    <n v="12"/>
    <n v="12"/>
    <s v="M294"/>
    <s v="Yes"/>
    <x v="0"/>
    <m/>
  </r>
  <r>
    <n v="74735722"/>
    <n v="2688209"/>
    <x v="6"/>
    <s v="BRASFIELD AND GORRIE"/>
    <s v="CWZ-00010"/>
    <x v="1"/>
    <n v="1"/>
    <n v="0"/>
    <n v="60000"/>
    <m/>
    <m/>
    <s v="BRASFIELD &amp; GORRIE L L C"/>
    <x v="3"/>
    <x v="4"/>
    <x v="16"/>
    <s v="Premier"/>
    <s v="United States"/>
    <s v="Premium"/>
    <d v="2017-01-01T00:00:00"/>
    <d v="2017-01-04T00:00:00"/>
    <s v="7-KSABVJAC6"/>
    <s v="2017/01/01"/>
    <s v="2017/12/31"/>
    <n v="12"/>
    <n v="36"/>
    <s v="Not Needed"/>
    <s v="n/a"/>
    <x v="0"/>
    <m/>
  </r>
  <r>
    <n v="70151577"/>
    <n v="1264084"/>
    <x v="6"/>
    <s v="THE HATCH GROUP"/>
    <s v="CWZ-00011"/>
    <x v="0"/>
    <n v="1"/>
    <n v="0"/>
    <n v="92113.970400000006"/>
    <m/>
    <s v="Will Not Ship"/>
    <s v="2.7.17 - confirmed by ops that 3 units will not ship; 1.17.17 - changed from Premier Canada to Global"/>
    <x v="10"/>
    <x v="27"/>
    <x v="47"/>
    <s v="Premier"/>
    <s v="Global"/>
    <s v="Premium"/>
    <d v="2017-01-01T00:00:00"/>
    <d v="2017-01-04T00:00:00"/>
    <s v="7-LX3ICGQHF"/>
    <s v="2017/01/01"/>
    <s v="2017/12/31"/>
    <n v="12"/>
    <n v="36"/>
    <s v="Not Needed"/>
    <s v="n/a"/>
    <x v="0"/>
    <m/>
  </r>
  <r>
    <n v="74118466"/>
    <n v="2100548"/>
    <x v="6"/>
    <s v="BAPTISTHEALTH SYSTEMS"/>
    <s v="CWZ-00011"/>
    <x v="0"/>
    <n v="3"/>
    <n v="0"/>
    <n v="299999.88"/>
    <m/>
    <m/>
    <s v="BAPTIST HEALTH SOUTH FLORIDA"/>
    <x v="3"/>
    <x v="4"/>
    <x v="16"/>
    <s v="Premier"/>
    <s v="United States"/>
    <s v="Premium"/>
    <d v="2017-01-01T00:00:00"/>
    <d v="2017-01-04T00:00:00"/>
    <s v="6-EWZMFO6S4"/>
    <s v="2017/01/01"/>
    <s v="2017/12/31"/>
    <n v="12"/>
    <n v="36"/>
    <s v="Not Needed"/>
    <s v="n/a"/>
    <x v="0"/>
    <m/>
  </r>
  <r>
    <n v="90690915"/>
    <n v="2346483"/>
    <x v="6"/>
    <s v="Hugo Kern u. Liebers GmbH &amp; Co.KG"/>
    <s v="CWZ-00010"/>
    <x v="1"/>
    <n v="1"/>
    <n v="0"/>
    <n v="57175.604399999997"/>
    <m/>
    <s v="Will Not Ship"/>
    <s v="2.7.17 - confirmed by ops that unit will not ship; 1.17.17 - confirmed by seller and ops that unit will not ship"/>
    <x v="8"/>
    <x v="10"/>
    <x v="64"/>
    <s v="n/a"/>
    <s v="n/a"/>
    <s v="Standard"/>
    <d v="2017-01-01T00:00:00"/>
    <d v="2017-01-04T00:00:00"/>
    <s v="n/a"/>
    <s v="2017/01/01"/>
    <s v="2017/12/31"/>
    <n v="12"/>
    <n v="24"/>
    <s v="Not Needed"/>
    <s v="n/a"/>
    <x v="0"/>
    <m/>
  </r>
  <r>
    <n v="54253914"/>
    <n v="9724279"/>
    <x v="6"/>
    <s v="VALEANT PHARMACEUTICALS INTERNATIONAL INC"/>
    <s v="CWZ-00011"/>
    <x v="0"/>
    <n v="1"/>
    <n v="0"/>
    <n v="68041.2"/>
    <m/>
    <m/>
    <s v="Valeant Pharmaceuticals North America, L"/>
    <x v="3"/>
    <x v="4"/>
    <x v="12"/>
    <s v="Premier"/>
    <s v="United States"/>
    <s v="Premium"/>
    <d v="2017-01-01T00:00:00"/>
    <d v="2017-01-04T00:00:00"/>
    <s v="n/a"/>
    <s v="2017/01/01"/>
    <s v="2017/12/31"/>
    <n v="12"/>
    <n v="12"/>
    <s v="Not Needed"/>
    <s v="n/a"/>
    <x v="0"/>
    <m/>
  </r>
  <r>
    <n v="64117111"/>
    <n v="8677901"/>
    <x v="6"/>
    <s v="日本ビジネスシステムズ株式会社"/>
    <s v="CWZ-00010"/>
    <x v="1"/>
    <n v="1"/>
    <n v="0"/>
    <n v="54673.246299999999"/>
    <m/>
    <m/>
    <s v="Japan Business Systems Co., Ltd."/>
    <x v="12"/>
    <x v="31"/>
    <x v="54"/>
    <s v="Premier"/>
    <s v="Japan"/>
    <s v="Premium"/>
    <d v="2017-01-01T00:00:00"/>
    <d v="2017-01-04T00:00:00"/>
    <s v="7-LR4P3SEPS"/>
    <s v="2017/01/01"/>
    <s v="2017/12/31"/>
    <n v="12"/>
    <n v="12"/>
    <s v="Not Needed"/>
    <s v="n/a"/>
    <x v="0"/>
    <m/>
  </r>
  <r>
    <n v="54860880"/>
    <n v="2028386"/>
    <x v="6"/>
    <s v="Moss Kommune"/>
    <s v="CWZ-00011"/>
    <x v="0"/>
    <n v="1"/>
    <n v="0"/>
    <n v="97760.802100000001"/>
    <m/>
    <m/>
    <m/>
    <x v="0"/>
    <x v="40"/>
    <x v="106"/>
    <s v="Premier"/>
    <s v="Norway"/>
    <s v="Premium"/>
    <d v="2017-01-01T00:00:00"/>
    <d v="2017-01-04T00:00:00"/>
    <s v="7-M7ZREECF4"/>
    <s v="2017/01/01"/>
    <s v="2017/12/31"/>
    <n v="12"/>
    <n v="36"/>
    <s v="Not Needed"/>
    <s v="n/a"/>
    <x v="0"/>
    <m/>
  </r>
  <r>
    <n v="48382978"/>
    <n v="6403155"/>
    <x v="6"/>
    <s v="WELSH ASSEMBLY GOVERNMENT"/>
    <s v="CWZ-00010"/>
    <x v="1"/>
    <n v="1"/>
    <n v="0"/>
    <n v="53882.085599999999"/>
    <m/>
    <m/>
    <s v="NATIONAL ASSEMBLY FOR WALES COMMISSION"/>
    <x v="4"/>
    <x v="6"/>
    <x v="90"/>
    <s v="Premier"/>
    <s v="United Kingdom"/>
    <s v="Premium"/>
    <d v="2017-01-01T00:00:00"/>
    <d v="2017-01-04T00:00:00"/>
    <s v="n/a"/>
    <s v="2017/01/01"/>
    <s v="2017/12/31"/>
    <n v="12"/>
    <n v="36"/>
    <s v="Not Needed"/>
    <s v="n/a"/>
    <x v="0"/>
    <m/>
  </r>
  <r>
    <n v="48659562"/>
    <n v="1879994"/>
    <x v="6"/>
    <s v="LUCK STONE CORPORATION"/>
    <s v="CWZ-00010"/>
    <x v="1"/>
    <n v="1"/>
    <n v="1"/>
    <n v="60000"/>
    <m/>
    <s v="Yes"/>
    <s v="LUCK STONE CORP"/>
    <x v="3"/>
    <x v="4"/>
    <x v="14"/>
    <s v="n/a"/>
    <s v="n/a"/>
    <s v="Standard"/>
    <d v="2017-01-01T00:00:00"/>
    <d v="2017-01-04T00:00:00"/>
    <s v="7-LBOJ2WPS2"/>
    <s v="2017/01/01"/>
    <s v="2017/12/31"/>
    <n v="12"/>
    <n v="24"/>
    <s v="Not Needed"/>
    <s v="n/a"/>
    <x v="0"/>
    <m/>
  </r>
  <r>
    <n v="52654841"/>
    <n v="523685"/>
    <x v="6"/>
    <s v="Drägerwerk AG &amp; Co. KGaA"/>
    <s v="CWZ-00010"/>
    <x v="1"/>
    <n v="3"/>
    <n v="3"/>
    <n v="171526.8132"/>
    <m/>
    <s v="Yes"/>
    <m/>
    <x v="8"/>
    <x v="10"/>
    <x v="56"/>
    <s v="Premier"/>
    <s v="Germany"/>
    <s v="Premium"/>
    <d v="2017-01-01T00:00:00"/>
    <d v="2017-01-04T00:00:00"/>
    <s v="7-HUQIO2GPN"/>
    <s v="2017/01/01"/>
    <s v="2017/12/31"/>
    <n v="12"/>
    <n v="36"/>
    <s v="Not Needed"/>
    <s v="n/a"/>
    <x v="0"/>
    <m/>
  </r>
  <r>
    <n v="88158222"/>
    <n v="4423935"/>
    <x v="6"/>
    <s v="MUNICIPIO DE SAN JUAN"/>
    <s v="CWZ-00010"/>
    <x v="1"/>
    <n v="1"/>
    <n v="1"/>
    <n v="60000"/>
    <m/>
    <s v="Yes"/>
    <m/>
    <x v="1"/>
    <x v="33"/>
    <x v="65"/>
    <s v="Premier"/>
    <s v="Puerto Rico"/>
    <s v="Premium"/>
    <d v="2017-01-01T00:00:00"/>
    <d v="2017-01-04T00:00:00"/>
    <s v="7-LEX7JBGCL"/>
    <s v="2017/01/01"/>
    <s v="2017/12/31"/>
    <n v="12"/>
    <n v="36"/>
    <s v="Not Needed"/>
    <s v="n/a"/>
    <x v="0"/>
    <m/>
  </r>
  <r>
    <n v="77414522"/>
    <n v="1327171"/>
    <x v="6"/>
    <s v="Harting KGaA"/>
    <s v="CWZ-00010"/>
    <x v="1"/>
    <n v="1"/>
    <n v="0"/>
    <n v="57175.604399999997"/>
    <m/>
    <m/>
    <m/>
    <x v="8"/>
    <x v="10"/>
    <x v="34"/>
    <s v="n/a"/>
    <s v="n/a"/>
    <s v="Standard"/>
    <d v="2017-01-01T00:00:00"/>
    <d v="2017-01-04T00:00:00"/>
    <s v="7-HTFYSHL5M"/>
    <s v="2017/01/01"/>
    <s v="2017/12/31"/>
    <n v="12"/>
    <n v="36"/>
    <s v="Not Needed"/>
    <s v="n/a"/>
    <x v="0"/>
    <m/>
  </r>
  <r>
    <n v="90611196"/>
    <n v="25912849"/>
    <x v="6"/>
    <s v="Valtion tieto- ja viestintätekniikka-keskus Valtori"/>
    <s v="CWZ-00010"/>
    <x v="1"/>
    <n v="1"/>
    <n v="0"/>
    <n v="57175.604399999997"/>
    <m/>
    <s v="Will Not Ship"/>
    <s v="2.7.17 - confirmed by ops that unit will not ship; Finning International Inc."/>
    <x v="0"/>
    <x v="26"/>
    <x v="107"/>
    <s v="Premier"/>
    <s v="Finland"/>
    <s v="Premium"/>
    <d v="2017-01-01T00:00:00"/>
    <d v="2017-01-04T00:00:00"/>
    <s v="7-KGZAOVTWL"/>
    <s v="2017/01/01"/>
    <s v="2017/12/31"/>
    <n v="12"/>
    <n v="36"/>
    <s v="Not Needed"/>
    <s v="n/a"/>
    <x v="0"/>
    <m/>
  </r>
  <r>
    <n v="76780630"/>
    <n v="951788"/>
    <x v="6"/>
    <s v="FINNING INTERNATIONAL"/>
    <s v="CWZ-00011"/>
    <x v="0"/>
    <n v="1"/>
    <n v="0"/>
    <n v="92113.970400000006"/>
    <m/>
    <m/>
    <s v="Finning International Inc."/>
    <x v="10"/>
    <x v="27"/>
    <x v="59"/>
    <s v="Premier"/>
    <s v="Canada"/>
    <s v="Premium"/>
    <d v="2017-01-01T00:00:00"/>
    <d v="2017-01-04T00:00:00"/>
    <s v="7-KWVVCXO6E"/>
    <s v="2017/01/01"/>
    <s v="2017/12/31"/>
    <n v="12"/>
    <n v="36"/>
    <s v="Not Needed"/>
    <s v="n/a"/>
    <x v="0"/>
    <m/>
  </r>
  <r>
    <n v="65128566"/>
    <n v="8257635"/>
    <x v="6"/>
    <s v="FTS"/>
    <s v="CWZ-00011"/>
    <x v="0"/>
    <n v="1"/>
    <n v="1"/>
    <n v="99999.96"/>
    <m/>
    <s v="Yes"/>
    <m/>
    <x v="3"/>
    <x v="4"/>
    <x v="10"/>
    <s v="n/a"/>
    <s v="n/a"/>
    <s v="Standard"/>
    <d v="2017-01-01T00:00:00"/>
    <d v="2017-01-04T00:00:00"/>
    <s v="7-LXDCITUTT"/>
    <s v="2017/01/01"/>
    <s v="2017/12/31"/>
    <n v="12"/>
    <n v="36"/>
    <s v="Not Needed"/>
    <s v="n/a"/>
    <x v="0"/>
    <m/>
  </r>
  <r>
    <n v="77627914"/>
    <n v="4281784"/>
    <x v="6"/>
    <s v="MACROGENICS INC"/>
    <s v="CWZ-00010"/>
    <x v="1"/>
    <n v="1"/>
    <n v="1"/>
    <n v="60000"/>
    <m/>
    <s v="Yes"/>
    <s v="2.7.17 - ops says it will not ship, but unit has shipped. Checking on it; MacroGenics, Inc."/>
    <x v="3"/>
    <x v="4"/>
    <x v="14"/>
    <s v="n/a"/>
    <s v="n/a"/>
    <s v="Standard"/>
    <d v="2017-01-01T00:00:00"/>
    <d v="2017-01-04T00:00:00"/>
    <s v="7-LFI52CG2C"/>
    <s v="2017/01/01"/>
    <s v="2017/12/31"/>
    <n v="12"/>
    <n v="36"/>
    <s v="Not Needed"/>
    <s v="n/a"/>
    <x v="0"/>
    <m/>
  </r>
  <r>
    <n v="6883853"/>
    <n v="1849549"/>
    <x v="6"/>
    <s v="THE COCA COLA COMPANY"/>
    <s v="CWZ-00010"/>
    <x v="1"/>
    <n v="2"/>
    <n v="2"/>
    <n v="32000"/>
    <m/>
    <s v="Yes"/>
    <s v="EMBOTELLADORAS ARCA S.A. de C.V."/>
    <x v="1"/>
    <x v="12"/>
    <x v="103"/>
    <s v="Premier"/>
    <s v="Global"/>
    <s v="Premium"/>
    <d v="2017-01-02T00:00:00"/>
    <d v="2017-01-05T00:00:00"/>
    <s v="n/a"/>
    <s v="2017/02/01"/>
    <s v="2017/05/31"/>
    <n v="4"/>
    <n v="4"/>
    <s v="Not Needed"/>
    <s v="n/a"/>
    <x v="0"/>
    <m/>
  </r>
  <r>
    <n v="90262120"/>
    <n v="8769330"/>
    <x v="6"/>
    <s v="Columbia Asia Hospital Private Limited"/>
    <s v="CWZ-00010"/>
    <x v="1"/>
    <n v="1"/>
    <n v="0"/>
    <n v="51138.2912"/>
    <m/>
    <m/>
    <m/>
    <x v="6"/>
    <x v="13"/>
    <x v="20"/>
    <s v="Premier"/>
    <s v="India"/>
    <s v="Premium"/>
    <d v="2017-01-02T00:00:00"/>
    <d v="2017-01-05T00:00:00"/>
    <s v="7-LGU2JOJBR"/>
    <s v="2017/01/01"/>
    <s v="2017/12/31"/>
    <n v="12"/>
    <n v="36"/>
    <s v="Not Needed"/>
    <s v="n/a"/>
    <x v="0"/>
    <m/>
  </r>
  <r>
    <n v="87514563"/>
    <n v="3432165"/>
    <x v="6"/>
    <s v="BANCO GNB SUDAMERIS S.A."/>
    <s v="CWZ-00011"/>
    <x v="0"/>
    <n v="1"/>
    <n v="0"/>
    <n v="99999.96"/>
    <m/>
    <m/>
    <m/>
    <x v="1"/>
    <x v="32"/>
    <x v="58"/>
    <s v="Premier"/>
    <s v="Colombia"/>
    <s v="Premium"/>
    <d v="2017-01-01T00:00:00"/>
    <d v="2017-01-05T00:00:00"/>
    <s v="7-MDGPSSIZY"/>
    <s v="2017/01/01"/>
    <s v="2017/12/31"/>
    <n v="12"/>
    <n v="36"/>
    <s v="Not Needed"/>
    <s v="n/a"/>
    <x v="0"/>
    <m/>
  </r>
  <r>
    <n v="83225879"/>
    <n v="15114495"/>
    <x v="6"/>
    <s v="THE KOOPLES PRODUCTION"/>
    <m/>
    <x v="2"/>
    <m/>
    <m/>
    <m/>
    <m/>
    <m/>
    <s v="1.9.17 - qty. adjustment appears in MS Sales refresh from 1 to 0 for the 1.3.17 booking.  Cancelling the 1xCWZ00031"/>
    <x v="11"/>
    <x v="28"/>
    <x v="50"/>
    <s v="n/a"/>
    <s v="n/a"/>
    <s v="Standard"/>
    <d v="2017-01-03T00:00:00"/>
    <d v="2017-01-05T00:00:00"/>
    <m/>
    <s v="2017/01/01"/>
    <s v="2017/12/31"/>
    <n v="12"/>
    <n v="12"/>
    <s v="M294"/>
    <s v="Yes"/>
    <x v="1"/>
    <m/>
  </r>
  <r>
    <n v="83673134"/>
    <n v="2804204"/>
    <x v="6"/>
    <s v="SWECO CONNECT AB"/>
    <s v="CWZ-00011"/>
    <x v="0"/>
    <n v="3"/>
    <n v="0"/>
    <n v="286225.91519999999"/>
    <m/>
    <m/>
    <s v="1.17.17 - changed from Premier Sweden to Global"/>
    <x v="0"/>
    <x v="9"/>
    <x v="55"/>
    <s v="Premier"/>
    <s v="Global"/>
    <s v="Premium"/>
    <d v="2017-01-04T00:00:00"/>
    <d v="2017-01-06T00:00:00"/>
    <s v="7-KX2GE6KRR"/>
    <s v="2017/01/01"/>
    <s v="2017/12/31"/>
    <n v="12"/>
    <n v="36"/>
    <s v="Not Needed"/>
    <s v="n/a"/>
    <x v="0"/>
    <m/>
  </r>
  <r>
    <n v="57508452"/>
    <n v="10700062"/>
    <x v="6"/>
    <s v="Keystone Bank (Bank PHB)"/>
    <s v="CWZ-00011"/>
    <x v="0"/>
    <n v="1"/>
    <n v="0"/>
    <n v="99999.96"/>
    <m/>
    <m/>
    <m/>
    <x v="5"/>
    <x v="7"/>
    <x v="11"/>
    <s v="Premier"/>
    <s v="Nigeria"/>
    <s v="Premium"/>
    <d v="2017-01-04T00:00:00"/>
    <d v="2017-01-06T00:00:00"/>
    <s v="n/a"/>
    <s v="2017/01/01"/>
    <s v="2017/12/31"/>
    <n v="12"/>
    <n v="36"/>
    <s v="Not Needed"/>
    <s v="n/a"/>
    <x v="0"/>
    <m/>
  </r>
  <r>
    <n v="80264479"/>
    <n v="640143"/>
    <x v="6"/>
    <s v="PETER KIEWIT SONS INC"/>
    <s v="CWZ-00011"/>
    <x v="0"/>
    <n v="4"/>
    <n v="0"/>
    <n v="399999.84"/>
    <m/>
    <m/>
    <s v="KIEWIT CORPORATION"/>
    <x v="3"/>
    <x v="4"/>
    <x v="7"/>
    <s v="Premier"/>
    <s v="United States"/>
    <s v="Premium"/>
    <d v="2017-01-04T00:00:00"/>
    <d v="2017-01-10T00:00:00"/>
    <s v="7-LGKLD3QFV"/>
    <s v="2017/01/01"/>
    <s v="2017/12/31"/>
    <n v="12"/>
    <n v="24"/>
    <s v="Not Needed"/>
    <s v="n/a"/>
    <x v="0"/>
    <m/>
  </r>
  <r>
    <n v="91887673"/>
    <n v="605146"/>
    <x v="6"/>
    <s v="TDF DSI"/>
    <s v="CWZ-00011"/>
    <x v="0"/>
    <n v="1"/>
    <n v="0"/>
    <n v="95292.495599999995"/>
    <m/>
    <m/>
    <s v="1.16.17 - coverage monhs updated to 36 months in latest MS Sales report; MEDIAMOBILE"/>
    <x v="11"/>
    <x v="28"/>
    <x v="50"/>
    <s v="n/a"/>
    <s v="n/a"/>
    <s v="Standard"/>
    <d v="2017-01-09T00:00:00"/>
    <d v="2017-01-11T00:00:00"/>
    <s v="7-IQGZPGZW4"/>
    <s v="2017/01/01"/>
    <s v="2017/12/31"/>
    <n v="12"/>
    <n v="36"/>
    <s v="Not Needed"/>
    <s v="n/a"/>
    <x v="0"/>
    <m/>
  </r>
  <r>
    <n v="70373301"/>
    <n v="4495778"/>
    <x v="6"/>
    <s v="UNITED SHORE FINANCIAL SERVICES, LLC"/>
    <s v="CWZ-00010"/>
    <x v="1"/>
    <n v="1"/>
    <n v="1"/>
    <n v="60000"/>
    <m/>
    <s v="Yes"/>
    <s v="United Shore Financial Services"/>
    <x v="3"/>
    <x v="4"/>
    <x v="51"/>
    <s v="n/a"/>
    <s v="n/a"/>
    <s v="Standard"/>
    <d v="2017-01-10T00:00:00"/>
    <d v="2017-01-13T00:00:00"/>
    <s v="7-LRQBW25HA"/>
    <s v="2017/01/01"/>
    <s v="2017/12/31"/>
    <n v="12"/>
    <n v="36"/>
    <s v="Not Needed"/>
    <s v="n/a"/>
    <x v="0"/>
    <m/>
  </r>
  <r>
    <n v="46484467"/>
    <n v="3136454"/>
    <x v="6"/>
    <s v="ENERGIZER"/>
    <s v="CWZ-00032"/>
    <x v="0"/>
    <n v="1"/>
    <n v="1"/>
    <n v="100000"/>
    <m/>
    <s v="Yes"/>
    <s v="EVEREADY BATTERY CO INC"/>
    <x v="3"/>
    <x v="4"/>
    <x v="7"/>
    <s v="Premier"/>
    <s v="United States"/>
    <s v="Premium"/>
    <d v="2017-01-10T00:00:00"/>
    <d v="2017-01-13T00:00:00"/>
    <s v="n/a"/>
    <s v="2017/02/01"/>
    <s v="2017/12/31"/>
    <n v="11"/>
    <n v="11"/>
    <s v="M294"/>
    <s v="Yes"/>
    <x v="0"/>
    <m/>
  </r>
  <r>
    <n v="83647500"/>
    <n v="19349548"/>
    <x v="6"/>
    <s v="Au10tix"/>
    <s v="CWZ-00011"/>
    <x v="0"/>
    <n v="1"/>
    <n v="1"/>
    <n v="91666.63"/>
    <m/>
    <s v="Yes"/>
    <m/>
    <x v="5"/>
    <x v="30"/>
    <x v="53"/>
    <s v="n/a"/>
    <s v="n/a"/>
    <s v="Standard"/>
    <d v="2017-01-12T00:00:00"/>
    <d v="2017-01-16T00:00:00"/>
    <s v="7-K4MEYNJWS"/>
    <s v="2017/02/01"/>
    <s v="2017/12/31"/>
    <n v="11"/>
    <n v="23"/>
    <s v="Not Needed"/>
    <s v="n/a"/>
    <x v="0"/>
    <m/>
  </r>
  <r>
    <n v="60389471"/>
    <n v="9862967"/>
    <x v="6"/>
    <s v="VCA ANTECH INC"/>
    <s v="CWZ-00010"/>
    <x v="1"/>
    <n v="1"/>
    <n v="0"/>
    <n v="30000"/>
    <m/>
    <m/>
    <s v="VETERNARY CENTERS OF AMERICA; Vicar Operating Inc."/>
    <x v="3"/>
    <x v="4"/>
    <x v="48"/>
    <s v="Premier"/>
    <s v="United States"/>
    <s v="Premium"/>
    <d v="2017-01-13T00:00:00"/>
    <d v="2017-01-17T00:00:00"/>
    <s v="7-LTAY723YN"/>
    <s v="2017/02/01"/>
    <s v="2017/07/31"/>
    <n v="6"/>
    <n v="6"/>
    <s v="Not Needed"/>
    <s v="n/a"/>
    <x v="0"/>
    <m/>
  </r>
  <r>
    <n v="90343560"/>
    <n v="5475061"/>
    <x v="6"/>
    <s v="LUX MED SP Z O.O"/>
    <s v="CWZ-00031"/>
    <x v="1"/>
    <n v="1"/>
    <n v="0"/>
    <n v="57175.532099999997"/>
    <m/>
    <m/>
    <m/>
    <x v="7"/>
    <x v="21"/>
    <x v="35"/>
    <s v="n/a"/>
    <s v="n/a"/>
    <s v="Standard"/>
    <d v="2017-01-16T00:00:00"/>
    <d v="2017-01-18T00:00:00"/>
    <s v="7-JI35YY3F6"/>
    <s v="2017/02/01"/>
    <s v="2018/01/31"/>
    <n v="12"/>
    <n v="0"/>
    <s v="M294"/>
    <s v="Yes"/>
    <x v="0"/>
    <m/>
  </r>
  <r>
    <n v="51193519"/>
    <n v="4782226"/>
    <x v="6"/>
    <s v="REZAYAT TRADING COMPANY LTD"/>
    <s v="CWZ-00010"/>
    <x v="1"/>
    <n v="1"/>
    <n v="0"/>
    <n v="60000"/>
    <m/>
    <s v="Will Not Ship"/>
    <s v="2.8.17 - confirmed by ops it will not ship"/>
    <x v="5"/>
    <x v="45"/>
    <x v="108"/>
    <s v="n/a"/>
    <s v="n/a"/>
    <s v="Standard"/>
    <d v="2017-01-17T00:00:00"/>
    <d v="2017-01-19T00:00:00"/>
    <s v="7-LQYLV4C4Y"/>
    <s v="2016/07/01"/>
    <s v="2017/06/30"/>
    <n v="12"/>
    <n v="12"/>
    <s v="Not Needed"/>
    <s v="n/a"/>
    <x v="0"/>
    <m/>
  </r>
  <r>
    <n v="88075845"/>
    <n v="7710604"/>
    <x v="6"/>
    <s v="日本電信電話株式会社"/>
    <s v="CWZ-00010"/>
    <x v="1"/>
    <n v="1"/>
    <n v="0"/>
    <n v="13668"/>
    <m/>
    <m/>
    <s v="エヌ・ティ・ティ・コミュニケーションズ株式会社; Japan Telegraph and telephone co., Ltd._x000a_"/>
    <x v="12"/>
    <x v="31"/>
    <x v="54"/>
    <s v="Premier"/>
    <s v="Japan"/>
    <s v="Premium"/>
    <d v="2017-01-18T00:00:00"/>
    <d v="2017-01-20T00:00:00"/>
    <s v="7-LL2X5EMXX"/>
    <s v="2017/02/01"/>
    <s v="2017/04/30"/>
    <n v="3"/>
    <n v="15"/>
    <s v="Not Needed"/>
    <s v="n/a"/>
    <x v="0"/>
    <m/>
  </r>
  <r>
    <n v="62392162"/>
    <n v="3765438"/>
    <x v="6"/>
    <s v="Widex A/S"/>
    <s v="CWZ-00011"/>
    <x v="0"/>
    <n v="3"/>
    <n v="0"/>
    <n v="22825.648099999999"/>
    <m/>
    <m/>
    <m/>
    <x v="0"/>
    <x v="0"/>
    <x v="0"/>
    <s v="Premier"/>
    <s v="Denmark"/>
    <s v="Premium"/>
    <d v="2017-01-21T00:00:00"/>
    <d v="2017-01-24T00:00:00"/>
    <s v="7-KQD4JXQOE"/>
    <s v="2017/01/01"/>
    <s v="2017/01/31"/>
    <n v="1"/>
    <n v="13"/>
    <s v="Not Needed"/>
    <s v="n/a"/>
    <x v="0"/>
    <m/>
  </r>
  <r>
    <n v="6971869"/>
    <n v="646738"/>
    <x v="6"/>
    <s v="KLA-TENCOR"/>
    <s v="CWZ-00011"/>
    <x v="0"/>
    <n v="2"/>
    <n v="0"/>
    <n v="17166.66"/>
    <m/>
    <m/>
    <s v="KLA-Tencor Corporation"/>
    <x v="3"/>
    <x v="4"/>
    <x v="67"/>
    <s v="Premier"/>
    <s v="United States"/>
    <s v="Premium"/>
    <d v="2017-01-21T00:00:00"/>
    <d v="2017-01-24T00:00:00"/>
    <s v="7-JZRHOYHSA"/>
    <s v="2017/01/01"/>
    <s v="2017/01/31"/>
    <n v="1"/>
    <n v="13"/>
    <s v="Not Needed"/>
    <s v="n/a"/>
    <x v="0"/>
    <m/>
  </r>
  <r>
    <n v="7712928"/>
    <n v="2144212"/>
    <x v="6"/>
    <s v="KOÇ HOLDİNG A.Ş."/>
    <s v="CWZ-00010"/>
    <x v="1"/>
    <n v="1"/>
    <n v="0"/>
    <n v="5150"/>
    <m/>
    <s v="Will Not Ship"/>
    <s v="2.9.17 - confirmed by ops that unit will not ship; VEHBİ KOÇ VAKFI AMERİKAN HASTANESİ"/>
    <x v="5"/>
    <x v="19"/>
    <x v="32"/>
    <s v="Premier"/>
    <s v="Turkey"/>
    <s v="Premium"/>
    <d v="2017-01-21T00:00:00"/>
    <d v="2017-01-24T00:00:00"/>
    <s v="n/a"/>
    <s v="2017/01/01"/>
    <s v="2017/01/31"/>
    <n v="1"/>
    <n v="13"/>
    <s v="Not Needed"/>
    <s v="n/a"/>
    <x v="0"/>
    <m/>
  </r>
  <r>
    <n v="53721045"/>
    <n v="2176018"/>
    <x v="6"/>
    <s v="GRAPHISOFT SE."/>
    <m/>
    <x v="2"/>
    <m/>
    <m/>
    <m/>
    <m/>
    <m/>
    <s v="1.27.17 - credit appears against the 1x8100 in MS Sales"/>
    <x v="7"/>
    <x v="16"/>
    <x v="97"/>
    <s v="n/a"/>
    <s v="n/a"/>
    <s v="Standard"/>
    <d v="2017-01-21T00:00:00"/>
    <d v="2017-01-24T00:00:00"/>
    <s v="7-M3BHHM7XK"/>
    <s v="2017/01/01"/>
    <s v="2017/01/31"/>
    <n v="1"/>
    <n v="13"/>
    <s v="Not Needed"/>
    <s v="n/a"/>
    <x v="1"/>
    <m/>
  </r>
  <r>
    <n v="5652274"/>
    <n v="13429092"/>
    <x v="6"/>
    <s v="SOCIEDADES BOLIVAR S.A."/>
    <s v="CWZ-00011"/>
    <x v="0"/>
    <n v="3"/>
    <n v="0"/>
    <n v="25749.99"/>
    <m/>
    <m/>
    <s v="BANCO DAVIVIENDA"/>
    <x v="1"/>
    <x v="32"/>
    <x v="58"/>
    <s v="Premier"/>
    <s v="Colombia"/>
    <s v="Premium"/>
    <d v="2017-01-21T00:00:00"/>
    <d v="2017-01-24T00:00:00"/>
    <s v="7-MDGP2XEH6"/>
    <s v="2017/01/01"/>
    <s v="2017/01/31"/>
    <n v="1"/>
    <n v="13"/>
    <s v="Not Needed"/>
    <s v="n/a"/>
    <x v="0"/>
    <m/>
  </r>
  <r>
    <n v="60629077"/>
    <n v="24913137"/>
    <x v="6"/>
    <s v="FL-SMB K12 South"/>
    <s v="CWZ-00010"/>
    <x v="1"/>
    <n v="1"/>
    <n v="0"/>
    <n v="55000"/>
    <m/>
    <s v="Will Not Ship"/>
    <s v="2.7.17 - confirmed by ops that unit will not ship; MIAMI-DADE PUBLIC LIBRARY SYS"/>
    <x v="3"/>
    <x v="4"/>
    <x v="16"/>
    <s v="n/a"/>
    <s v="n/a"/>
    <s v="Standard"/>
    <d v="2017-01-20T00:00:00"/>
    <d v="2017-01-24T00:00:00"/>
    <s v="7-MKWAB7WZF"/>
    <s v="2017/02/01"/>
    <s v="2017/12/31"/>
    <n v="11"/>
    <n v="11"/>
    <s v="CTM"/>
    <s v="Yes"/>
    <x v="0"/>
    <m/>
  </r>
  <r>
    <n v="64744848"/>
    <n v="603946"/>
    <x v="6"/>
    <s v="ORANGE COUNTY SCHOOL DISTRICT"/>
    <s v="CWZ-00010"/>
    <x v="1"/>
    <n v="1"/>
    <n v="0"/>
    <n v="60000"/>
    <m/>
    <s v="Will Not Ship"/>
    <s v="2.7.17 - confirmed by ops that unit will not ship; ORANGE COUNTY PUBLIC SCHOOLS"/>
    <x v="3"/>
    <x v="4"/>
    <x v="16"/>
    <s v="Premier"/>
    <s v="United States"/>
    <s v="Premium"/>
    <d v="2017-01-20T00:00:00"/>
    <d v="2017-01-24T00:00:00"/>
    <s v="7-L2ECS7K23"/>
    <s v="2017/02/01"/>
    <s v="2018/01/31"/>
    <n v="12"/>
    <n v="12"/>
    <s v="CTM"/>
    <s v="Yes"/>
    <x v="0"/>
    <m/>
  </r>
  <r>
    <n v="89807385"/>
    <n v="14567477"/>
    <x v="6"/>
    <s v="InnoGames GmbH"/>
    <s v="CWZ-00010"/>
    <x v="1"/>
    <n v="1"/>
    <n v="0"/>
    <n v="57175.608200000002"/>
    <m/>
    <m/>
    <m/>
    <x v="8"/>
    <x v="10"/>
    <x v="56"/>
    <s v="n/a"/>
    <s v="n/a"/>
    <s v="Standard"/>
    <d v="2017-01-20T00:00:00"/>
    <d v="2017-01-24T00:00:00"/>
    <s v="7-M7DBKOO2S"/>
    <s v="2017/02/01"/>
    <s v="2018/01/31"/>
    <n v="12"/>
    <n v="36"/>
    <s v="Not Needed"/>
    <s v="n/a"/>
    <x v="0"/>
    <m/>
  </r>
  <r>
    <n v="88144301"/>
    <n v="9170439"/>
    <x v="6"/>
    <s v="BANCO DE CREDITO E INVERSIONES"/>
    <s v="CWZ-00010"/>
    <x v="1"/>
    <n v="1"/>
    <n v="0"/>
    <n v="60000"/>
    <m/>
    <m/>
    <s v="Banco de Credito e Inversiones"/>
    <x v="1"/>
    <x v="1"/>
    <x v="1"/>
    <s v="Premier"/>
    <s v="Chile"/>
    <s v="Premium"/>
    <d v="2017-01-20T00:00:00"/>
    <d v="2017-01-24T00:00:00"/>
    <s v="7-LR7WNYFI4"/>
    <s v="2017/02/01"/>
    <s v="2018/01/31"/>
    <n v="12"/>
    <n v="36"/>
    <s v="Not Needed"/>
    <s v="n/a"/>
    <x v="0"/>
    <m/>
  </r>
  <r>
    <n v="85238424"/>
    <n v="18510805"/>
    <x v="6"/>
    <s v="Abbvie, Inc."/>
    <s v="CWZ-00011"/>
    <x v="0"/>
    <n v="1"/>
    <n v="0"/>
    <n v="91666.63"/>
    <m/>
    <m/>
    <s v="Pharmacyclics LLC"/>
    <x v="3"/>
    <x v="4"/>
    <x v="67"/>
    <s v="Premier"/>
    <s v="United States"/>
    <s v="Premium"/>
    <d v="2017-01-24T00:00:00"/>
    <d v="2017-01-27T00:00:00"/>
    <s v="7-HN6JZR2C2"/>
    <s v="2017/02/01"/>
    <s v="2017/12/31"/>
    <n v="11"/>
    <n v="35"/>
    <s v="Not Needed"/>
    <s v="n/a"/>
    <x v="0"/>
    <m/>
  </r>
  <r>
    <n v="5979175"/>
    <n v="522728"/>
    <x v="6"/>
    <s v="WPP 2005 LTD"/>
    <s v="CWZ-00011"/>
    <x v="0"/>
    <n v="1"/>
    <n v="0"/>
    <n v="100429.9311"/>
    <m/>
    <m/>
    <s v="2.16.17 - changed year from 2016 to 2017"/>
    <x v="4"/>
    <x v="6"/>
    <x v="8"/>
    <s v="Premier"/>
    <s v="Global"/>
    <s v="Premium"/>
    <d v="2017-01-27T00:00:00"/>
    <d v="2017-01-30T00:00:00"/>
    <s v="7-MEKCH6OXQ"/>
    <s v="2017/02/01"/>
    <s v="2017/12/31"/>
    <n v="11"/>
    <n v="23"/>
    <s v="Not Needed"/>
    <s v="n/a"/>
    <x v="0"/>
    <m/>
  </r>
  <r>
    <n v="63584707"/>
    <n v="3929735"/>
    <x v="6"/>
    <s v="Abdul-Kader Al-Muhaidib &amp; Sons"/>
    <s v="CWZ-00011"/>
    <x v="0"/>
    <n v="1"/>
    <n v="0"/>
    <n v="99999.96"/>
    <m/>
    <m/>
    <s v="2.16.17 - changed year from 2016 to 2017"/>
    <x v="5"/>
    <x v="45"/>
    <x v="108"/>
    <s v="n/a"/>
    <s v="n/a"/>
    <s v="Standard"/>
    <d v="2017-01-27T00:00:00"/>
    <d v="2017-01-30T00:00:00"/>
    <s v="7-LQDLQRAVD"/>
    <s v="2017/01/01"/>
    <s v="2017/12/31"/>
    <n v="12"/>
    <n v="24"/>
    <s v="Not Needed"/>
    <s v="n/a"/>
    <x v="0"/>
    <m/>
  </r>
  <r>
    <n v="51703522"/>
    <n v="1393976"/>
    <x v="6"/>
    <s v="PCL CONSTRUCTION INC"/>
    <s v="CWZ-00011"/>
    <x v="0"/>
    <n v="4"/>
    <n v="0"/>
    <n v="337751.2219"/>
    <m/>
    <m/>
    <s v="2.16.17 - changed year from 2016 to 2017;PCL Constructors Inc. (Development)"/>
    <x v="10"/>
    <x v="27"/>
    <x v="49"/>
    <s v="Premier"/>
    <s v="Canada"/>
    <s v="Premium"/>
    <d v="2017-01-27T00:00:00"/>
    <d v="2017-01-30T00:00:00"/>
    <s v="7-L3EPMAPRX"/>
    <s v="2017/02/01"/>
    <s v="2017/12/31"/>
    <n v="11"/>
    <n v="23"/>
    <s v="Not Needed"/>
    <s v="n/a"/>
    <x v="0"/>
    <m/>
  </r>
  <r>
    <n v="60084358"/>
    <n v="2224734"/>
    <x v="6"/>
    <s v="Saudi commission for health Specialists"/>
    <s v="CWZ-00010"/>
    <x v="1"/>
    <n v="4"/>
    <n v="0"/>
    <n v="60000"/>
    <m/>
    <m/>
    <s v="2.16.17 - changed year from 2016 to 2017;  2.10.17 - confirmed that only 1 unit will ship per Ops. A cancellation of 3 may come through; Saudi Central Board for Accreditation of Healthcare Institut"/>
    <x v="5"/>
    <x v="45"/>
    <x v="109"/>
    <s v="Premier"/>
    <s v="Saudi Arabia"/>
    <s v="Premium"/>
    <d v="2017-01-26T00:00:00"/>
    <d v="2017-01-30T00:00:00"/>
    <s v="n/a"/>
    <s v="2017/02/01"/>
    <s v="2017/04/30"/>
    <n v="3"/>
    <n v="3"/>
    <s v="Not Needed"/>
    <s v="n/a"/>
    <x v="0"/>
    <m/>
  </r>
  <r>
    <n v="79173347"/>
    <n v="3661294"/>
    <x v="6"/>
    <s v="Baker Tilly Roelfs Unternehmensberatung GmbH"/>
    <s v="CWZ-00010"/>
    <x v="1"/>
    <n v="1"/>
    <n v="0"/>
    <n v="38117.072200000002"/>
    <m/>
    <m/>
    <s v="2.16.17 - changed year from 2016 to 2017"/>
    <x v="8"/>
    <x v="10"/>
    <x v="34"/>
    <s v="n/a"/>
    <s v="n/a"/>
    <s v="Standard"/>
    <d v="2017-01-26T00:00:00"/>
    <d v="2017-01-30T00:00:00"/>
    <s v="7-MNWI7J2OY"/>
    <s v="2017/02/01"/>
    <s v="2017/09/30"/>
    <n v="8"/>
    <n v="8"/>
    <s v="Not Needed"/>
    <s v="n/a"/>
    <x v="0"/>
    <m/>
  </r>
  <r>
    <n v="58927627"/>
    <n v="2756661"/>
    <x v="6"/>
    <s v="Bdo Campsobers Holding B.V."/>
    <s v="CWZ-00011"/>
    <x v="0"/>
    <n v="1"/>
    <n v="0"/>
    <n v="45376.064200000001"/>
    <m/>
    <m/>
    <m/>
    <x v="0"/>
    <x v="20"/>
    <x v="33"/>
    <s v="Premier"/>
    <s v="Netherlands"/>
    <s v="Premium"/>
    <d v="2017-01-30T00:00:00"/>
    <d v="2017-02-01T00:00:00"/>
    <s v="7-LUQPGOMJP"/>
    <s v="2017/02/01"/>
    <s v="2017/08/31"/>
    <n v="7"/>
    <n v="7"/>
    <s v="Not Needed"/>
    <s v="n/a"/>
    <x v="0"/>
    <m/>
  </r>
  <r>
    <n v="86733914"/>
    <n v="10387382"/>
    <x v="6"/>
    <s v="MINISTRY OF JUSTICE"/>
    <s v="CWZ-00010"/>
    <x v="1"/>
    <n v="1"/>
    <n v="0"/>
    <n v="49391.915800000002"/>
    <m/>
    <m/>
    <s v="LAW SOCIETY OF ENGLAND &amp; WALES"/>
    <x v="4"/>
    <x v="6"/>
    <x v="8"/>
    <s v="Premier"/>
    <s v="United Kingdom"/>
    <s v="Premium"/>
    <d v="2017-01-30T00:00:00"/>
    <d v="2017-02-02T00:00:00"/>
    <s v="7-L5OATQU4B"/>
    <s v="2017/02/01"/>
    <s v="2017/12/31"/>
    <n v="11"/>
    <n v="11"/>
    <s v="Not Needed"/>
    <s v="n/a"/>
    <x v="0"/>
    <m/>
  </r>
  <r>
    <n v="6927094"/>
    <n v="2122851"/>
    <x v="6"/>
    <s v="CA-COUNTY OF ORANGE"/>
    <s v="CWZ-00021"/>
    <x v="1"/>
    <n v="1"/>
    <n v="0"/>
    <n v="60000"/>
    <m/>
    <m/>
    <s v="CA-Orange County"/>
    <x v="3"/>
    <x v="4"/>
    <x v="48"/>
    <s v="Premier"/>
    <s v="United States"/>
    <s v="Premium"/>
    <d v="2017-01-30T00:00:00"/>
    <d v="2017-02-02T00:00:00"/>
    <s v="7-LKQLET7T5"/>
    <s v="2016/12/01"/>
    <s v="2017/11/30"/>
    <n v="12"/>
    <n v="24"/>
    <s v="Not Needed"/>
    <s v="n/a"/>
    <x v="0"/>
    <m/>
  </r>
  <r>
    <n v="81424230"/>
    <n v="1061505"/>
    <x v="6"/>
    <s v="FAIRFAX COUNTY PUBLIC SCHOOLS"/>
    <s v="CWZ-00010"/>
    <x v="1"/>
    <n v="1"/>
    <n v="0"/>
    <n v="60000"/>
    <m/>
    <m/>
    <s v="FCPS"/>
    <x v="3"/>
    <x v="4"/>
    <x v="14"/>
    <s v="Premier"/>
    <s v="United States"/>
    <s v="Premium"/>
    <d v="2017-01-30T00:00:00"/>
    <d v="2017-02-02T00:00:00"/>
    <s v="7-MB3TOD3HC"/>
    <s v="2017/02/01"/>
    <s v="2018/01/31"/>
    <n v="12"/>
    <n v="12"/>
    <s v="CTM"/>
    <s v="Yes"/>
    <x v="0"/>
    <m/>
  </r>
  <r>
    <n v="91091041"/>
    <n v="3568605"/>
    <x v="6"/>
    <s v="MERKAFON TELEPERFORMANCE S.A. de C.V."/>
    <s v="CWZ-00011"/>
    <x v="0"/>
    <n v="1"/>
    <n v="0"/>
    <n v="99999.96"/>
    <m/>
    <m/>
    <m/>
    <x v="1"/>
    <x v="12"/>
    <x v="103"/>
    <s v="n/a"/>
    <s v="n/a"/>
    <s v="Standard"/>
    <d v="2017-01-30T00:00:00"/>
    <d v="2017-02-02T00:00:00"/>
    <s v="7-K6WW3JEXD"/>
    <s v="2017/02/01"/>
    <s v="2018/01/31"/>
    <n v="12"/>
    <n v="36"/>
    <s v="Not Needed"/>
    <s v="n/a"/>
    <x v="0"/>
    <m/>
  </r>
  <r>
    <n v="5489759"/>
    <n v="7194682"/>
    <x v="6"/>
    <s v="CA-CITY OF SAN JOSE"/>
    <s v="CWZ-00010"/>
    <x v="1"/>
    <n v="1"/>
    <n v="0"/>
    <n v="30000"/>
    <m/>
    <m/>
    <s v="City of San Jose"/>
    <x v="3"/>
    <x v="4"/>
    <x v="73"/>
    <s v="Premier"/>
    <s v="United States"/>
    <s v="Premium"/>
    <d v="2017-01-31T00:00:00"/>
    <d v="2017-02-03T00:00:00"/>
    <s v="7-LJAR4X7SK"/>
    <s v="2017/01/01"/>
    <s v="2017/06/30"/>
    <n v="6"/>
    <n v="30"/>
    <s v="Not Needed"/>
    <s v="n/a"/>
    <x v="0"/>
    <m/>
  </r>
  <r>
    <n v="7884004"/>
    <n v="17747507"/>
    <x v="6"/>
    <s v="Saudi Electronic University"/>
    <s v="CWZ-00031"/>
    <x v="1"/>
    <n v="1"/>
    <n v="0"/>
    <n v="60000"/>
    <m/>
    <m/>
    <m/>
    <x v="5"/>
    <x v="45"/>
    <x v="110"/>
    <s v="n/a"/>
    <s v="n/a"/>
    <s v="Standard"/>
    <d v="2017-01-31T00:00:00"/>
    <d v="2017-02-03T00:00:00"/>
    <s v="7-JYL7MIZJN"/>
    <s v="2017/02/01"/>
    <s v="2018/01/31"/>
    <n v="12"/>
    <n v="12"/>
    <s v="CTM"/>
    <s v="Yes"/>
    <x v="0"/>
    <m/>
  </r>
  <r>
    <n v="83432467"/>
    <n v="4302815"/>
    <x v="6"/>
    <s v="BRIGHTSTAR CORP."/>
    <s v="CWZ-00032"/>
    <x v="0"/>
    <n v="1"/>
    <n v="0"/>
    <n v="300000"/>
    <m/>
    <m/>
    <m/>
    <x v="3"/>
    <x v="4"/>
    <x v="16"/>
    <s v="Premier"/>
    <s v="United States"/>
    <s v="Premium"/>
    <d v="2017-01-31T00:00:00"/>
    <d v="2017-02-03T00:00:00"/>
    <s v="7-LBFIX67GD"/>
    <s v="2017/02/01"/>
    <s v="2018/01/31"/>
    <n v="12"/>
    <n v="12"/>
    <s v="M294"/>
    <s v="Yes"/>
    <x v="0"/>
    <m/>
  </r>
  <r>
    <n v="76476370"/>
    <n v="25912849"/>
    <x v="7"/>
    <s v="Valtion tieto- ja viestintätekniikka-keskus Valtori"/>
    <s v="CWZ-00010"/>
    <x v="1"/>
    <n v="1"/>
    <n v="0"/>
    <n v="58889.112200000003"/>
    <m/>
    <m/>
    <s v="2.16.17 - corrected month from January to February based on Sales Date; VALTION TEKNILLINEN TUTKIMUSKESKUS VTT"/>
    <x v="0"/>
    <x v="26"/>
    <x v="82"/>
    <s v="Premier"/>
    <s v="Finland"/>
    <s v="Premium"/>
    <d v="2017-02-01T00:00:00"/>
    <d v="2017-02-02T00:00:00"/>
    <s v="7-KGZAOVTWL"/>
    <s v="2017/02/01"/>
    <s v="2018/01/31"/>
    <n v="12"/>
    <n v="36"/>
    <s v="Not Needed"/>
    <s v="n/a"/>
    <x v="0"/>
    <m/>
  </r>
  <r>
    <n v="90338378"/>
    <n v="2794958"/>
    <x v="7"/>
    <s v="TEAM INC"/>
    <s v="CWZ-00010"/>
    <x v="1"/>
    <n v="1"/>
    <n v="0"/>
    <n v="60000"/>
    <m/>
    <m/>
    <s v="Team, Inc."/>
    <x v="3"/>
    <x v="4"/>
    <x v="10"/>
    <s v="Premier"/>
    <s v="United States"/>
    <s v="Premium"/>
    <d v="2017-02-01T00:00:00"/>
    <d v="2017-02-03T00:00:00"/>
    <s v="7-LO7BKSX4X"/>
    <s v="2017/02/01"/>
    <s v="2018/01/31"/>
    <n v="12"/>
    <n v="36"/>
    <s v="Not Needed"/>
    <s v="n/a"/>
    <x v="0"/>
    <m/>
  </r>
  <r>
    <n v="90338378"/>
    <n v="2794958"/>
    <x v="7"/>
    <s v="TEAM INC"/>
    <s v="CWZ-00011"/>
    <x v="0"/>
    <n v="3"/>
    <n v="0"/>
    <n v="299999.88"/>
    <m/>
    <m/>
    <s v="Team, Inc."/>
    <x v="3"/>
    <x v="4"/>
    <x v="10"/>
    <s v="Premier"/>
    <s v="United States"/>
    <s v="Premium"/>
    <d v="2017-02-01T00:00:00"/>
    <d v="2017-02-03T00:00:00"/>
    <s v="7-LO7BKSX4X"/>
    <s v="2017/02/01"/>
    <s v="2018/01/31"/>
    <n v="12"/>
    <n v="36"/>
    <s v="Not Needed"/>
    <s v="n/a"/>
    <x v="0"/>
    <m/>
  </r>
  <r>
    <n v="64184581"/>
    <n v="1338860"/>
    <x v="7"/>
    <s v="Hogia AB"/>
    <s v="CWZ-00010"/>
    <x v="1"/>
    <n v="2"/>
    <n v="0"/>
    <n v="114490.4259"/>
    <m/>
    <m/>
    <m/>
    <x v="0"/>
    <x v="9"/>
    <x v="111"/>
    <s v="Premier"/>
    <s v="Sweden"/>
    <s v="Premium"/>
    <d v="2017-02-02T00:00:00"/>
    <d v="2017-02-06T00:00:00"/>
    <s v="7-MFHWGNKA4"/>
    <s v="2017/02/01"/>
    <s v="2018/01/31"/>
    <n v="12"/>
    <n v="36"/>
    <s v="Not Needed"/>
    <s v="n/a"/>
    <x v="0"/>
    <m/>
  </r>
  <r>
    <n v="58101530"/>
    <n v="2629543"/>
    <x v="7"/>
    <s v="Amoun Pharmaceutical Company"/>
    <s v="CWZ-00010"/>
    <x v="1"/>
    <n v="1"/>
    <n v="0"/>
    <n v="60000"/>
    <m/>
    <m/>
    <s v="HOGIA SERVICE AB"/>
    <x v="5"/>
    <x v="42"/>
    <x v="98"/>
    <s v="n/a"/>
    <s v="n/a"/>
    <s v="Standard"/>
    <d v="2017-02-01T00:00:00"/>
    <d v="2017-02-06T00:00:00"/>
    <s v="7-JXG3Y745U"/>
    <s v="2017/01/01"/>
    <s v="2017/12/31"/>
    <n v="12"/>
    <n v="36"/>
    <s v="Not Needed"/>
    <s v="n/a"/>
    <x v="0"/>
    <m/>
  </r>
  <r>
    <n v="7669062"/>
    <n v="5151152"/>
    <x v="7"/>
    <s v="AZ-COUNTY OF MARICOPA"/>
    <s v="CWZ-00022"/>
    <x v="0"/>
    <n v="1"/>
    <n v="0"/>
    <n v="99999.96"/>
    <m/>
    <m/>
    <s v="Maricopa County Office of Enterprise Technology"/>
    <x v="3"/>
    <x v="4"/>
    <x v="48"/>
    <s v="Premier"/>
    <s v="United States"/>
    <s v="Premium"/>
    <d v="2017-02-06T00:00:00"/>
    <d v="2017-02-09T00:00:00"/>
    <s v="6-FRFL3LDYM"/>
    <s v="2017/03/01"/>
    <s v="2018/02/28"/>
    <n v="12"/>
    <n v="36"/>
    <s v="Not Needed"/>
    <s v="n/a"/>
    <x v="0"/>
    <m/>
  </r>
  <r>
    <n v="49286276"/>
    <n v="882109"/>
    <x v="7"/>
    <s v="S &amp; C ELECTRIC CO"/>
    <s v="CWZ-00010"/>
    <x v="1"/>
    <n v="1"/>
    <n v="0"/>
    <n v="25000"/>
    <m/>
    <m/>
    <m/>
    <x v="3"/>
    <x v="4"/>
    <x v="4"/>
    <s v="n/a"/>
    <s v="n/a"/>
    <s v="Standard"/>
    <d v="2017-02-07T00:00:00"/>
    <d v="2017-02-10T00:00:00"/>
    <s v="n/a"/>
    <s v="2017/02/01"/>
    <s v="2017/06/30"/>
    <n v="5"/>
    <n v="29"/>
    <s v="Not Needed"/>
    <s v="n/a"/>
    <x v="0"/>
    <m/>
  </r>
  <r>
    <m/>
    <m/>
    <x v="8"/>
    <m/>
    <m/>
    <x v="2"/>
    <m/>
    <m/>
    <m/>
    <m/>
    <m/>
    <m/>
    <x v="13"/>
    <x v="46"/>
    <x v="112"/>
    <m/>
    <m/>
    <m/>
    <m/>
    <m/>
    <m/>
    <m/>
    <m/>
    <m/>
    <m/>
    <m/>
    <m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compact="0" compactData="0" gridDropZones="1" multipleFieldFilters="0">
  <location ref="A5:I9" firstHeaderRow="1" firstDataRow="2" firstDataCol="1" rowPageCount="3" colPageCount="1"/>
  <pivotFields count="33">
    <pivotField compact="0" outline="0" showAll="0"/>
    <pivotField compact="0" outline="0" showAll="0"/>
    <pivotField axis="axisCol" compact="0" outline="0" showAll="0">
      <items count="15">
        <item x="0"/>
        <item x="1"/>
        <item x="2"/>
        <item x="3"/>
        <item x="4"/>
        <item x="5"/>
        <item x="6"/>
        <item x="8"/>
        <item h="1" x="7"/>
        <item m="1" x="10"/>
        <item m="1" x="12"/>
        <item m="1" x="13"/>
        <item m="1" x="9"/>
        <item m="1" x="11"/>
        <item t="default"/>
      </items>
    </pivotField>
    <pivotField compact="0" outline="0" showAll="0"/>
    <pivotField compact="0" outline="0" showAll="0"/>
    <pivotField axis="axisRow" compact="0" outline="0" multipleItemSelectionAllowed="1" showAll="0">
      <items count="4">
        <item x="2"/>
        <item x="0"/>
        <item x="1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axis="axisPage" compact="0" outline="0" showAll="0">
      <items count="15">
        <item x="3"/>
        <item x="10"/>
        <item x="1"/>
        <item x="7"/>
        <item x="11"/>
        <item x="5"/>
        <item x="4"/>
        <item x="0"/>
        <item x="13"/>
        <item x="2"/>
        <item x="12"/>
        <item x="6"/>
        <item x="8"/>
        <item x="9"/>
        <item t="default"/>
      </items>
    </pivotField>
    <pivotField compact="0" outline="0" showAll="0">
      <items count="71">
        <item m="1" x="60"/>
        <item x="14"/>
        <item x="15"/>
        <item m="1" x="59"/>
        <item x="17"/>
        <item x="35"/>
        <item x="27"/>
        <item x="1"/>
        <item m="1" x="62"/>
        <item x="32"/>
        <item x="24"/>
        <item x="0"/>
        <item x="42"/>
        <item x="26"/>
        <item x="28"/>
        <item x="10"/>
        <item x="41"/>
        <item m="1" x="54"/>
        <item x="29"/>
        <item x="16"/>
        <item m="1" x="69"/>
        <item m="1" x="52"/>
        <item x="13"/>
        <item m="1" x="65"/>
        <item x="25"/>
        <item x="30"/>
        <item x="5"/>
        <item x="31"/>
        <item m="1" x="58"/>
        <item m="1" x="49"/>
        <item x="36"/>
        <item x="2"/>
        <item x="12"/>
        <item m="1" x="66"/>
        <item x="20"/>
        <item x="8"/>
        <item x="7"/>
        <item x="40"/>
        <item m="1" x="61"/>
        <item x="39"/>
        <item m="1" x="64"/>
        <item x="21"/>
        <item x="11"/>
        <item x="33"/>
        <item m="1" x="51"/>
        <item x="43"/>
        <item x="37"/>
        <item x="45"/>
        <item m="1" x="55"/>
        <item x="22"/>
        <item m="1" x="47"/>
        <item m="1" x="48"/>
        <item x="18"/>
        <item x="34"/>
        <item m="1" x="56"/>
        <item x="9"/>
        <item x="3"/>
        <item x="23"/>
        <item m="1" x="57"/>
        <item x="19"/>
        <item m="1" x="68"/>
        <item m="1" x="63"/>
        <item m="1" x="50"/>
        <item x="38"/>
        <item x="6"/>
        <item x="4"/>
        <item m="1" x="67"/>
        <item x="46"/>
        <item m="1" x="53"/>
        <item x="44"/>
        <item t="default"/>
      </items>
    </pivotField>
    <pivotField compact="0" outline="0" showAll="0">
      <items count="245">
        <item m="1" x="136"/>
        <item x="22"/>
        <item m="1" x="205"/>
        <item x="66"/>
        <item m="1" x="147"/>
        <item m="1" x="203"/>
        <item m="1" x="211"/>
        <item m="1" x="156"/>
        <item x="26"/>
        <item m="1" x="135"/>
        <item m="1" x="176"/>
        <item x="70"/>
        <item x="49"/>
        <item x="59"/>
        <item x="47"/>
        <item m="1" x="192"/>
        <item m="1" x="240"/>
        <item m="1" x="201"/>
        <item m="1" x="124"/>
        <item x="3"/>
        <item m="1" x="148"/>
        <item m="1" x="157"/>
        <item m="1" x="220"/>
        <item x="42"/>
        <item x="76"/>
        <item x="64"/>
        <item x="79"/>
        <item x="56"/>
        <item x="17"/>
        <item x="34"/>
        <item m="1" x="167"/>
        <item m="1" x="183"/>
        <item m="1" x="233"/>
        <item x="98"/>
        <item x="101"/>
        <item m="1" x="125"/>
        <item x="69"/>
        <item m="1" x="163"/>
        <item x="91"/>
        <item x="81"/>
        <item x="46"/>
        <item x="107"/>
        <item m="1" x="173"/>
        <item m="1" x="227"/>
        <item m="1" x="226"/>
        <item m="1" x="213"/>
        <item x="50"/>
        <item m="1" x="204"/>
        <item x="68"/>
        <item m="1" x="139"/>
        <item m="1" x="150"/>
        <item x="6"/>
        <item x="24"/>
        <item x="93"/>
        <item x="8"/>
        <item x="90"/>
        <item x="104"/>
        <item x="97"/>
        <item x="25"/>
        <item m="1" x="137"/>
        <item m="1" x="229"/>
        <item x="20"/>
        <item m="1" x="154"/>
        <item x="71"/>
        <item m="1" x="141"/>
        <item m="1" x="242"/>
        <item x="95"/>
        <item m="1" x="202"/>
        <item m="1" x="123"/>
        <item x="30"/>
        <item m="1" x="131"/>
        <item m="1" x="210"/>
        <item m="1" x="182"/>
        <item m="1" x="142"/>
        <item m="1" x="222"/>
        <item m="1" x="190"/>
        <item x="60"/>
        <item m="1" x="140"/>
        <item x="5"/>
        <item x="87"/>
        <item x="78"/>
        <item m="1" x="195"/>
        <item m="1" x="215"/>
        <item m="1" x="188"/>
        <item m="1" x="149"/>
        <item x="40"/>
        <item m="1" x="221"/>
        <item m="1" x="180"/>
        <item m="1" x="206"/>
        <item m="1" x="216"/>
        <item m="1" x="114"/>
        <item x="54"/>
        <item m="1" x="237"/>
        <item m="1" x="235"/>
        <item x="19"/>
        <item x="103"/>
        <item m="1" x="243"/>
        <item m="1" x="223"/>
        <item m="1" x="126"/>
        <item x="106"/>
        <item x="102"/>
        <item m="1" x="193"/>
        <item x="13"/>
        <item m="1" x="113"/>
        <item m="1" x="212"/>
        <item m="1" x="185"/>
        <item m="1" x="175"/>
        <item m="1" x="165"/>
        <item m="1" x="228"/>
        <item x="89"/>
        <item m="1" x="146"/>
        <item x="36"/>
        <item m="1" x="144"/>
        <item x="18"/>
        <item m="1" x="181"/>
        <item m="1" x="164"/>
        <item x="57"/>
        <item x="99"/>
        <item m="1" x="214"/>
        <item m="1" x="153"/>
        <item m="1" x="134"/>
        <item m="1" x="155"/>
        <item m="1" x="116"/>
        <item m="1" x="117"/>
        <item m="1" x="118"/>
        <item m="1" x="189"/>
        <item m="1" x="207"/>
        <item x="63"/>
        <item x="15"/>
        <item m="1" x="178"/>
        <item x="28"/>
        <item x="111"/>
        <item m="1" x="119"/>
        <item x="29"/>
        <item x="61"/>
        <item x="41"/>
        <item m="1" x="160"/>
        <item m="1" x="196"/>
        <item m="1" x="168"/>
        <item x="44"/>
        <item x="23"/>
        <item m="1" x="199"/>
        <item m="1" x="174"/>
        <item m="1" x="120"/>
        <item x="92"/>
        <item x="1"/>
        <item m="1" x="231"/>
        <item x="58"/>
        <item x="0"/>
        <item m="1" x="158"/>
        <item x="82"/>
        <item m="1" x="177"/>
        <item x="43"/>
        <item x="96"/>
        <item x="52"/>
        <item m="1" x="161"/>
        <item m="1" x="197"/>
        <item m="1" x="152"/>
        <item m="1" x="200"/>
        <item x="45"/>
        <item x="53"/>
        <item m="1" x="170"/>
        <item m="1" x="217"/>
        <item m="1" x="122"/>
        <item m="1" x="191"/>
        <item x="77"/>
        <item m="1" x="127"/>
        <item x="80"/>
        <item m="1" x="236"/>
        <item x="33"/>
        <item m="1" x="187"/>
        <item x="11"/>
        <item m="1" x="132"/>
        <item m="1" x="162"/>
        <item x="85"/>
        <item m="1" x="171"/>
        <item x="35"/>
        <item m="1" x="241"/>
        <item x="65"/>
        <item m="1" x="234"/>
        <item m="1" x="186"/>
        <item x="83"/>
        <item m="1" x="138"/>
        <item m="1" x="145"/>
        <item x="38"/>
        <item m="1" x="128"/>
        <item m="1" x="172"/>
        <item m="1" x="225"/>
        <item x="55"/>
        <item x="32"/>
        <item x="84"/>
        <item m="1" x="130"/>
        <item x="73"/>
        <item m="1" x="219"/>
        <item m="1" x="209"/>
        <item x="31"/>
        <item m="1" x="143"/>
        <item m="1" x="238"/>
        <item m="1" x="115"/>
        <item x="105"/>
        <item x="16"/>
        <item m="1" x="239"/>
        <item x="51"/>
        <item x="14"/>
        <item x="4"/>
        <item m="1" x="232"/>
        <item x="7"/>
        <item x="21"/>
        <item x="67"/>
        <item x="12"/>
        <item m="1" x="129"/>
        <item m="1" x="151"/>
        <item m="1" x="169"/>
        <item x="9"/>
        <item m="1" x="179"/>
        <item x="10"/>
        <item x="48"/>
        <item m="1" x="208"/>
        <item x="27"/>
        <item m="1" x="230"/>
        <item m="1" x="194"/>
        <item m="1" x="166"/>
        <item x="112"/>
        <item x="62"/>
        <item m="1" x="121"/>
        <item m="1" x="224"/>
        <item m="1" x="184"/>
        <item x="86"/>
        <item m="1" x="218"/>
        <item x="2"/>
        <item m="1" x="159"/>
        <item m="1" x="133"/>
        <item m="1" x="198"/>
        <item x="37"/>
        <item x="39"/>
        <item x="72"/>
        <item x="74"/>
        <item x="75"/>
        <item x="88"/>
        <item x="94"/>
        <item x="100"/>
        <item x="108"/>
        <item x="109"/>
        <item x="110"/>
        <item t="default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  <pivotField compact="0" outline="0" showAll="0" defaultSubtotal="0"/>
    <pivotField compact="0" outline="0" showAll="0" defaultSubtotal="0">
      <items count="6">
        <item x="0"/>
        <item x="1"/>
        <item x="2"/>
        <item x="3"/>
        <item x="4"/>
        <item x="5"/>
      </items>
    </pivotField>
    <pivotField compact="0" outline="0" showAll="0" defaultSubtota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</items>
    </pivotField>
    <pivotField name="Time Zone" axis="axisPage" subtotalCaption="? Total" compact="0" outline="0" multipleItemSelectionAllowed="1" showAll="0">
      <items count="5">
        <item n="Americas" x="3"/>
        <item n="EMEA" x="1"/>
        <item n="Greater Asia " x="0"/>
        <item h="1" x="2"/>
        <item t="default"/>
      </items>
    </pivotField>
    <pivotField compact="0" outline="0" showAll="0" defaultSubtotal="0">
      <items count="2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</items>
    </pivotField>
  </pivotFields>
  <rowFields count="1">
    <field x="5"/>
  </rowFields>
  <rowItems count="3">
    <i>
      <x v="1"/>
    </i>
    <i>
      <x v="2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3">
    <pageField fld="27" item="1" hier="-1"/>
    <pageField fld="12" hier="-1"/>
    <pageField fld="31" hier="-1"/>
  </pageFields>
  <dataFields count="1">
    <dataField name="Sum of Quantity" fld="6" baseField="5" baseItem="2"/>
  </dataFields>
  <formats count="9">
    <format dxfId="98">
      <pivotArea dataOnly="0" labelOnly="1" outline="0" fieldPosition="0">
        <references count="1">
          <reference field="5" count="0"/>
        </references>
      </pivotArea>
    </format>
    <format dxfId="97">
      <pivotArea field="2" type="button" dataOnly="0" labelOnly="1" outline="0" axis="axisCol" fieldPosition="0"/>
    </format>
    <format dxfId="96">
      <pivotArea grandRow="1" outline="0" collapsedLevelsAreSubtotals="1" fieldPosition="0"/>
    </format>
    <format dxfId="95">
      <pivotArea dataOnly="0" labelOnly="1" grandRow="1" outline="0" fieldPosition="0"/>
    </format>
    <format dxfId="94">
      <pivotArea field="5" type="button" dataOnly="0" labelOnly="1" outline="0" axis="axisRow" fieldPosition="0"/>
    </format>
    <format dxfId="93">
      <pivotArea field="5" type="button" dataOnly="0" labelOnly="1" outline="0" axis="axisRow" fieldPosition="0"/>
    </format>
    <format dxfId="92">
      <pivotArea field="5" type="button" dataOnly="0" labelOnly="1" outline="0" axis="axisRow" fieldPosition="0"/>
    </format>
    <format dxfId="91">
      <pivotArea field="5" type="button" dataOnly="0" labelOnly="1" outline="0" axis="axisRow" fieldPosition="0"/>
    </format>
    <format dxfId="90">
      <pivotArea field="5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compact="0" compactData="0" gridDropZones="1" multipleFieldFilters="0">
  <location ref="A4:K40" firstHeaderRow="1" firstDataRow="2" firstDataCol="3" rowPageCount="1" colPageCount="1"/>
  <pivotFields count="33">
    <pivotField compact="0" outline="0" showAll="0"/>
    <pivotField compact="0" outline="0" showAll="0"/>
    <pivotField axis="axisCol" compact="0" outline="0" showAll="0">
      <items count="15">
        <item x="0"/>
        <item x="1"/>
        <item x="2"/>
        <item x="3"/>
        <item x="4"/>
        <item x="5"/>
        <item x="6"/>
        <item x="8"/>
        <item h="1" x="7"/>
        <item m="1" x="10"/>
        <item m="1" x="12"/>
        <item m="1" x="13"/>
        <item m="1" x="9"/>
        <item m="1" x="11"/>
        <item t="default"/>
      </items>
    </pivotField>
    <pivotField compact="0" outline="0" showAll="0"/>
    <pivotField compact="0" outline="0" showAll="0"/>
    <pivotField axis="axisRow" compact="0" outline="0" multipleItemSelectionAllowed="1" showAll="0">
      <items count="4">
        <item x="2"/>
        <item x="0"/>
        <item x="1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axis="axisRow" compact="0" outline="0" showAll="0">
      <items count="15">
        <item x="10"/>
        <item x="1"/>
        <item x="7"/>
        <item x="11"/>
        <item x="5"/>
        <item x="4"/>
        <item x="0"/>
        <item x="13"/>
        <item x="2"/>
        <item x="12"/>
        <item x="6"/>
        <item x="8"/>
        <item x="9"/>
        <item x="3"/>
        <item t="default"/>
      </items>
    </pivotField>
    <pivotField compact="0" outline="0" showAll="0">
      <items count="71">
        <item m="1" x="60"/>
        <item x="14"/>
        <item x="15"/>
        <item m="1" x="59"/>
        <item x="17"/>
        <item x="35"/>
        <item x="27"/>
        <item x="1"/>
        <item m="1" x="62"/>
        <item x="32"/>
        <item x="24"/>
        <item x="0"/>
        <item x="42"/>
        <item x="26"/>
        <item x="28"/>
        <item x="10"/>
        <item x="41"/>
        <item m="1" x="54"/>
        <item x="29"/>
        <item x="16"/>
        <item m="1" x="69"/>
        <item m="1" x="52"/>
        <item x="13"/>
        <item m="1" x="65"/>
        <item x="25"/>
        <item x="30"/>
        <item x="5"/>
        <item x="31"/>
        <item m="1" x="58"/>
        <item m="1" x="49"/>
        <item x="36"/>
        <item x="2"/>
        <item x="12"/>
        <item m="1" x="66"/>
        <item x="20"/>
        <item x="8"/>
        <item x="7"/>
        <item x="40"/>
        <item m="1" x="61"/>
        <item x="39"/>
        <item m="1" x="64"/>
        <item x="21"/>
        <item x="11"/>
        <item x="33"/>
        <item m="1" x="51"/>
        <item x="43"/>
        <item x="37"/>
        <item x="45"/>
        <item m="1" x="55"/>
        <item x="22"/>
        <item m="1" x="47"/>
        <item m="1" x="48"/>
        <item x="18"/>
        <item x="34"/>
        <item m="1" x="56"/>
        <item x="9"/>
        <item x="3"/>
        <item x="23"/>
        <item m="1" x="57"/>
        <item x="19"/>
        <item m="1" x="68"/>
        <item m="1" x="63"/>
        <item m="1" x="50"/>
        <item x="38"/>
        <item x="6"/>
        <item x="4"/>
        <item m="1" x="67"/>
        <item x="46"/>
        <item m="1" x="53"/>
        <item x="44"/>
        <item t="default"/>
      </items>
    </pivotField>
    <pivotField compact="0" outline="0" showAll="0">
      <items count="245">
        <item m="1" x="136"/>
        <item x="22"/>
        <item m="1" x="205"/>
        <item x="66"/>
        <item m="1" x="147"/>
        <item m="1" x="203"/>
        <item m="1" x="211"/>
        <item m="1" x="156"/>
        <item x="26"/>
        <item m="1" x="135"/>
        <item m="1" x="176"/>
        <item x="70"/>
        <item x="49"/>
        <item x="59"/>
        <item x="47"/>
        <item m="1" x="192"/>
        <item m="1" x="240"/>
        <item m="1" x="201"/>
        <item m="1" x="124"/>
        <item x="3"/>
        <item m="1" x="148"/>
        <item m="1" x="157"/>
        <item m="1" x="220"/>
        <item x="42"/>
        <item x="76"/>
        <item x="64"/>
        <item x="79"/>
        <item x="56"/>
        <item x="17"/>
        <item x="34"/>
        <item m="1" x="167"/>
        <item m="1" x="183"/>
        <item m="1" x="233"/>
        <item x="98"/>
        <item x="101"/>
        <item m="1" x="125"/>
        <item x="69"/>
        <item m="1" x="163"/>
        <item x="91"/>
        <item x="81"/>
        <item x="46"/>
        <item x="107"/>
        <item m="1" x="173"/>
        <item m="1" x="227"/>
        <item m="1" x="226"/>
        <item m="1" x="213"/>
        <item x="50"/>
        <item m="1" x="204"/>
        <item x="68"/>
        <item m="1" x="139"/>
        <item m="1" x="150"/>
        <item x="6"/>
        <item x="24"/>
        <item x="93"/>
        <item x="8"/>
        <item x="90"/>
        <item x="104"/>
        <item x="97"/>
        <item x="25"/>
        <item m="1" x="137"/>
        <item m="1" x="229"/>
        <item x="20"/>
        <item m="1" x="154"/>
        <item x="71"/>
        <item m="1" x="141"/>
        <item m="1" x="242"/>
        <item x="95"/>
        <item m="1" x="202"/>
        <item m="1" x="123"/>
        <item x="30"/>
        <item m="1" x="131"/>
        <item m="1" x="210"/>
        <item m="1" x="182"/>
        <item m="1" x="142"/>
        <item m="1" x="222"/>
        <item m="1" x="190"/>
        <item x="60"/>
        <item m="1" x="140"/>
        <item x="5"/>
        <item x="87"/>
        <item x="78"/>
        <item m="1" x="195"/>
        <item m="1" x="215"/>
        <item m="1" x="188"/>
        <item m="1" x="149"/>
        <item x="40"/>
        <item m="1" x="221"/>
        <item m="1" x="180"/>
        <item m="1" x="206"/>
        <item m="1" x="216"/>
        <item m="1" x="114"/>
        <item x="54"/>
        <item m="1" x="237"/>
        <item m="1" x="235"/>
        <item x="19"/>
        <item x="103"/>
        <item m="1" x="243"/>
        <item m="1" x="223"/>
        <item m="1" x="126"/>
        <item x="106"/>
        <item x="102"/>
        <item m="1" x="193"/>
        <item x="13"/>
        <item m="1" x="113"/>
        <item m="1" x="212"/>
        <item m="1" x="185"/>
        <item m="1" x="175"/>
        <item m="1" x="165"/>
        <item m="1" x="228"/>
        <item x="89"/>
        <item m="1" x="146"/>
        <item x="36"/>
        <item m="1" x="144"/>
        <item x="18"/>
        <item m="1" x="181"/>
        <item m="1" x="164"/>
        <item x="57"/>
        <item x="99"/>
        <item m="1" x="214"/>
        <item m="1" x="153"/>
        <item m="1" x="134"/>
        <item m="1" x="155"/>
        <item m="1" x="116"/>
        <item m="1" x="117"/>
        <item m="1" x="118"/>
        <item m="1" x="189"/>
        <item m="1" x="207"/>
        <item x="63"/>
        <item x="15"/>
        <item m="1" x="178"/>
        <item x="28"/>
        <item x="111"/>
        <item m="1" x="119"/>
        <item x="29"/>
        <item x="61"/>
        <item x="41"/>
        <item m="1" x="160"/>
        <item m="1" x="196"/>
        <item m="1" x="168"/>
        <item x="44"/>
        <item x="23"/>
        <item m="1" x="199"/>
        <item m="1" x="174"/>
        <item m="1" x="120"/>
        <item x="92"/>
        <item x="1"/>
        <item m="1" x="231"/>
        <item x="58"/>
        <item x="0"/>
        <item m="1" x="158"/>
        <item x="82"/>
        <item m="1" x="177"/>
        <item x="43"/>
        <item x="96"/>
        <item x="52"/>
        <item m="1" x="161"/>
        <item m="1" x="197"/>
        <item m="1" x="152"/>
        <item m="1" x="200"/>
        <item x="45"/>
        <item x="53"/>
        <item m="1" x="170"/>
        <item m="1" x="217"/>
        <item m="1" x="122"/>
        <item m="1" x="191"/>
        <item x="77"/>
        <item m="1" x="127"/>
        <item x="80"/>
        <item m="1" x="236"/>
        <item x="33"/>
        <item m="1" x="187"/>
        <item x="11"/>
        <item m="1" x="132"/>
        <item m="1" x="162"/>
        <item x="85"/>
        <item m="1" x="171"/>
        <item x="35"/>
        <item m="1" x="241"/>
        <item x="65"/>
        <item m="1" x="234"/>
        <item m="1" x="186"/>
        <item x="83"/>
        <item m="1" x="138"/>
        <item m="1" x="145"/>
        <item x="38"/>
        <item m="1" x="128"/>
        <item m="1" x="172"/>
        <item m="1" x="225"/>
        <item x="55"/>
        <item x="32"/>
        <item x="84"/>
        <item m="1" x="130"/>
        <item x="73"/>
        <item m="1" x="219"/>
        <item m="1" x="209"/>
        <item x="31"/>
        <item m="1" x="143"/>
        <item m="1" x="238"/>
        <item m="1" x="115"/>
        <item x="105"/>
        <item x="16"/>
        <item m="1" x="239"/>
        <item x="51"/>
        <item x="14"/>
        <item x="4"/>
        <item m="1" x="232"/>
        <item x="7"/>
        <item x="21"/>
        <item x="67"/>
        <item x="12"/>
        <item m="1" x="129"/>
        <item m="1" x="151"/>
        <item m="1" x="169"/>
        <item x="9"/>
        <item m="1" x="179"/>
        <item x="10"/>
        <item x="48"/>
        <item m="1" x="208"/>
        <item x="27"/>
        <item m="1" x="230"/>
        <item m="1" x="194"/>
        <item m="1" x="166"/>
        <item x="112"/>
        <item x="62"/>
        <item m="1" x="121"/>
        <item m="1" x="224"/>
        <item m="1" x="184"/>
        <item x="86"/>
        <item m="1" x="218"/>
        <item x="2"/>
        <item m="1" x="159"/>
        <item m="1" x="133"/>
        <item m="1" x="198"/>
        <item x="37"/>
        <item x="39"/>
        <item x="72"/>
        <item x="74"/>
        <item x="75"/>
        <item x="88"/>
        <item x="94"/>
        <item x="100"/>
        <item x="108"/>
        <item x="109"/>
        <item x="110"/>
        <item t="default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  <pivotField compact="0" outline="0" showAll="0" defaultSubtotal="0"/>
    <pivotField compact="0" outline="0" showAll="0" defaultSubtotal="0">
      <items count="6">
        <item x="0"/>
        <item x="1"/>
        <item x="2"/>
        <item x="3"/>
        <item x="4"/>
        <item x="5"/>
      </items>
    </pivotField>
    <pivotField compact="0" outline="0" showAll="0" defaultSubtota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</items>
    </pivotField>
    <pivotField name="Time Zone" axis="axisRow" subtotalCaption="? Total" compact="0" outline="0" showAll="0">
      <items count="5">
        <item n="Americas" x="3"/>
        <item n="EMEA" x="1"/>
        <item n="Greater Asia " x="0"/>
        <item h="1" x="2"/>
        <item t="default"/>
      </items>
    </pivotField>
    <pivotField compact="0" outline="0" showAll="0" defaultSubtotal="0">
      <items count="2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</items>
    </pivotField>
  </pivotFields>
  <rowFields count="3">
    <field x="5"/>
    <field x="31"/>
    <field x="12"/>
  </rowFields>
  <rowItems count="35">
    <i>
      <x v="1"/>
      <x/>
      <x/>
    </i>
    <i r="2">
      <x v="1"/>
    </i>
    <i r="2">
      <x v="13"/>
    </i>
    <i t="default" r="1">
      <x/>
    </i>
    <i r="1">
      <x v="1"/>
      <x v="2"/>
    </i>
    <i r="2">
      <x v="3"/>
    </i>
    <i r="2">
      <x v="4"/>
    </i>
    <i r="2">
      <x v="5"/>
    </i>
    <i r="2">
      <x v="6"/>
    </i>
    <i r="2">
      <x v="11"/>
    </i>
    <i t="default" r="1">
      <x v="1"/>
    </i>
    <i r="1">
      <x v="2"/>
      <x v="8"/>
    </i>
    <i r="2">
      <x v="9"/>
    </i>
    <i r="2">
      <x v="10"/>
    </i>
    <i r="2">
      <x v="12"/>
    </i>
    <i t="default" r="1">
      <x v="2"/>
    </i>
    <i t="default">
      <x v="1"/>
    </i>
    <i>
      <x v="2"/>
      <x/>
      <x/>
    </i>
    <i r="2">
      <x v="1"/>
    </i>
    <i r="2">
      <x v="13"/>
    </i>
    <i t="default" r="1">
      <x/>
    </i>
    <i r="1">
      <x v="1"/>
      <x v="2"/>
    </i>
    <i r="2">
      <x v="3"/>
    </i>
    <i r="2">
      <x v="4"/>
    </i>
    <i r="2">
      <x v="5"/>
    </i>
    <i r="2">
      <x v="6"/>
    </i>
    <i r="2">
      <x v="11"/>
    </i>
    <i t="default" r="1">
      <x v="1"/>
    </i>
    <i r="1">
      <x v="2"/>
      <x v="8"/>
    </i>
    <i r="2">
      <x v="9"/>
    </i>
    <i r="2">
      <x v="10"/>
    </i>
    <i r="2">
      <x v="12"/>
    </i>
    <i t="default" r="1">
      <x v="2"/>
    </i>
    <i t="default">
      <x v="2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27" item="1" hier="-1"/>
  </pageFields>
  <dataFields count="1">
    <dataField name="Sum of Quantity" fld="6" baseField="5" baseItem="2"/>
  </dataFields>
  <formats count="2">
    <format dxfId="89">
      <pivotArea dataOnly="0" labelOnly="1" outline="0" fieldPosition="0">
        <references count="1">
          <reference field="5" count="0"/>
        </references>
      </pivotArea>
    </format>
    <format dxfId="88">
      <pivotArea field="2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compact="0" compactData="0" gridDropZones="1" multipleFieldFilters="0">
  <location ref="E5:G21" firstHeaderRow="2" firstDataRow="2" firstDataCol="2" rowPageCount="2" colPageCount="1"/>
  <pivotFields count="33">
    <pivotField compact="0" outline="0" showAll="0"/>
    <pivotField compact="0" outline="0" showAll="0"/>
    <pivotField axis="axisPage" compact="0" outline="0" multipleItemSelectionAllowed="1" showAll="0">
      <items count="15">
        <item h="1" x="0"/>
        <item h="1" x="1"/>
        <item h="1" x="2"/>
        <item h="1" x="3"/>
        <item h="1" x="4"/>
        <item h="1" x="5"/>
        <item x="6"/>
        <item h="1" x="8"/>
        <item h="1" x="7"/>
        <item h="1" m="1" x="10"/>
        <item m="1" x="9"/>
        <item h="1" m="1" x="12"/>
        <item h="1" m="1" x="13"/>
        <item h="1" m="1" x="11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4">
        <item x="2"/>
        <item x="0"/>
        <item x="1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axis="axisRow" compact="0" outline="0" showAll="0">
      <items count="15">
        <item x="10"/>
        <item x="1"/>
        <item x="3"/>
        <item x="7"/>
        <item x="11"/>
        <item x="8"/>
        <item x="5"/>
        <item x="4"/>
        <item x="0"/>
        <item x="13"/>
        <item x="2"/>
        <item x="9"/>
        <item x="6"/>
        <item x="12"/>
        <item t="default"/>
      </items>
    </pivotField>
    <pivotField compact="0" outline="0" showAll="0">
      <items count="71">
        <item m="1" x="60"/>
        <item x="14"/>
        <item x="15"/>
        <item m="1" x="59"/>
        <item x="17"/>
        <item x="35"/>
        <item x="27"/>
        <item x="1"/>
        <item m="1" x="62"/>
        <item x="32"/>
        <item x="24"/>
        <item x="0"/>
        <item x="42"/>
        <item x="26"/>
        <item x="28"/>
        <item x="10"/>
        <item x="41"/>
        <item m="1" x="54"/>
        <item x="29"/>
        <item x="16"/>
        <item m="1" x="69"/>
        <item m="1" x="52"/>
        <item x="13"/>
        <item m="1" x="65"/>
        <item x="25"/>
        <item x="30"/>
        <item x="5"/>
        <item x="31"/>
        <item m="1" x="58"/>
        <item m="1" x="49"/>
        <item x="36"/>
        <item x="2"/>
        <item x="12"/>
        <item m="1" x="66"/>
        <item x="20"/>
        <item x="8"/>
        <item x="7"/>
        <item x="40"/>
        <item m="1" x="61"/>
        <item x="39"/>
        <item m="1" x="64"/>
        <item x="21"/>
        <item x="11"/>
        <item x="33"/>
        <item m="1" x="51"/>
        <item x="43"/>
        <item x="37"/>
        <item x="45"/>
        <item m="1" x="55"/>
        <item x="22"/>
        <item m="1" x="47"/>
        <item m="1" x="48"/>
        <item x="18"/>
        <item x="34"/>
        <item m="1" x="56"/>
        <item x="9"/>
        <item x="3"/>
        <item x="23"/>
        <item m="1" x="57"/>
        <item x="19"/>
        <item m="1" x="68"/>
        <item m="1" x="63"/>
        <item m="1" x="50"/>
        <item x="38"/>
        <item x="6"/>
        <item x="4"/>
        <item m="1" x="67"/>
        <item x="46"/>
        <item m="1" x="53"/>
        <item x="44"/>
        <item t="default"/>
      </items>
    </pivotField>
    <pivotField compact="0" outline="0" showAll="0">
      <items count="245">
        <item m="1" x="136"/>
        <item x="22"/>
        <item m="1" x="205"/>
        <item x="66"/>
        <item m="1" x="147"/>
        <item m="1" x="203"/>
        <item m="1" x="211"/>
        <item m="1" x="156"/>
        <item x="26"/>
        <item m="1" x="135"/>
        <item m="1" x="176"/>
        <item x="70"/>
        <item x="49"/>
        <item x="59"/>
        <item x="47"/>
        <item m="1" x="192"/>
        <item m="1" x="240"/>
        <item m="1" x="201"/>
        <item m="1" x="124"/>
        <item x="3"/>
        <item m="1" x="148"/>
        <item m="1" x="157"/>
        <item m="1" x="220"/>
        <item x="42"/>
        <item x="76"/>
        <item x="64"/>
        <item x="79"/>
        <item x="56"/>
        <item x="17"/>
        <item x="34"/>
        <item m="1" x="167"/>
        <item m="1" x="183"/>
        <item m="1" x="233"/>
        <item x="98"/>
        <item x="101"/>
        <item m="1" x="125"/>
        <item x="69"/>
        <item m="1" x="163"/>
        <item x="91"/>
        <item x="81"/>
        <item x="46"/>
        <item x="107"/>
        <item m="1" x="173"/>
        <item m="1" x="227"/>
        <item m="1" x="226"/>
        <item m="1" x="213"/>
        <item x="50"/>
        <item m="1" x="204"/>
        <item x="68"/>
        <item m="1" x="139"/>
        <item m="1" x="150"/>
        <item x="6"/>
        <item x="24"/>
        <item x="93"/>
        <item x="8"/>
        <item x="90"/>
        <item x="104"/>
        <item x="97"/>
        <item x="25"/>
        <item m="1" x="137"/>
        <item m="1" x="229"/>
        <item x="20"/>
        <item m="1" x="154"/>
        <item x="71"/>
        <item m="1" x="141"/>
        <item m="1" x="242"/>
        <item x="95"/>
        <item m="1" x="202"/>
        <item m="1" x="123"/>
        <item x="30"/>
        <item m="1" x="131"/>
        <item m="1" x="210"/>
        <item m="1" x="182"/>
        <item m="1" x="142"/>
        <item m="1" x="222"/>
        <item m="1" x="190"/>
        <item x="60"/>
        <item m="1" x="140"/>
        <item x="5"/>
        <item x="87"/>
        <item x="78"/>
        <item m="1" x="195"/>
        <item m="1" x="215"/>
        <item m="1" x="188"/>
        <item m="1" x="149"/>
        <item x="40"/>
        <item m="1" x="221"/>
        <item m="1" x="180"/>
        <item m="1" x="206"/>
        <item m="1" x="216"/>
        <item m="1" x="114"/>
        <item x="54"/>
        <item m="1" x="237"/>
        <item m="1" x="235"/>
        <item x="19"/>
        <item x="103"/>
        <item m="1" x="243"/>
        <item m="1" x="223"/>
        <item m="1" x="126"/>
        <item x="106"/>
        <item x="102"/>
        <item m="1" x="193"/>
        <item x="13"/>
        <item m="1" x="113"/>
        <item m="1" x="212"/>
        <item m="1" x="185"/>
        <item m="1" x="175"/>
        <item m="1" x="165"/>
        <item m="1" x="228"/>
        <item x="89"/>
        <item m="1" x="146"/>
        <item x="36"/>
        <item m="1" x="144"/>
        <item x="18"/>
        <item m="1" x="181"/>
        <item m="1" x="164"/>
        <item x="57"/>
        <item x="99"/>
        <item m="1" x="214"/>
        <item m="1" x="153"/>
        <item m="1" x="134"/>
        <item m="1" x="155"/>
        <item m="1" x="116"/>
        <item m="1" x="117"/>
        <item m="1" x="118"/>
        <item m="1" x="189"/>
        <item m="1" x="207"/>
        <item x="63"/>
        <item x="15"/>
        <item m="1" x="178"/>
        <item x="28"/>
        <item x="111"/>
        <item m="1" x="119"/>
        <item x="29"/>
        <item x="61"/>
        <item x="41"/>
        <item m="1" x="160"/>
        <item m="1" x="196"/>
        <item m="1" x="168"/>
        <item x="44"/>
        <item x="23"/>
        <item m="1" x="199"/>
        <item m="1" x="174"/>
        <item m="1" x="120"/>
        <item x="92"/>
        <item x="1"/>
        <item m="1" x="231"/>
        <item x="58"/>
        <item x="0"/>
        <item m="1" x="158"/>
        <item x="82"/>
        <item m="1" x="177"/>
        <item x="43"/>
        <item x="96"/>
        <item x="52"/>
        <item m="1" x="161"/>
        <item m="1" x="197"/>
        <item m="1" x="152"/>
        <item m="1" x="200"/>
        <item x="45"/>
        <item x="53"/>
        <item m="1" x="170"/>
        <item m="1" x="217"/>
        <item m="1" x="122"/>
        <item m="1" x="191"/>
        <item x="77"/>
        <item m="1" x="127"/>
        <item x="80"/>
        <item m="1" x="236"/>
        <item x="33"/>
        <item m="1" x="187"/>
        <item x="11"/>
        <item m="1" x="132"/>
        <item m="1" x="162"/>
        <item x="85"/>
        <item m="1" x="171"/>
        <item x="35"/>
        <item m="1" x="241"/>
        <item x="65"/>
        <item m="1" x="234"/>
        <item m="1" x="186"/>
        <item x="83"/>
        <item m="1" x="138"/>
        <item m="1" x="145"/>
        <item x="38"/>
        <item m="1" x="128"/>
        <item m="1" x="172"/>
        <item m="1" x="225"/>
        <item x="55"/>
        <item x="32"/>
        <item x="84"/>
        <item m="1" x="130"/>
        <item x="73"/>
        <item m="1" x="219"/>
        <item m="1" x="209"/>
        <item x="31"/>
        <item m="1" x="143"/>
        <item m="1" x="238"/>
        <item m="1" x="115"/>
        <item x="105"/>
        <item x="16"/>
        <item m="1" x="239"/>
        <item x="51"/>
        <item x="14"/>
        <item x="4"/>
        <item m="1" x="232"/>
        <item x="7"/>
        <item x="21"/>
        <item x="67"/>
        <item x="12"/>
        <item m="1" x="129"/>
        <item m="1" x="151"/>
        <item m="1" x="169"/>
        <item x="9"/>
        <item m="1" x="179"/>
        <item x="10"/>
        <item x="48"/>
        <item m="1" x="208"/>
        <item x="27"/>
        <item m="1" x="230"/>
        <item m="1" x="194"/>
        <item m="1" x="166"/>
        <item x="112"/>
        <item x="62"/>
        <item m="1" x="121"/>
        <item m="1" x="224"/>
        <item m="1" x="184"/>
        <item x="86"/>
        <item m="1" x="218"/>
        <item x="2"/>
        <item m="1" x="159"/>
        <item m="1" x="133"/>
        <item m="1" x="198"/>
        <item x="37"/>
        <item x="39"/>
        <item x="72"/>
        <item x="74"/>
        <item x="75"/>
        <item x="88"/>
        <item x="94"/>
        <item x="100"/>
        <item x="108"/>
        <item x="109"/>
        <item x="110"/>
        <item t="default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>
      <items count="6">
        <item x="0"/>
        <item x="1"/>
        <item x="2"/>
        <item x="3"/>
        <item x="4"/>
        <item x="5"/>
      </items>
    </pivotField>
    <pivotField compact="0" outline="0" showAll="0" defaultSubtota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</items>
    </pivotField>
    <pivotField name="Time Zone" axis="axisRow" compact="0" outline="0" showAll="0">
      <items count="5">
        <item n="Americas" x="3"/>
        <item n="EMEA " x="1"/>
        <item x="2"/>
        <item n="Greater Asia" x="0"/>
        <item t="default"/>
      </items>
    </pivotField>
    <pivotField compact="0" outline="0" showAll="0" defaultSubtotal="0">
      <items count="2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</items>
    </pivotField>
  </pivotFields>
  <rowFields count="2">
    <field x="31"/>
    <field x="12"/>
  </rowFields>
  <rowItems count="15">
    <i>
      <x/>
      <x/>
    </i>
    <i r="1">
      <x v="1"/>
    </i>
    <i r="1">
      <x v="2"/>
    </i>
    <i t="default">
      <x/>
    </i>
    <i>
      <x v="1"/>
      <x v="3"/>
    </i>
    <i r="1">
      <x v="4"/>
    </i>
    <i r="1">
      <x v="5"/>
    </i>
    <i r="1">
      <x v="6"/>
    </i>
    <i r="1">
      <x v="7"/>
    </i>
    <i r="1">
      <x v="8"/>
    </i>
    <i t="default">
      <x v="1"/>
    </i>
    <i>
      <x v="3"/>
      <x v="12"/>
    </i>
    <i r="1">
      <x v="13"/>
    </i>
    <i t="default">
      <x v="3"/>
    </i>
    <i t="grand">
      <x/>
    </i>
  </rowItems>
  <colItems count="1">
    <i/>
  </colItems>
  <pageFields count="2">
    <pageField fld="5" hier="-1"/>
    <pageField fld="2" hier="-1"/>
  </pageFields>
  <dataFields count="1">
    <dataField name="January" fld="6" baseField="5" baseItem="2"/>
  </dataFields>
  <formats count="5">
    <format dxfId="85">
      <pivotArea dataOnly="0" labelOnly="1" outline="0" fieldPosition="0">
        <references count="1">
          <reference field="5" count="0"/>
        </references>
      </pivotArea>
    </format>
    <format dxfId="84">
      <pivotArea field="2" type="button" dataOnly="0" labelOnly="1" outline="0" axis="axisPage" fieldPosition="1"/>
    </format>
    <format dxfId="83">
      <pivotArea outline="0" collapsedLevelsAreSubtotals="1" fieldPosition="0">
        <references count="2">
          <reference field="12" count="1" selected="0">
            <x v="1"/>
          </reference>
          <reference field="31" count="1" selected="0">
            <x v="0"/>
          </reference>
        </references>
      </pivotArea>
    </format>
    <format dxfId="82">
      <pivotArea grandRow="1" outline="0" collapsedLevelsAreSubtotals="1" fieldPosition="0"/>
    </format>
    <format dxfId="81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compact="0" compactData="0" gridDropZones="1" multipleFieldFilters="0">
  <location ref="A5:C23" firstHeaderRow="2" firstDataRow="2" firstDataCol="2" rowPageCount="2" colPageCount="1"/>
  <pivotFields count="33">
    <pivotField compact="0" outline="0" showAll="0"/>
    <pivotField compact="0" outline="0" showAll="0"/>
    <pivotField axis="axisPage" compact="0" outline="0" multipleItemSelectionAllowed="1" showAll="0">
      <items count="15">
        <item x="0"/>
        <item x="1"/>
        <item x="2"/>
        <item x="3"/>
        <item x="4"/>
        <item x="5"/>
        <item x="6"/>
        <item h="1" x="8"/>
        <item h="1" x="7"/>
        <item m="1" x="9"/>
        <item m="1" x="10"/>
        <item m="1" x="12"/>
        <item m="1" x="13"/>
        <item h="1" m="1" x="11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4">
        <item x="2"/>
        <item x="0"/>
        <item x="1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axis="axisRow" compact="0" outline="0" showAll="0">
      <items count="15">
        <item x="10"/>
        <item x="1"/>
        <item x="7"/>
        <item x="11"/>
        <item x="8"/>
        <item x="5"/>
        <item x="4"/>
        <item x="0"/>
        <item x="13"/>
        <item x="2"/>
        <item x="9"/>
        <item x="6"/>
        <item x="12"/>
        <item x="3"/>
        <item t="default"/>
      </items>
    </pivotField>
    <pivotField compact="0" outline="0" showAll="0">
      <items count="71">
        <item m="1" x="60"/>
        <item x="14"/>
        <item x="15"/>
        <item m="1" x="59"/>
        <item x="17"/>
        <item x="35"/>
        <item x="27"/>
        <item x="1"/>
        <item m="1" x="62"/>
        <item x="32"/>
        <item x="24"/>
        <item x="0"/>
        <item x="42"/>
        <item x="26"/>
        <item x="28"/>
        <item x="10"/>
        <item x="41"/>
        <item m="1" x="54"/>
        <item x="29"/>
        <item x="16"/>
        <item m="1" x="69"/>
        <item m="1" x="52"/>
        <item x="13"/>
        <item m="1" x="65"/>
        <item x="25"/>
        <item x="30"/>
        <item x="5"/>
        <item x="31"/>
        <item m="1" x="58"/>
        <item m="1" x="49"/>
        <item x="36"/>
        <item x="2"/>
        <item x="12"/>
        <item m="1" x="66"/>
        <item x="20"/>
        <item x="8"/>
        <item x="7"/>
        <item x="40"/>
        <item m="1" x="61"/>
        <item x="39"/>
        <item m="1" x="64"/>
        <item x="21"/>
        <item x="11"/>
        <item x="33"/>
        <item m="1" x="51"/>
        <item x="43"/>
        <item x="37"/>
        <item x="45"/>
        <item m="1" x="55"/>
        <item x="22"/>
        <item m="1" x="47"/>
        <item m="1" x="48"/>
        <item x="18"/>
        <item x="34"/>
        <item m="1" x="56"/>
        <item x="9"/>
        <item x="3"/>
        <item x="23"/>
        <item m="1" x="57"/>
        <item x="19"/>
        <item m="1" x="68"/>
        <item m="1" x="63"/>
        <item m="1" x="50"/>
        <item x="38"/>
        <item x="6"/>
        <item x="4"/>
        <item m="1" x="67"/>
        <item x="46"/>
        <item m="1" x="53"/>
        <item x="44"/>
        <item t="default"/>
      </items>
    </pivotField>
    <pivotField compact="0" outline="0" showAll="0">
      <items count="245">
        <item m="1" x="136"/>
        <item x="22"/>
        <item m="1" x="205"/>
        <item x="66"/>
        <item m="1" x="147"/>
        <item m="1" x="203"/>
        <item m="1" x="211"/>
        <item m="1" x="156"/>
        <item x="26"/>
        <item m="1" x="135"/>
        <item m="1" x="176"/>
        <item x="70"/>
        <item x="49"/>
        <item x="59"/>
        <item x="47"/>
        <item m="1" x="192"/>
        <item m="1" x="240"/>
        <item m="1" x="201"/>
        <item m="1" x="124"/>
        <item x="3"/>
        <item m="1" x="148"/>
        <item m="1" x="157"/>
        <item m="1" x="220"/>
        <item x="42"/>
        <item x="76"/>
        <item x="64"/>
        <item x="79"/>
        <item x="56"/>
        <item x="17"/>
        <item x="34"/>
        <item m="1" x="167"/>
        <item m="1" x="183"/>
        <item m="1" x="233"/>
        <item x="98"/>
        <item x="101"/>
        <item m="1" x="125"/>
        <item x="69"/>
        <item m="1" x="163"/>
        <item x="91"/>
        <item x="81"/>
        <item x="46"/>
        <item x="107"/>
        <item m="1" x="173"/>
        <item m="1" x="227"/>
        <item m="1" x="226"/>
        <item m="1" x="213"/>
        <item x="50"/>
        <item m="1" x="204"/>
        <item x="68"/>
        <item m="1" x="139"/>
        <item m="1" x="150"/>
        <item x="6"/>
        <item x="24"/>
        <item x="93"/>
        <item x="8"/>
        <item x="90"/>
        <item x="104"/>
        <item x="97"/>
        <item x="25"/>
        <item m="1" x="137"/>
        <item m="1" x="229"/>
        <item x="20"/>
        <item m="1" x="154"/>
        <item x="71"/>
        <item m="1" x="141"/>
        <item m="1" x="242"/>
        <item x="95"/>
        <item m="1" x="202"/>
        <item m="1" x="123"/>
        <item x="30"/>
        <item m="1" x="131"/>
        <item m="1" x="210"/>
        <item m="1" x="182"/>
        <item m="1" x="142"/>
        <item m="1" x="222"/>
        <item m="1" x="190"/>
        <item x="60"/>
        <item m="1" x="140"/>
        <item x="5"/>
        <item x="87"/>
        <item x="78"/>
        <item m="1" x="195"/>
        <item m="1" x="215"/>
        <item m="1" x="188"/>
        <item m="1" x="149"/>
        <item x="40"/>
        <item m="1" x="221"/>
        <item m="1" x="180"/>
        <item m="1" x="206"/>
        <item m="1" x="216"/>
        <item m="1" x="114"/>
        <item x="54"/>
        <item m="1" x="237"/>
        <item m="1" x="235"/>
        <item x="19"/>
        <item x="103"/>
        <item m="1" x="243"/>
        <item m="1" x="223"/>
        <item m="1" x="126"/>
        <item x="106"/>
        <item x="102"/>
        <item m="1" x="193"/>
        <item x="13"/>
        <item m="1" x="113"/>
        <item m="1" x="212"/>
        <item m="1" x="185"/>
        <item m="1" x="175"/>
        <item m="1" x="165"/>
        <item m="1" x="228"/>
        <item x="89"/>
        <item m="1" x="146"/>
        <item x="36"/>
        <item m="1" x="144"/>
        <item x="18"/>
        <item m="1" x="181"/>
        <item m="1" x="164"/>
        <item x="57"/>
        <item x="99"/>
        <item m="1" x="214"/>
        <item m="1" x="153"/>
        <item m="1" x="134"/>
        <item m="1" x="155"/>
        <item m="1" x="116"/>
        <item m="1" x="117"/>
        <item m="1" x="118"/>
        <item m="1" x="189"/>
        <item m="1" x="207"/>
        <item x="63"/>
        <item x="15"/>
        <item m="1" x="178"/>
        <item x="28"/>
        <item x="111"/>
        <item m="1" x="119"/>
        <item x="29"/>
        <item x="61"/>
        <item x="41"/>
        <item m="1" x="160"/>
        <item m="1" x="196"/>
        <item m="1" x="168"/>
        <item x="44"/>
        <item x="23"/>
        <item m="1" x="199"/>
        <item m="1" x="174"/>
        <item m="1" x="120"/>
        <item x="92"/>
        <item x="1"/>
        <item m="1" x="231"/>
        <item x="58"/>
        <item x="0"/>
        <item m="1" x="158"/>
        <item x="82"/>
        <item m="1" x="177"/>
        <item x="43"/>
        <item x="96"/>
        <item x="52"/>
        <item m="1" x="161"/>
        <item m="1" x="197"/>
        <item m="1" x="152"/>
        <item m="1" x="200"/>
        <item x="45"/>
        <item x="53"/>
        <item m="1" x="170"/>
        <item m="1" x="217"/>
        <item m="1" x="122"/>
        <item m="1" x="191"/>
        <item x="77"/>
        <item m="1" x="127"/>
        <item x="80"/>
        <item m="1" x="236"/>
        <item x="33"/>
        <item m="1" x="187"/>
        <item x="11"/>
        <item m="1" x="132"/>
        <item m="1" x="162"/>
        <item x="85"/>
        <item m="1" x="171"/>
        <item x="35"/>
        <item m="1" x="241"/>
        <item x="65"/>
        <item m="1" x="234"/>
        <item m="1" x="186"/>
        <item x="83"/>
        <item m="1" x="138"/>
        <item m="1" x="145"/>
        <item x="38"/>
        <item m="1" x="128"/>
        <item m="1" x="172"/>
        <item m="1" x="225"/>
        <item x="55"/>
        <item x="32"/>
        <item x="84"/>
        <item m="1" x="130"/>
        <item x="73"/>
        <item m="1" x="219"/>
        <item m="1" x="209"/>
        <item x="31"/>
        <item m="1" x="143"/>
        <item m="1" x="238"/>
        <item m="1" x="115"/>
        <item x="105"/>
        <item x="16"/>
        <item m="1" x="239"/>
        <item x="51"/>
        <item x="14"/>
        <item x="4"/>
        <item m="1" x="232"/>
        <item x="7"/>
        <item x="21"/>
        <item x="67"/>
        <item x="12"/>
        <item m="1" x="129"/>
        <item m="1" x="151"/>
        <item m="1" x="169"/>
        <item x="9"/>
        <item m="1" x="179"/>
        <item x="10"/>
        <item x="48"/>
        <item m="1" x="208"/>
        <item x="27"/>
        <item m="1" x="230"/>
        <item m="1" x="194"/>
        <item m="1" x="166"/>
        <item x="112"/>
        <item x="62"/>
        <item m="1" x="121"/>
        <item m="1" x="224"/>
        <item m="1" x="184"/>
        <item x="86"/>
        <item m="1" x="218"/>
        <item x="2"/>
        <item m="1" x="159"/>
        <item m="1" x="133"/>
        <item m="1" x="198"/>
        <item x="37"/>
        <item x="39"/>
        <item x="72"/>
        <item x="74"/>
        <item x="75"/>
        <item x="88"/>
        <item x="94"/>
        <item x="100"/>
        <item x="108"/>
        <item x="109"/>
        <item x="110"/>
        <item t="default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>
      <items count="6">
        <item x="0"/>
        <item x="1"/>
        <item x="2"/>
        <item x="3"/>
        <item x="4"/>
        <item x="5"/>
      </items>
    </pivotField>
    <pivotField compact="0" outline="0" showAll="0" defaultSubtota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</items>
    </pivotField>
    <pivotField name="Time Zone" axis="axisRow" compact="0" outline="0" showAll="0">
      <items count="5">
        <item n="Americas" x="3"/>
        <item n="EMEA" x="1"/>
        <item x="2"/>
        <item n="Greater Asia" x="0"/>
        <item t="default"/>
      </items>
    </pivotField>
    <pivotField compact="0" outline="0" showAll="0" defaultSubtotal="0">
      <items count="2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</items>
    </pivotField>
  </pivotFields>
  <rowFields count="2">
    <field x="31"/>
    <field x="12"/>
  </rowFields>
  <rowItems count="17">
    <i>
      <x/>
      <x/>
    </i>
    <i r="1">
      <x v="1"/>
    </i>
    <i r="1">
      <x v="13"/>
    </i>
    <i t="default">
      <x/>
    </i>
    <i>
      <x v="1"/>
      <x v="2"/>
    </i>
    <i r="1">
      <x v="3"/>
    </i>
    <i r="1">
      <x v="4"/>
    </i>
    <i r="1">
      <x v="5"/>
    </i>
    <i r="1">
      <x v="6"/>
    </i>
    <i r="1">
      <x v="7"/>
    </i>
    <i t="default">
      <x v="1"/>
    </i>
    <i>
      <x v="3"/>
      <x v="9"/>
    </i>
    <i r="1">
      <x v="10"/>
    </i>
    <i r="1">
      <x v="11"/>
    </i>
    <i r="1">
      <x v="12"/>
    </i>
    <i t="default">
      <x v="3"/>
    </i>
    <i t="grand">
      <x/>
    </i>
  </rowItems>
  <colItems count="1">
    <i/>
  </colItems>
  <pageFields count="2">
    <pageField fld="5" hier="-1"/>
    <pageField fld="2" hier="-1"/>
  </pageFields>
  <dataFields count="1">
    <dataField name="YTD (Jul-Jan)" fld="6" baseField="12" baseItem="0"/>
  </dataFields>
  <formats count="2">
    <format dxfId="87">
      <pivotArea dataOnly="0" labelOnly="1" outline="0" fieldPosition="0">
        <references count="1">
          <reference field="5" count="0"/>
        </references>
      </pivotArea>
    </format>
    <format dxfId="86">
      <pivotArea field="2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AC370" totalsRowShown="0" headerRowDxfId="80" dataDxfId="79">
  <autoFilter ref="A1:AC370"/>
  <tableColumns count="29">
    <tableColumn id="1" name="Enrollment" dataDxfId="78"/>
    <tableColumn id="2" name="TPID" dataDxfId="77"/>
    <tableColumn id="3" name="Month" dataDxfId="76"/>
    <tableColumn id="4" name="Customer Name" dataDxfId="75"/>
    <tableColumn id="5" name="ASAP Type" dataDxfId="74"/>
    <tableColumn id="6" name="Appliance" dataDxfId="73"/>
    <tableColumn id="7" name="Quantity" dataDxfId="72"/>
    <tableColumn id="8" name="Actually Shipped" dataDxfId="71"/>
    <tableColumn id="9" name="Revenue" dataDxfId="70"/>
    <tableColumn id="10" name="CIF Form (yes/no)" dataDxfId="69" dataCellStyle="Currency"/>
    <tableColumn id="11" name="Shipped?" dataDxfId="68" dataCellStyle="Currency"/>
    <tableColumn id="12" name="Notes" dataDxfId="67"/>
    <tableColumn id="13" name="Area" dataDxfId="66"/>
    <tableColumn id="14" name="Subsidiary" dataDxfId="65"/>
    <tableColumn id="15" name="District" dataDxfId="64"/>
    <tableColumn id="16" name="Premier" dataDxfId="63"/>
    <tableColumn id="20" name="Premier Countries Approved" dataDxfId="62"/>
    <tableColumn id="25" name="Support Level (Premium/Standard)" dataDxfId="61"/>
    <tableColumn id="17" name="Sales  Date" dataDxfId="60"/>
    <tableColumn id="18" name="Referral Date" dataDxfId="59"/>
    <tableColumn id="19" name="MSX ID #" dataDxfId="58"/>
    <tableColumn id="21" name="Billing Coverage Start Date" dataDxfId="57"/>
    <tableColumn id="22" name="Billing Coverage End Date" dataDxfId="56"/>
    <tableColumn id="24" name="Coverage Months" dataDxfId="55"/>
    <tableColumn id="23" name="Commitment Period" dataDxfId="54"/>
    <tableColumn id="35" name="Amendment Info" dataDxfId="53"/>
    <tableColumn id="36" name="Amendment Y/N" dataDxfId="52"/>
    <tableColumn id="37" name="Referral Cancelled" dataDxfId="51"/>
    <tableColumn id="26" name="Apsire Unit (Y/N)" dataDxfId="5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V308" totalsRowShown="0" headerRowDxfId="49" dataDxfId="48">
  <autoFilter ref="A1:V308"/>
  <tableColumns count="22">
    <tableColumn id="1" name="Enrollment" dataDxfId="47"/>
    <tableColumn id="2" name="TPID" dataDxfId="46"/>
    <tableColumn id="3" name="Month" dataDxfId="45"/>
    <tableColumn id="4" name="Customer Name" dataDxfId="44"/>
    <tableColumn id="5" name="Support Type" dataDxfId="43"/>
    <tableColumn id="6" name="Appliance" dataDxfId="42"/>
    <tableColumn id="7" name="Quantity" dataDxfId="41"/>
    <tableColumn id="9" name="Revenue" dataDxfId="40"/>
    <tableColumn id="12" name="Notes" dataDxfId="39"/>
    <tableColumn id="13" name="Area" dataDxfId="38"/>
    <tableColumn id="14" name="Subsidiary" dataDxfId="37"/>
    <tableColumn id="15" name="District" dataDxfId="36"/>
    <tableColumn id="16" name="Premier" dataDxfId="35"/>
    <tableColumn id="20" name="Premier Countries Approved" dataDxfId="34"/>
    <tableColumn id="8" name="Support Level (Premium/Standard)" dataDxfId="33"/>
    <tableColumn id="17" name="Sales  Date" dataDxfId="32"/>
    <tableColumn id="18" name="Referral Date" dataDxfId="31"/>
    <tableColumn id="21" name="Billing Coverage Start Date" dataDxfId="30"/>
    <tableColumn id="11" name="Billing Coverage End Date" dataDxfId="29"/>
    <tableColumn id="10" name="Coverage Months" dataDxfId="28"/>
    <tableColumn id="22" name="Commitment Period" dataDxfId="27"/>
    <tableColumn id="19" name="Referral cancelled" dataDxfId="2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X2" totalsRowShown="0" headerRowDxfId="25" dataDxfId="24">
  <autoFilter ref="A1:X2"/>
  <tableColumns count="24">
    <tableColumn id="1" name="Enrollment" dataDxfId="23"/>
    <tableColumn id="2" name="TPID" dataDxfId="22"/>
    <tableColumn id="3" name="Month" dataDxfId="21"/>
    <tableColumn id="4" name="Customer Name" dataDxfId="20"/>
    <tableColumn id="5" name="ASAP Type" dataDxfId="19"/>
    <tableColumn id="6" name="Appliance" dataDxfId="18"/>
    <tableColumn id="7" name="Quantity" dataDxfId="17"/>
    <tableColumn id="8" name="Actually Shipped" dataDxfId="16"/>
    <tableColumn id="9" name="Revenue" dataDxfId="15"/>
    <tableColumn id="10" name="CIF Form (yes/no)" dataDxfId="14" dataCellStyle="Currency"/>
    <tableColumn id="11" name="Shipped?" dataDxfId="13" dataCellStyle="Currency"/>
    <tableColumn id="12" name="Notes" dataDxfId="12"/>
    <tableColumn id="13" name="Area" dataDxfId="11"/>
    <tableColumn id="14" name="Subsidiary" dataDxfId="10"/>
    <tableColumn id="15" name="District" dataDxfId="9"/>
    <tableColumn id="16" name="Premier/Premium" dataDxfId="8"/>
    <tableColumn id="20" name="Premier Countries Approved" dataDxfId="7"/>
    <tableColumn id="17" name="Sales  Date" dataDxfId="6"/>
    <tableColumn id="18" name="Raised Date" dataDxfId="5"/>
    <tableColumn id="21" name="Amendment signature verified" dataDxfId="4"/>
    <tableColumn id="19" name="MSX ID #" dataDxfId="3"/>
    <tableColumn id="35" name="Amendment Info" dataDxfId="2"/>
    <tableColumn id="36" name="Amendment Y/N" dataDxfId="1"/>
    <tableColumn id="37" name="Referral Cancelle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0"/>
  <sheetViews>
    <sheetView topLeftCell="A24" zoomScale="120" zoomScaleNormal="120" workbookViewId="0">
      <selection activeCell="R26" sqref="R26"/>
    </sheetView>
  </sheetViews>
  <sheetFormatPr defaultRowHeight="15" x14ac:dyDescent="0.25"/>
  <cols>
    <col min="1" max="1" width="9.140625" style="1"/>
    <col min="2" max="2" width="25.28515625" customWidth="1"/>
    <col min="3" max="3" width="1.28515625" style="1" customWidth="1"/>
    <col min="6" max="6" width="1.28515625" style="1" customWidth="1"/>
    <col min="8" max="8" width="1.28515625" style="1" customWidth="1"/>
    <col min="9" max="9" width="9.140625" style="1"/>
    <col min="10" max="10" width="1.28515625" style="1" customWidth="1"/>
    <col min="11" max="11" width="9.140625" style="1"/>
    <col min="12" max="12" width="1.28515625" style="1" customWidth="1"/>
    <col min="13" max="14" width="9.140625" style="1"/>
    <col min="15" max="15" width="13.5703125" style="1" customWidth="1"/>
    <col min="16" max="16" width="1.28515625" style="1" customWidth="1"/>
  </cols>
  <sheetData>
    <row r="1" spans="1:1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1" customFormat="1" ht="15.75" x14ac:dyDescent="0.25">
      <c r="A2" s="5"/>
      <c r="B2" s="8" t="s">
        <v>39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1" customFormat="1" ht="16.5" thickBot="1" x14ac:dyDescent="0.3">
      <c r="A3" s="5"/>
      <c r="B3" s="8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s="1" customFormat="1" ht="15.75" thickBot="1" x14ac:dyDescent="0.3">
      <c r="A4" s="5"/>
      <c r="B4" s="5"/>
      <c r="C4" s="13"/>
      <c r="D4" s="503" t="s">
        <v>40</v>
      </c>
      <c r="E4" s="504"/>
      <c r="F4" s="504"/>
      <c r="G4" s="504"/>
      <c r="H4" s="504"/>
      <c r="I4" s="504"/>
      <c r="J4" s="504"/>
      <c r="K4" s="505"/>
      <c r="L4" s="13"/>
      <c r="M4" s="503" t="s">
        <v>44</v>
      </c>
      <c r="N4" s="504"/>
      <c r="O4" s="505"/>
      <c r="P4" s="13"/>
      <c r="Q4" s="5"/>
    </row>
    <row r="5" spans="1:17" ht="46.5" customHeight="1" x14ac:dyDescent="0.25">
      <c r="A5" s="5"/>
      <c r="B5" s="5"/>
      <c r="C5" s="33"/>
      <c r="D5" s="9" t="s">
        <v>30</v>
      </c>
      <c r="E5" s="30" t="s">
        <v>41</v>
      </c>
      <c r="F5" s="12"/>
      <c r="G5" s="10" t="s">
        <v>31</v>
      </c>
      <c r="H5" s="33"/>
      <c r="I5" s="10" t="s">
        <v>42</v>
      </c>
      <c r="J5" s="12"/>
      <c r="K5" s="11" t="s">
        <v>32</v>
      </c>
      <c r="L5" s="33"/>
      <c r="M5" s="10" t="s">
        <v>45</v>
      </c>
      <c r="N5" s="10" t="s">
        <v>46</v>
      </c>
      <c r="O5" s="10" t="s">
        <v>43</v>
      </c>
      <c r="P5" s="33"/>
      <c r="Q5" s="5"/>
    </row>
    <row r="6" spans="1:17" s="4" customFormat="1" x14ac:dyDescent="0.25">
      <c r="A6" s="6"/>
      <c r="B6" s="77" t="s">
        <v>24</v>
      </c>
      <c r="C6" s="34"/>
      <c r="D6" s="14">
        <f>SUM(D7:D9)</f>
        <v>656</v>
      </c>
      <c r="E6" s="31" t="e">
        <f>SUM(E7:E9)</f>
        <v>#REF!</v>
      </c>
      <c r="F6" s="16"/>
      <c r="G6" s="17" t="str">
        <f>IFERROR(E6/D6,"n/a")</f>
        <v>n/a</v>
      </c>
      <c r="H6" s="34"/>
      <c r="I6" s="15">
        <f>SUM(I7:I9)</f>
        <v>590</v>
      </c>
      <c r="J6" s="16"/>
      <c r="K6" s="18" t="str">
        <f>IFERROR(E6/I6,"n/a")</f>
        <v>n/a</v>
      </c>
      <c r="L6" s="34"/>
      <c r="M6" s="68">
        <f>SUM(M7:M9)</f>
        <v>91</v>
      </c>
      <c r="N6" s="58" t="s">
        <v>47</v>
      </c>
      <c r="O6" s="63">
        <f>SUM(O7:O9)</f>
        <v>-111</v>
      </c>
      <c r="P6" s="34"/>
      <c r="Q6" s="6"/>
    </row>
    <row r="7" spans="1:17" x14ac:dyDescent="0.25">
      <c r="A7" s="5"/>
      <c r="B7" s="78" t="s">
        <v>12</v>
      </c>
      <c r="C7" s="35"/>
      <c r="D7" s="19">
        <v>570</v>
      </c>
      <c r="E7" s="32" t="e">
        <f>GETPIVOTDATA("Units",#REF!,"Area","United States","Time Zone","Americas")</f>
        <v>#REF!</v>
      </c>
      <c r="F7" s="21"/>
      <c r="G7" s="22" t="str">
        <f t="shared" ref="G7:G22" si="0">IFERROR(E7/D7,"n/a")</f>
        <v>n/a</v>
      </c>
      <c r="H7" s="35"/>
      <c r="I7" s="20">
        <v>523</v>
      </c>
      <c r="J7" s="21"/>
      <c r="K7" s="23" t="str">
        <f t="shared" ref="K7:K22" si="1">IFERROR(E7/I7,"n/a")</f>
        <v>n/a</v>
      </c>
      <c r="L7" s="35"/>
      <c r="M7" s="69">
        <v>72</v>
      </c>
      <c r="N7" s="59" t="s">
        <v>47</v>
      </c>
      <c r="O7" s="64">
        <v>-102</v>
      </c>
      <c r="P7" s="35"/>
      <c r="Q7" s="5"/>
    </row>
    <row r="8" spans="1:17" x14ac:dyDescent="0.25">
      <c r="A8" s="5"/>
      <c r="B8" s="78" t="s">
        <v>13</v>
      </c>
      <c r="C8" s="35"/>
      <c r="D8" s="19">
        <v>52</v>
      </c>
      <c r="E8" s="32" t="e">
        <f>GETPIVOTDATA("Units",#REF!,"Area","Canada","Time Zone","Americas")</f>
        <v>#REF!</v>
      </c>
      <c r="F8" s="21"/>
      <c r="G8" s="22" t="str">
        <f t="shared" si="0"/>
        <v>n/a</v>
      </c>
      <c r="H8" s="35"/>
      <c r="I8" s="20">
        <v>46</v>
      </c>
      <c r="J8" s="21"/>
      <c r="K8" s="23" t="str">
        <f t="shared" si="1"/>
        <v>n/a</v>
      </c>
      <c r="L8" s="35"/>
      <c r="M8" s="69">
        <v>17</v>
      </c>
      <c r="N8" s="59" t="s">
        <v>47</v>
      </c>
      <c r="O8" s="64">
        <v>-7</v>
      </c>
      <c r="P8" s="35"/>
      <c r="Q8" s="5"/>
    </row>
    <row r="9" spans="1:17" x14ac:dyDescent="0.25">
      <c r="A9" s="5"/>
      <c r="B9" s="78" t="s">
        <v>25</v>
      </c>
      <c r="C9" s="35"/>
      <c r="D9" s="19">
        <v>34</v>
      </c>
      <c r="E9" s="32" t="e">
        <f>GETPIVOTDATA("Units",#REF!,"Area","Latam","Time Zone","Americas")</f>
        <v>#REF!</v>
      </c>
      <c r="F9" s="21"/>
      <c r="G9" s="22" t="str">
        <f t="shared" si="0"/>
        <v>n/a</v>
      </c>
      <c r="H9" s="35"/>
      <c r="I9" s="20">
        <v>21</v>
      </c>
      <c r="J9" s="21"/>
      <c r="K9" s="23" t="str">
        <f t="shared" si="1"/>
        <v>n/a</v>
      </c>
      <c r="L9" s="35"/>
      <c r="M9" s="69">
        <v>2</v>
      </c>
      <c r="N9" s="59" t="s">
        <v>47</v>
      </c>
      <c r="O9" s="64">
        <v>-2</v>
      </c>
      <c r="P9" s="35"/>
      <c r="Q9" s="5"/>
    </row>
    <row r="10" spans="1:17" s="4" customFormat="1" x14ac:dyDescent="0.25">
      <c r="A10" s="6"/>
      <c r="B10" s="77" t="s">
        <v>26</v>
      </c>
      <c r="C10" s="34"/>
      <c r="D10" s="14">
        <f>SUM(D11:D16)</f>
        <v>439</v>
      </c>
      <c r="E10" s="31" t="e">
        <f>SUM(E11:E16)</f>
        <v>#REF!</v>
      </c>
      <c r="F10" s="16"/>
      <c r="G10" s="17" t="str">
        <f t="shared" si="0"/>
        <v>n/a</v>
      </c>
      <c r="H10" s="34"/>
      <c r="I10" s="15">
        <f>SUM(I11:I16)</f>
        <v>462</v>
      </c>
      <c r="J10" s="16"/>
      <c r="K10" s="18" t="str">
        <f t="shared" si="1"/>
        <v>n/a</v>
      </c>
      <c r="L10" s="34"/>
      <c r="M10" s="70">
        <f>SUM(M11:M16)</f>
        <v>39</v>
      </c>
      <c r="N10" s="58" t="s">
        <v>47</v>
      </c>
      <c r="O10" s="63">
        <f>SUM(O11:O16)</f>
        <v>-103</v>
      </c>
      <c r="P10" s="34"/>
      <c r="Q10" s="6"/>
    </row>
    <row r="11" spans="1:17" s="2" customFormat="1" x14ac:dyDescent="0.25">
      <c r="A11" s="7"/>
      <c r="B11" s="79" t="s">
        <v>23</v>
      </c>
      <c r="C11" s="36"/>
      <c r="D11" s="19">
        <v>32</v>
      </c>
      <c r="E11" s="32" t="e">
        <f>GETPIVOTDATA("Units",#REF!,"Area","Central and Eastern Europe","Time Zone","EMEA")</f>
        <v>#REF!</v>
      </c>
      <c r="F11" s="25"/>
      <c r="G11" s="26" t="str">
        <f t="shared" si="0"/>
        <v>n/a</v>
      </c>
      <c r="H11" s="36"/>
      <c r="I11" s="24">
        <v>26</v>
      </c>
      <c r="J11" s="25"/>
      <c r="K11" s="27" t="str">
        <f t="shared" si="1"/>
        <v>n/a</v>
      </c>
      <c r="L11" s="36"/>
      <c r="M11" s="71">
        <v>1</v>
      </c>
      <c r="N11" s="60" t="s">
        <v>47</v>
      </c>
      <c r="O11" s="65">
        <v>-11</v>
      </c>
      <c r="P11" s="36"/>
      <c r="Q11" s="7"/>
    </row>
    <row r="12" spans="1:17" x14ac:dyDescent="0.25">
      <c r="A12" s="5"/>
      <c r="B12" s="78" t="s">
        <v>19</v>
      </c>
      <c r="C12" s="36"/>
      <c r="D12" s="19">
        <v>56</v>
      </c>
      <c r="E12" s="32" t="e">
        <f>GETPIVOTDATA("Units",#REF!,"Area","France","Time Zone","EMEA")</f>
        <v>#REF!</v>
      </c>
      <c r="F12" s="25"/>
      <c r="G12" s="22" t="str">
        <f t="shared" si="0"/>
        <v>n/a</v>
      </c>
      <c r="H12" s="36"/>
      <c r="I12" s="20">
        <v>61</v>
      </c>
      <c r="J12" s="25"/>
      <c r="K12" s="23" t="str">
        <f t="shared" si="1"/>
        <v>n/a</v>
      </c>
      <c r="L12" s="36"/>
      <c r="M12" s="72">
        <v>9</v>
      </c>
      <c r="N12" s="61" t="s">
        <v>47</v>
      </c>
      <c r="O12" s="66">
        <v>-4</v>
      </c>
      <c r="P12" s="36"/>
      <c r="Q12" s="5"/>
    </row>
    <row r="13" spans="1:17" x14ac:dyDescent="0.25">
      <c r="A13" s="5"/>
      <c r="B13" s="78" t="s">
        <v>18</v>
      </c>
      <c r="C13" s="36"/>
      <c r="D13" s="19">
        <v>74</v>
      </c>
      <c r="E13" s="32" t="e">
        <f>GETPIVOTDATA("Units",#REF!,"Area","Germany","Time Zone","EMEA")</f>
        <v>#REF!</v>
      </c>
      <c r="F13" s="25"/>
      <c r="G13" s="22" t="str">
        <f t="shared" si="0"/>
        <v>n/a</v>
      </c>
      <c r="H13" s="36"/>
      <c r="I13" s="20">
        <v>29</v>
      </c>
      <c r="J13" s="25"/>
      <c r="K13" s="23" t="str">
        <f t="shared" si="1"/>
        <v>n/a</v>
      </c>
      <c r="L13" s="36"/>
      <c r="M13" s="72">
        <v>4</v>
      </c>
      <c r="N13" s="61" t="s">
        <v>47</v>
      </c>
      <c r="O13" s="66">
        <v>-3</v>
      </c>
      <c r="P13" s="36"/>
      <c r="Q13" s="5"/>
    </row>
    <row r="14" spans="1:17" x14ac:dyDescent="0.25">
      <c r="A14" s="5"/>
      <c r="B14" s="78" t="s">
        <v>15</v>
      </c>
      <c r="C14" s="36"/>
      <c r="D14" s="19">
        <v>63</v>
      </c>
      <c r="E14" s="32" t="e">
        <f>GETPIVOTDATA("Units",#REF!,"Area","MEA","Time Zone","EMEA")</f>
        <v>#REF!</v>
      </c>
      <c r="F14" s="25"/>
      <c r="G14" s="22" t="str">
        <f t="shared" si="0"/>
        <v>n/a</v>
      </c>
      <c r="H14" s="36"/>
      <c r="I14" s="20">
        <v>84</v>
      </c>
      <c r="J14" s="25"/>
      <c r="K14" s="23" t="str">
        <f t="shared" si="1"/>
        <v>n/a</v>
      </c>
      <c r="L14" s="36"/>
      <c r="M14" s="72">
        <v>2</v>
      </c>
      <c r="N14" s="61" t="s">
        <v>47</v>
      </c>
      <c r="O14" s="66">
        <v>-15</v>
      </c>
      <c r="P14" s="36"/>
      <c r="Q14" s="5"/>
    </row>
    <row r="15" spans="1:17" x14ac:dyDescent="0.25">
      <c r="A15" s="5"/>
      <c r="B15" s="78" t="s">
        <v>27</v>
      </c>
      <c r="C15" s="36"/>
      <c r="D15" s="19">
        <v>54</v>
      </c>
      <c r="E15" s="32" t="e">
        <f>GETPIVOTDATA("Units",#REF!,"Area","UK","Time Zone","EMEA")</f>
        <v>#REF!</v>
      </c>
      <c r="F15" s="25"/>
      <c r="G15" s="22" t="str">
        <f t="shared" si="0"/>
        <v>n/a</v>
      </c>
      <c r="H15" s="36"/>
      <c r="I15" s="20">
        <v>80</v>
      </c>
      <c r="J15" s="25"/>
      <c r="K15" s="23" t="str">
        <f t="shared" si="1"/>
        <v>n/a</v>
      </c>
      <c r="L15" s="36"/>
      <c r="M15" s="72">
        <v>15</v>
      </c>
      <c r="N15" s="61" t="s">
        <v>47</v>
      </c>
      <c r="O15" s="66">
        <v>-36</v>
      </c>
      <c r="P15" s="36"/>
      <c r="Q15" s="5"/>
    </row>
    <row r="16" spans="1:17" x14ac:dyDescent="0.25">
      <c r="A16" s="5"/>
      <c r="B16" s="78" t="s">
        <v>16</v>
      </c>
      <c r="C16" s="36"/>
      <c r="D16" s="19">
        <v>160</v>
      </c>
      <c r="E16" s="32" t="e">
        <f>GETPIVOTDATA("Units",#REF!,"Area","Western Europe","Time Zone","EMEA")</f>
        <v>#REF!</v>
      </c>
      <c r="F16" s="25"/>
      <c r="G16" s="22" t="str">
        <f t="shared" si="0"/>
        <v>n/a</v>
      </c>
      <c r="H16" s="36"/>
      <c r="I16" s="20">
        <v>182</v>
      </c>
      <c r="J16" s="25"/>
      <c r="K16" s="23" t="str">
        <f t="shared" si="1"/>
        <v>n/a</v>
      </c>
      <c r="L16" s="36"/>
      <c r="M16" s="72">
        <v>8</v>
      </c>
      <c r="N16" s="61" t="s">
        <v>47</v>
      </c>
      <c r="O16" s="66">
        <v>-34</v>
      </c>
      <c r="P16" s="36"/>
      <c r="Q16" s="5"/>
    </row>
    <row r="17" spans="1:17" s="4" customFormat="1" x14ac:dyDescent="0.25">
      <c r="A17" s="6"/>
      <c r="B17" s="77" t="s">
        <v>28</v>
      </c>
      <c r="C17" s="34"/>
      <c r="D17" s="14">
        <f>SUM(D18:D21)</f>
        <v>225</v>
      </c>
      <c r="E17" s="31" t="e">
        <f>SUM(E18:E21)</f>
        <v>#REF!</v>
      </c>
      <c r="F17" s="16"/>
      <c r="G17" s="17" t="str">
        <f t="shared" si="0"/>
        <v>n/a</v>
      </c>
      <c r="H17" s="34"/>
      <c r="I17" s="15">
        <f>SUM(I18:I21)</f>
        <v>238</v>
      </c>
      <c r="J17" s="16"/>
      <c r="K17" s="18" t="str">
        <f t="shared" si="1"/>
        <v>n/a</v>
      </c>
      <c r="L17" s="34"/>
      <c r="M17" s="70">
        <f>SUM(M18:M21)</f>
        <v>26</v>
      </c>
      <c r="N17" s="58" t="s">
        <v>47</v>
      </c>
      <c r="O17" s="63">
        <f>SUM(O18:O21)</f>
        <v>-83</v>
      </c>
      <c r="P17" s="34"/>
      <c r="Q17" s="6"/>
    </row>
    <row r="18" spans="1:17" x14ac:dyDescent="0.25">
      <c r="A18" s="5"/>
      <c r="B18" s="78" t="s">
        <v>11</v>
      </c>
      <c r="C18" s="35"/>
      <c r="D18" s="19">
        <v>97</v>
      </c>
      <c r="E18" s="32" t="e">
        <f>GETPIVOTDATA("Units",#REF!,"Area","APAC","Time Zone","Greater Asia")</f>
        <v>#REF!</v>
      </c>
      <c r="F18" s="21"/>
      <c r="G18" s="22" t="str">
        <f t="shared" si="0"/>
        <v>n/a</v>
      </c>
      <c r="H18" s="35"/>
      <c r="I18" s="20">
        <v>136</v>
      </c>
      <c r="J18" s="21"/>
      <c r="K18" s="23" t="str">
        <f t="shared" si="1"/>
        <v>n/a</v>
      </c>
      <c r="L18" s="35"/>
      <c r="M18" s="73">
        <v>10</v>
      </c>
      <c r="N18" s="59" t="s">
        <v>47</v>
      </c>
      <c r="O18" s="64">
        <v>-32</v>
      </c>
      <c r="P18" s="35"/>
      <c r="Q18" s="5"/>
    </row>
    <row r="19" spans="1:17" x14ac:dyDescent="0.25">
      <c r="A19" s="5"/>
      <c r="B19" s="78" t="s">
        <v>29</v>
      </c>
      <c r="C19" s="35"/>
      <c r="D19" s="19">
        <v>10</v>
      </c>
      <c r="E19" s="32" t="e">
        <f>GETPIVOTDATA("Units",#REF!,"Area","Greater China","Time Zone","Greater Asia")</f>
        <v>#REF!</v>
      </c>
      <c r="F19" s="21"/>
      <c r="G19" s="22" t="str">
        <f t="shared" si="0"/>
        <v>n/a</v>
      </c>
      <c r="H19" s="35"/>
      <c r="I19" s="20">
        <v>10</v>
      </c>
      <c r="J19" s="21"/>
      <c r="K19" s="23" t="str">
        <f t="shared" si="1"/>
        <v>n/a</v>
      </c>
      <c r="L19" s="35"/>
      <c r="M19" s="73">
        <v>1</v>
      </c>
      <c r="N19" s="59" t="s">
        <v>47</v>
      </c>
      <c r="O19" s="64">
        <v>-5</v>
      </c>
      <c r="P19" s="35"/>
      <c r="Q19" s="5"/>
    </row>
    <row r="20" spans="1:17" x14ac:dyDescent="0.25">
      <c r="A20" s="5"/>
      <c r="B20" s="78" t="s">
        <v>21</v>
      </c>
      <c r="C20" s="35"/>
      <c r="D20" s="19">
        <v>39</v>
      </c>
      <c r="E20" s="32" t="e">
        <f>GETPIVOTDATA("Units",#REF!,"Area","India","Time Zone","Greater Asia")</f>
        <v>#REF!</v>
      </c>
      <c r="F20" s="21"/>
      <c r="G20" s="22" t="str">
        <f t="shared" si="0"/>
        <v>n/a</v>
      </c>
      <c r="H20" s="35"/>
      <c r="I20" s="20">
        <v>41</v>
      </c>
      <c r="J20" s="21"/>
      <c r="K20" s="23" t="str">
        <f t="shared" si="1"/>
        <v>n/a</v>
      </c>
      <c r="L20" s="35"/>
      <c r="M20" s="73">
        <v>5</v>
      </c>
      <c r="N20" s="59" t="s">
        <v>47</v>
      </c>
      <c r="O20" s="64">
        <v>-8</v>
      </c>
      <c r="P20" s="35"/>
      <c r="Q20" s="5"/>
    </row>
    <row r="21" spans="1:17" ht="15.75" thickBot="1" x14ac:dyDescent="0.3">
      <c r="A21" s="5"/>
      <c r="B21" s="78" t="s">
        <v>14</v>
      </c>
      <c r="C21" s="37"/>
      <c r="D21" s="46">
        <v>79</v>
      </c>
      <c r="E21" s="51" t="e">
        <f>GETPIVOTDATA("Units",#REF!,"Area","Japan","Time Zone","Greater Asia")</f>
        <v>#REF!</v>
      </c>
      <c r="F21" s="52"/>
      <c r="G21" s="53" t="str">
        <f t="shared" si="0"/>
        <v>n/a</v>
      </c>
      <c r="H21" s="54"/>
      <c r="I21" s="47">
        <v>51</v>
      </c>
      <c r="J21" s="52"/>
      <c r="K21" s="55" t="str">
        <f t="shared" si="1"/>
        <v>n/a</v>
      </c>
      <c r="L21" s="35"/>
      <c r="M21" s="74">
        <v>10</v>
      </c>
      <c r="N21" s="62" t="s">
        <v>47</v>
      </c>
      <c r="O21" s="67">
        <v>-38</v>
      </c>
      <c r="P21" s="35"/>
      <c r="Q21" s="5"/>
    </row>
    <row r="22" spans="1:17" ht="15.75" thickBot="1" x14ac:dyDescent="0.3">
      <c r="A22" s="5"/>
      <c r="B22" s="80" t="s">
        <v>22</v>
      </c>
      <c r="C22" s="39"/>
      <c r="D22" s="28">
        <f>D6+D10+D17</f>
        <v>1320</v>
      </c>
      <c r="E22" s="49" t="e">
        <f>E6+E10+E17</f>
        <v>#REF!</v>
      </c>
      <c r="F22" s="56"/>
      <c r="G22" s="38" t="str">
        <f t="shared" si="0"/>
        <v>n/a</v>
      </c>
      <c r="H22" s="57"/>
      <c r="I22" s="29">
        <f>I6+I10+I17</f>
        <v>1290</v>
      </c>
      <c r="J22" s="56"/>
      <c r="K22" s="50" t="str">
        <f t="shared" si="1"/>
        <v>n/a</v>
      </c>
      <c r="L22" s="57"/>
      <c r="M22" s="75">
        <f>M6+M10+M17</f>
        <v>156</v>
      </c>
      <c r="N22" s="76" t="s">
        <v>47</v>
      </c>
      <c r="O22" s="81">
        <f>O6+O10+O17</f>
        <v>-297</v>
      </c>
      <c r="P22" s="57"/>
      <c r="Q22" s="5"/>
    </row>
    <row r="23" spans="1:17" ht="15.75" thickTop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7" spans="1:17" s="1" customForma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s="1" customFormat="1" ht="15.75" x14ac:dyDescent="0.25">
      <c r="A28" s="5"/>
      <c r="B28" s="8" t="s">
        <v>48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s="1" customFormat="1" ht="16.5" thickBot="1" x14ac:dyDescent="0.3">
      <c r="A29" s="5"/>
      <c r="B29" s="8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s="1" customFormat="1" ht="15.75" thickBot="1" x14ac:dyDescent="0.3">
      <c r="A30" s="5"/>
      <c r="B30" s="5"/>
      <c r="C30" s="13"/>
      <c r="D30" s="503" t="s">
        <v>40</v>
      </c>
      <c r="E30" s="504"/>
      <c r="F30" s="504"/>
      <c r="G30" s="504"/>
      <c r="H30" s="504"/>
      <c r="I30" s="504"/>
      <c r="J30" s="504"/>
      <c r="K30" s="505"/>
      <c r="L30" s="13"/>
      <c r="M30" s="503" t="s">
        <v>44</v>
      </c>
      <c r="N30" s="504"/>
      <c r="O30" s="505"/>
      <c r="P30" s="13"/>
      <c r="Q30" s="5"/>
    </row>
    <row r="31" spans="1:17" s="1" customFormat="1" ht="46.5" customHeight="1" x14ac:dyDescent="0.25">
      <c r="A31" s="5"/>
      <c r="B31" s="5"/>
      <c r="C31" s="33"/>
      <c r="D31" s="9" t="s">
        <v>30</v>
      </c>
      <c r="E31" s="30" t="s">
        <v>41</v>
      </c>
      <c r="F31" s="12"/>
      <c r="G31" s="10" t="s">
        <v>31</v>
      </c>
      <c r="H31" s="33"/>
      <c r="I31" s="10" t="s">
        <v>42</v>
      </c>
      <c r="J31" s="12"/>
      <c r="K31" s="11" t="s">
        <v>32</v>
      </c>
      <c r="L31" s="33"/>
      <c r="M31" s="10" t="s">
        <v>45</v>
      </c>
      <c r="N31" s="10" t="s">
        <v>46</v>
      </c>
      <c r="O31" s="10" t="s">
        <v>43</v>
      </c>
      <c r="P31" s="33"/>
      <c r="Q31" s="5"/>
    </row>
    <row r="32" spans="1:17" s="4" customFormat="1" x14ac:dyDescent="0.25">
      <c r="A32" s="6"/>
      <c r="B32" s="77" t="s">
        <v>24</v>
      </c>
      <c r="C32" s="34"/>
      <c r="D32" s="14">
        <f>SUM(D33:D35)</f>
        <v>638</v>
      </c>
      <c r="E32" s="31" t="e">
        <f>SUM(E33:E35)</f>
        <v>#REF!</v>
      </c>
      <c r="F32" s="16"/>
      <c r="G32" s="17" t="str">
        <f>IFERROR(E32/D32,"n/a")</f>
        <v>n/a</v>
      </c>
      <c r="H32" s="34"/>
      <c r="I32" s="15">
        <f>SUM(I33:I35)</f>
        <v>590</v>
      </c>
      <c r="J32" s="16"/>
      <c r="K32" s="18" t="str">
        <f>IFERROR(E32/I32,"n/a")</f>
        <v>n/a</v>
      </c>
      <c r="L32" s="34"/>
      <c r="M32" s="68">
        <f>SUM(M33:M35)</f>
        <v>91</v>
      </c>
      <c r="N32" s="58" t="s">
        <v>47</v>
      </c>
      <c r="O32" s="63">
        <f>SUM(O33:O35)</f>
        <v>-111</v>
      </c>
      <c r="P32" s="34"/>
      <c r="Q32" s="6"/>
    </row>
    <row r="33" spans="1:17" s="1" customFormat="1" x14ac:dyDescent="0.25">
      <c r="A33" s="5"/>
      <c r="B33" s="78" t="s">
        <v>12</v>
      </c>
      <c r="C33" s="35"/>
      <c r="D33" s="19">
        <v>570</v>
      </c>
      <c r="E33" s="32" t="e">
        <f>GETPIVOTDATA("Units",#REF!,"Area","United States","Time Zone","Americas")</f>
        <v>#REF!</v>
      </c>
      <c r="F33" s="21"/>
      <c r="G33" s="22" t="str">
        <f t="shared" ref="G33:G48" si="2">IFERROR(E33/D33,"n/a")</f>
        <v>n/a</v>
      </c>
      <c r="H33" s="35"/>
      <c r="I33" s="20">
        <v>523</v>
      </c>
      <c r="J33" s="21"/>
      <c r="K33" s="23" t="str">
        <f t="shared" ref="K33:K48" si="3">IFERROR(E33/I33,"n/a")</f>
        <v>n/a</v>
      </c>
      <c r="L33" s="35"/>
      <c r="M33" s="69">
        <v>72</v>
      </c>
      <c r="N33" s="59" t="s">
        <v>47</v>
      </c>
      <c r="O33" s="64">
        <v>-102</v>
      </c>
      <c r="P33" s="35"/>
      <c r="Q33" s="5"/>
    </row>
    <row r="34" spans="1:17" s="1" customFormat="1" x14ac:dyDescent="0.25">
      <c r="A34" s="5"/>
      <c r="B34" s="78" t="s">
        <v>13</v>
      </c>
      <c r="C34" s="35"/>
      <c r="D34" s="19">
        <v>52</v>
      </c>
      <c r="E34" s="32" t="e">
        <f>GETPIVOTDATA("Units",#REF!,"Area","Canada","Time Zone","Americas")</f>
        <v>#REF!</v>
      </c>
      <c r="F34" s="21"/>
      <c r="G34" s="22" t="str">
        <f t="shared" si="2"/>
        <v>n/a</v>
      </c>
      <c r="H34" s="35"/>
      <c r="I34" s="20">
        <v>46</v>
      </c>
      <c r="J34" s="21"/>
      <c r="K34" s="23" t="str">
        <f t="shared" si="3"/>
        <v>n/a</v>
      </c>
      <c r="L34" s="35"/>
      <c r="M34" s="69">
        <v>17</v>
      </c>
      <c r="N34" s="59" t="s">
        <v>47</v>
      </c>
      <c r="O34" s="64">
        <v>-7</v>
      </c>
      <c r="P34" s="35"/>
      <c r="Q34" s="5"/>
    </row>
    <row r="35" spans="1:17" s="1" customFormat="1" x14ac:dyDescent="0.25">
      <c r="A35" s="5"/>
      <c r="B35" s="78" t="s">
        <v>25</v>
      </c>
      <c r="C35" s="35"/>
      <c r="D35" s="19">
        <f>34-18</f>
        <v>16</v>
      </c>
      <c r="E35" s="32" t="e">
        <f>GETPIVOTDATA("Units",#REF!,"Area","Latam","Time Zone","Americas")</f>
        <v>#REF!</v>
      </c>
      <c r="F35" s="21"/>
      <c r="G35" s="22" t="str">
        <f t="shared" si="2"/>
        <v>n/a</v>
      </c>
      <c r="H35" s="35"/>
      <c r="I35" s="20">
        <v>21</v>
      </c>
      <c r="J35" s="21"/>
      <c r="K35" s="23" t="str">
        <f t="shared" si="3"/>
        <v>n/a</v>
      </c>
      <c r="L35" s="35"/>
      <c r="M35" s="69">
        <v>2</v>
      </c>
      <c r="N35" s="59" t="s">
        <v>47</v>
      </c>
      <c r="O35" s="64">
        <v>-2</v>
      </c>
      <c r="P35" s="35"/>
      <c r="Q35" s="5"/>
    </row>
    <row r="36" spans="1:17" s="4" customFormat="1" x14ac:dyDescent="0.25">
      <c r="A36" s="6"/>
      <c r="B36" s="77" t="s">
        <v>26</v>
      </c>
      <c r="C36" s="34"/>
      <c r="D36" s="14">
        <f>SUM(D37:D42)</f>
        <v>439</v>
      </c>
      <c r="E36" s="31" t="e">
        <f>SUM(E37:E42)</f>
        <v>#REF!</v>
      </c>
      <c r="F36" s="16"/>
      <c r="G36" s="17" t="str">
        <f t="shared" si="2"/>
        <v>n/a</v>
      </c>
      <c r="H36" s="34"/>
      <c r="I36" s="15">
        <f>SUM(I37:I42)</f>
        <v>462</v>
      </c>
      <c r="J36" s="16"/>
      <c r="K36" s="18" t="str">
        <f t="shared" si="3"/>
        <v>n/a</v>
      </c>
      <c r="L36" s="34"/>
      <c r="M36" s="70">
        <f>SUM(M37:M42)</f>
        <v>39</v>
      </c>
      <c r="N36" s="58" t="s">
        <v>47</v>
      </c>
      <c r="O36" s="63">
        <f>SUM(O37:O42)</f>
        <v>-103</v>
      </c>
      <c r="P36" s="34"/>
      <c r="Q36" s="6"/>
    </row>
    <row r="37" spans="1:17" s="2" customFormat="1" x14ac:dyDescent="0.25">
      <c r="A37" s="7"/>
      <c r="B37" s="79" t="s">
        <v>23</v>
      </c>
      <c r="C37" s="36"/>
      <c r="D37" s="19">
        <v>32</v>
      </c>
      <c r="E37" s="32" t="e">
        <f>GETPIVOTDATA("Units",#REF!,"Area","Central and Eastern Europe","Time Zone","EMEA")</f>
        <v>#REF!</v>
      </c>
      <c r="F37" s="25"/>
      <c r="G37" s="26" t="str">
        <f t="shared" si="2"/>
        <v>n/a</v>
      </c>
      <c r="H37" s="36"/>
      <c r="I37" s="24">
        <v>26</v>
      </c>
      <c r="J37" s="25"/>
      <c r="K37" s="27" t="str">
        <f t="shared" si="3"/>
        <v>n/a</v>
      </c>
      <c r="L37" s="36"/>
      <c r="M37" s="71">
        <v>1</v>
      </c>
      <c r="N37" s="60" t="s">
        <v>47</v>
      </c>
      <c r="O37" s="65">
        <v>-11</v>
      </c>
      <c r="P37" s="36"/>
      <c r="Q37" s="7"/>
    </row>
    <row r="38" spans="1:17" s="1" customFormat="1" x14ac:dyDescent="0.25">
      <c r="A38" s="5"/>
      <c r="B38" s="78" t="s">
        <v>19</v>
      </c>
      <c r="C38" s="36"/>
      <c r="D38" s="19">
        <v>56</v>
      </c>
      <c r="E38" s="32" t="e">
        <f>GETPIVOTDATA("Units",#REF!,"Area","France","Time Zone","EMEA")</f>
        <v>#REF!</v>
      </c>
      <c r="F38" s="25"/>
      <c r="G38" s="22" t="str">
        <f t="shared" si="2"/>
        <v>n/a</v>
      </c>
      <c r="H38" s="36"/>
      <c r="I38" s="20">
        <v>61</v>
      </c>
      <c r="J38" s="25"/>
      <c r="K38" s="23" t="str">
        <f t="shared" si="3"/>
        <v>n/a</v>
      </c>
      <c r="L38" s="36"/>
      <c r="M38" s="72">
        <v>9</v>
      </c>
      <c r="N38" s="61" t="s">
        <v>47</v>
      </c>
      <c r="O38" s="66">
        <v>-4</v>
      </c>
      <c r="P38" s="36"/>
      <c r="Q38" s="5"/>
    </row>
    <row r="39" spans="1:17" s="1" customFormat="1" x14ac:dyDescent="0.25">
      <c r="A39" s="5"/>
      <c r="B39" s="78" t="s">
        <v>18</v>
      </c>
      <c r="C39" s="36"/>
      <c r="D39" s="19">
        <v>74</v>
      </c>
      <c r="E39" s="32" t="e">
        <f>GETPIVOTDATA("Units",#REF!,"Area","Germany","Time Zone","EMEA")</f>
        <v>#REF!</v>
      </c>
      <c r="F39" s="25"/>
      <c r="G39" s="22" t="str">
        <f t="shared" si="2"/>
        <v>n/a</v>
      </c>
      <c r="H39" s="36"/>
      <c r="I39" s="20">
        <v>29</v>
      </c>
      <c r="J39" s="25"/>
      <c r="K39" s="23" t="str">
        <f t="shared" si="3"/>
        <v>n/a</v>
      </c>
      <c r="L39" s="36"/>
      <c r="M39" s="72">
        <v>4</v>
      </c>
      <c r="N39" s="61" t="s">
        <v>47</v>
      </c>
      <c r="O39" s="66">
        <v>-3</v>
      </c>
      <c r="P39" s="36"/>
      <c r="Q39" s="5"/>
    </row>
    <row r="40" spans="1:17" s="1" customFormat="1" x14ac:dyDescent="0.25">
      <c r="A40" s="5"/>
      <c r="B40" s="78" t="s">
        <v>15</v>
      </c>
      <c r="C40" s="36"/>
      <c r="D40" s="19">
        <v>63</v>
      </c>
      <c r="E40" s="32" t="e">
        <f>GETPIVOTDATA("Units",#REF!,"Area","MEA","Time Zone","EMEA")</f>
        <v>#REF!</v>
      </c>
      <c r="F40" s="25"/>
      <c r="G40" s="22" t="str">
        <f t="shared" si="2"/>
        <v>n/a</v>
      </c>
      <c r="H40" s="36"/>
      <c r="I40" s="20">
        <v>84</v>
      </c>
      <c r="J40" s="25"/>
      <c r="K40" s="23" t="str">
        <f t="shared" si="3"/>
        <v>n/a</v>
      </c>
      <c r="L40" s="36"/>
      <c r="M40" s="72">
        <v>2</v>
      </c>
      <c r="N40" s="61" t="s">
        <v>47</v>
      </c>
      <c r="O40" s="66">
        <v>-15</v>
      </c>
      <c r="P40" s="36"/>
      <c r="Q40" s="5"/>
    </row>
    <row r="41" spans="1:17" s="1" customFormat="1" x14ac:dyDescent="0.25">
      <c r="A41" s="5"/>
      <c r="B41" s="78" t="s">
        <v>27</v>
      </c>
      <c r="C41" s="36"/>
      <c r="D41" s="19">
        <v>54</v>
      </c>
      <c r="E41" s="32" t="e">
        <f>GETPIVOTDATA("Units",#REF!,"Area","UK","Time Zone","EMEA")</f>
        <v>#REF!</v>
      </c>
      <c r="F41" s="25"/>
      <c r="G41" s="22" t="str">
        <f t="shared" si="2"/>
        <v>n/a</v>
      </c>
      <c r="H41" s="36"/>
      <c r="I41" s="20">
        <v>80</v>
      </c>
      <c r="J41" s="25"/>
      <c r="K41" s="23" t="str">
        <f t="shared" si="3"/>
        <v>n/a</v>
      </c>
      <c r="L41" s="36"/>
      <c r="M41" s="72">
        <v>15</v>
      </c>
      <c r="N41" s="61" t="s">
        <v>47</v>
      </c>
      <c r="O41" s="66">
        <v>-36</v>
      </c>
      <c r="P41" s="36"/>
      <c r="Q41" s="5"/>
    </row>
    <row r="42" spans="1:17" s="1" customFormat="1" x14ac:dyDescent="0.25">
      <c r="A42" s="5"/>
      <c r="B42" s="78" t="s">
        <v>16</v>
      </c>
      <c r="C42" s="36"/>
      <c r="D42" s="19">
        <v>160</v>
      </c>
      <c r="E42" s="32" t="e">
        <f>GETPIVOTDATA("Units",#REF!,"Area","Western Europe","Time Zone","EMEA")</f>
        <v>#REF!</v>
      </c>
      <c r="F42" s="25"/>
      <c r="G42" s="22" t="str">
        <f t="shared" si="2"/>
        <v>n/a</v>
      </c>
      <c r="H42" s="36"/>
      <c r="I42" s="20">
        <v>182</v>
      </c>
      <c r="J42" s="25"/>
      <c r="K42" s="23" t="str">
        <f t="shared" si="3"/>
        <v>n/a</v>
      </c>
      <c r="L42" s="36"/>
      <c r="M42" s="72">
        <v>8</v>
      </c>
      <c r="N42" s="61" t="s">
        <v>47</v>
      </c>
      <c r="O42" s="66">
        <v>-34</v>
      </c>
      <c r="P42" s="36"/>
      <c r="Q42" s="5"/>
    </row>
    <row r="43" spans="1:17" s="4" customFormat="1" x14ac:dyDescent="0.25">
      <c r="A43" s="6"/>
      <c r="B43" s="77" t="s">
        <v>28</v>
      </c>
      <c r="C43" s="34"/>
      <c r="D43" s="14">
        <f>SUM(D44:D47)</f>
        <v>225</v>
      </c>
      <c r="E43" s="31" t="e">
        <f>SUM(E44:E47)</f>
        <v>#REF!</v>
      </c>
      <c r="F43" s="16"/>
      <c r="G43" s="17" t="str">
        <f t="shared" si="2"/>
        <v>n/a</v>
      </c>
      <c r="H43" s="34"/>
      <c r="I43" s="15">
        <f>SUM(I44:I47)</f>
        <v>238</v>
      </c>
      <c r="J43" s="16"/>
      <c r="K43" s="18" t="str">
        <f t="shared" si="3"/>
        <v>n/a</v>
      </c>
      <c r="L43" s="34"/>
      <c r="M43" s="70">
        <f>SUM(M44:M47)</f>
        <v>26</v>
      </c>
      <c r="N43" s="58" t="s">
        <v>47</v>
      </c>
      <c r="O43" s="63">
        <f>SUM(O44:O47)</f>
        <v>-83</v>
      </c>
      <c r="P43" s="34"/>
      <c r="Q43" s="6"/>
    </row>
    <row r="44" spans="1:17" s="1" customFormat="1" x14ac:dyDescent="0.25">
      <c r="A44" s="5"/>
      <c r="B44" s="78" t="s">
        <v>11</v>
      </c>
      <c r="C44" s="35"/>
      <c r="D44" s="19">
        <v>97</v>
      </c>
      <c r="E44" s="32" t="e">
        <f>GETPIVOTDATA("Units",#REF!,"Area","APAC","Time Zone","Greater Asia")</f>
        <v>#REF!</v>
      </c>
      <c r="F44" s="21"/>
      <c r="G44" s="22" t="str">
        <f t="shared" si="2"/>
        <v>n/a</v>
      </c>
      <c r="H44" s="35"/>
      <c r="I44" s="20">
        <v>136</v>
      </c>
      <c r="J44" s="21"/>
      <c r="K44" s="23" t="str">
        <f t="shared" si="3"/>
        <v>n/a</v>
      </c>
      <c r="L44" s="35"/>
      <c r="M44" s="73">
        <v>10</v>
      </c>
      <c r="N44" s="59" t="s">
        <v>47</v>
      </c>
      <c r="O44" s="64">
        <v>-32</v>
      </c>
      <c r="P44" s="35"/>
      <c r="Q44" s="5"/>
    </row>
    <row r="45" spans="1:17" s="1" customFormat="1" x14ac:dyDescent="0.25">
      <c r="A45" s="5"/>
      <c r="B45" s="78" t="s">
        <v>29</v>
      </c>
      <c r="C45" s="35"/>
      <c r="D45" s="19">
        <v>10</v>
      </c>
      <c r="E45" s="32" t="e">
        <f>GETPIVOTDATA("Units",#REF!,"Area","Greater China","Time Zone","Greater Asia")</f>
        <v>#REF!</v>
      </c>
      <c r="F45" s="21"/>
      <c r="G45" s="22" t="str">
        <f t="shared" si="2"/>
        <v>n/a</v>
      </c>
      <c r="H45" s="35"/>
      <c r="I45" s="20">
        <v>10</v>
      </c>
      <c r="J45" s="21"/>
      <c r="K45" s="23" t="str">
        <f t="shared" si="3"/>
        <v>n/a</v>
      </c>
      <c r="L45" s="35"/>
      <c r="M45" s="73">
        <v>1</v>
      </c>
      <c r="N45" s="59" t="s">
        <v>47</v>
      </c>
      <c r="O45" s="64">
        <v>-5</v>
      </c>
      <c r="P45" s="35"/>
      <c r="Q45" s="5"/>
    </row>
    <row r="46" spans="1:17" s="1" customFormat="1" x14ac:dyDescent="0.25">
      <c r="A46" s="5"/>
      <c r="B46" s="78" t="s">
        <v>21</v>
      </c>
      <c r="C46" s="35"/>
      <c r="D46" s="19">
        <v>39</v>
      </c>
      <c r="E46" s="32" t="e">
        <f>GETPIVOTDATA("Units",#REF!,"Area","India","Time Zone","Greater Asia")</f>
        <v>#REF!</v>
      </c>
      <c r="F46" s="21"/>
      <c r="G46" s="22" t="str">
        <f t="shared" si="2"/>
        <v>n/a</v>
      </c>
      <c r="H46" s="35"/>
      <c r="I46" s="20">
        <v>41</v>
      </c>
      <c r="J46" s="21"/>
      <c r="K46" s="23" t="str">
        <f t="shared" si="3"/>
        <v>n/a</v>
      </c>
      <c r="L46" s="35"/>
      <c r="M46" s="73">
        <v>5</v>
      </c>
      <c r="N46" s="59" t="s">
        <v>47</v>
      </c>
      <c r="O46" s="64">
        <v>-8</v>
      </c>
      <c r="P46" s="35"/>
      <c r="Q46" s="5"/>
    </row>
    <row r="47" spans="1:17" s="1" customFormat="1" ht="15.75" thickBot="1" x14ac:dyDescent="0.3">
      <c r="A47" s="5"/>
      <c r="B47" s="78" t="s">
        <v>14</v>
      </c>
      <c r="C47" s="37"/>
      <c r="D47" s="46">
        <v>79</v>
      </c>
      <c r="E47" s="51" t="e">
        <f>GETPIVOTDATA("Units",#REF!,"Area","Japan","Time Zone","Greater Asia")</f>
        <v>#REF!</v>
      </c>
      <c r="F47" s="52"/>
      <c r="G47" s="53" t="str">
        <f t="shared" si="2"/>
        <v>n/a</v>
      </c>
      <c r="H47" s="54"/>
      <c r="I47" s="47">
        <v>51</v>
      </c>
      <c r="J47" s="52"/>
      <c r="K47" s="55" t="str">
        <f t="shared" si="3"/>
        <v>n/a</v>
      </c>
      <c r="L47" s="35"/>
      <c r="M47" s="74">
        <v>10</v>
      </c>
      <c r="N47" s="62" t="s">
        <v>47</v>
      </c>
      <c r="O47" s="67">
        <v>-38</v>
      </c>
      <c r="P47" s="35"/>
      <c r="Q47" s="5"/>
    </row>
    <row r="48" spans="1:17" s="1" customFormat="1" ht="15.75" thickBot="1" x14ac:dyDescent="0.3">
      <c r="A48" s="5"/>
      <c r="B48" s="80" t="s">
        <v>22</v>
      </c>
      <c r="C48" s="39"/>
      <c r="D48" s="28">
        <f>D32+D36+D43</f>
        <v>1302</v>
      </c>
      <c r="E48" s="49" t="e">
        <f>E32+E36+E43</f>
        <v>#REF!</v>
      </c>
      <c r="F48" s="56"/>
      <c r="G48" s="38" t="str">
        <f t="shared" si="2"/>
        <v>n/a</v>
      </c>
      <c r="H48" s="57"/>
      <c r="I48" s="29">
        <f>I32+I36+I43</f>
        <v>1290</v>
      </c>
      <c r="J48" s="56"/>
      <c r="K48" s="50" t="str">
        <f t="shared" si="3"/>
        <v>n/a</v>
      </c>
      <c r="L48" s="48"/>
      <c r="M48" s="75">
        <f>M32+M36+M43</f>
        <v>156</v>
      </c>
      <c r="N48" s="76" t="s">
        <v>47</v>
      </c>
      <c r="O48" s="81">
        <f>O32+O36+O43</f>
        <v>-297</v>
      </c>
      <c r="P48" s="57"/>
      <c r="Q48" s="5"/>
    </row>
    <row r="49" spans="1:17" s="1" customFormat="1" ht="15.75" thickTop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s="1" customForma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</sheetData>
  <mergeCells count="4">
    <mergeCell ref="D4:K4"/>
    <mergeCell ref="M4:O4"/>
    <mergeCell ref="D30:K30"/>
    <mergeCell ref="M30:O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14"/>
  <sheetViews>
    <sheetView zoomScale="80" zoomScaleNormal="80" workbookViewId="0">
      <selection activeCell="I30" sqref="I30"/>
    </sheetView>
  </sheetViews>
  <sheetFormatPr defaultColWidth="9.140625" defaultRowHeight="15" x14ac:dyDescent="0.25"/>
  <cols>
    <col min="1" max="1" width="19.5703125" style="447" bestFit="1" customWidth="1"/>
    <col min="2" max="8" width="20.140625" style="447" customWidth="1"/>
    <col min="9" max="10" width="11.5703125" style="447" customWidth="1"/>
    <col min="11" max="14" width="10.85546875" style="447" customWidth="1"/>
    <col min="15" max="15" width="11.28515625" style="447" bestFit="1" customWidth="1"/>
    <col min="16" max="16384" width="9.140625" style="447"/>
  </cols>
  <sheetData>
    <row r="1" spans="1:10" x14ac:dyDescent="0.25">
      <c r="A1" s="396" t="s">
        <v>53</v>
      </c>
      <c r="B1" s="385" t="s">
        <v>270</v>
      </c>
    </row>
    <row r="2" spans="1:10" x14ac:dyDescent="0.25">
      <c r="A2" s="396" t="s">
        <v>9</v>
      </c>
      <c r="B2" s="385" t="s">
        <v>38</v>
      </c>
    </row>
    <row r="3" spans="1:10" x14ac:dyDescent="0.25">
      <c r="A3" s="396" t="s">
        <v>36</v>
      </c>
      <c r="B3" s="385" t="s">
        <v>786</v>
      </c>
    </row>
    <row r="5" spans="1:10" x14ac:dyDescent="0.25">
      <c r="A5" s="396" t="s">
        <v>58</v>
      </c>
      <c r="B5" s="397" t="s">
        <v>0</v>
      </c>
      <c r="C5"/>
      <c r="D5"/>
      <c r="E5"/>
      <c r="F5"/>
      <c r="G5"/>
      <c r="H5"/>
      <c r="I5"/>
      <c r="J5"/>
    </row>
    <row r="6" spans="1:10" x14ac:dyDescent="0.25">
      <c r="A6" s="457" t="s">
        <v>3</v>
      </c>
      <c r="B6" s="385" t="s">
        <v>34</v>
      </c>
      <c r="C6" s="385" t="s">
        <v>359</v>
      </c>
      <c r="D6" s="385" t="s">
        <v>475</v>
      </c>
      <c r="E6" s="385" t="s">
        <v>622</v>
      </c>
      <c r="F6" s="385" t="s">
        <v>768</v>
      </c>
      <c r="G6" s="385" t="s">
        <v>896</v>
      </c>
      <c r="H6" s="385" t="s">
        <v>1151</v>
      </c>
      <c r="I6" s="385" t="s">
        <v>56</v>
      </c>
      <c r="J6"/>
    </row>
    <row r="7" spans="1:10" x14ac:dyDescent="0.25">
      <c r="A7" s="398">
        <v>8600</v>
      </c>
      <c r="B7" s="389">
        <v>43</v>
      </c>
      <c r="C7" s="389">
        <v>10</v>
      </c>
      <c r="D7" s="389">
        <v>31</v>
      </c>
      <c r="E7" s="389">
        <v>19</v>
      </c>
      <c r="F7" s="389">
        <v>31</v>
      </c>
      <c r="G7" s="389">
        <v>108</v>
      </c>
      <c r="H7" s="389">
        <v>39</v>
      </c>
      <c r="I7" s="389">
        <v>281</v>
      </c>
      <c r="J7"/>
    </row>
    <row r="8" spans="1:10" x14ac:dyDescent="0.25">
      <c r="A8" s="398">
        <v>8100</v>
      </c>
      <c r="B8" s="389">
        <v>35</v>
      </c>
      <c r="C8" s="389">
        <v>12</v>
      </c>
      <c r="D8" s="389">
        <v>22</v>
      </c>
      <c r="E8" s="389">
        <v>27</v>
      </c>
      <c r="F8" s="389">
        <v>20</v>
      </c>
      <c r="G8" s="389">
        <v>93</v>
      </c>
      <c r="H8" s="389">
        <v>35</v>
      </c>
      <c r="I8" s="389">
        <v>244</v>
      </c>
      <c r="J8"/>
    </row>
    <row r="9" spans="1:10" x14ac:dyDescent="0.25">
      <c r="A9" s="454" t="s">
        <v>56</v>
      </c>
      <c r="B9" s="455">
        <v>78</v>
      </c>
      <c r="C9" s="455">
        <v>22</v>
      </c>
      <c r="D9" s="455">
        <v>53</v>
      </c>
      <c r="E9" s="455">
        <v>46</v>
      </c>
      <c r="F9" s="455">
        <v>51</v>
      </c>
      <c r="G9" s="455">
        <v>201</v>
      </c>
      <c r="H9" s="455">
        <v>74</v>
      </c>
      <c r="I9" s="455">
        <v>525</v>
      </c>
      <c r="J9"/>
    </row>
    <row r="11" spans="1:10" ht="45" x14ac:dyDescent="0.25">
      <c r="A11" s="449" t="s">
        <v>1524</v>
      </c>
      <c r="B11" s="450" t="str">
        <f>B5</f>
        <v>Month</v>
      </c>
      <c r="C11" s="451"/>
      <c r="D11" s="451"/>
      <c r="E11" s="451"/>
      <c r="F11" s="451"/>
      <c r="G11" s="451"/>
      <c r="H11" s="451"/>
      <c r="I11" s="451"/>
    </row>
    <row r="12" spans="1:10" x14ac:dyDescent="0.25">
      <c r="A12" s="456" t="str">
        <f>A6</f>
        <v>Appliance</v>
      </c>
      <c r="B12" s="451" t="str">
        <f>B6</f>
        <v>July</v>
      </c>
      <c r="C12" s="451" t="str">
        <f t="shared" ref="C12:G12" si="0">C6</f>
        <v>August</v>
      </c>
      <c r="D12" s="451" t="str">
        <f t="shared" si="0"/>
        <v>September</v>
      </c>
      <c r="E12" s="451" t="str">
        <f t="shared" si="0"/>
        <v>October</v>
      </c>
      <c r="F12" s="451" t="str">
        <f t="shared" si="0"/>
        <v>November</v>
      </c>
      <c r="G12" s="451" t="str">
        <f t="shared" si="0"/>
        <v>December</v>
      </c>
      <c r="H12" s="451" t="s">
        <v>1151</v>
      </c>
      <c r="I12" s="451" t="s">
        <v>1248</v>
      </c>
    </row>
    <row r="13" spans="1:10" x14ac:dyDescent="0.25">
      <c r="A13" s="448">
        <v>8600</v>
      </c>
      <c r="B13" s="452">
        <f>B7/B9</f>
        <v>0.55128205128205132</v>
      </c>
      <c r="C13" s="452">
        <f t="shared" ref="C13:F13" si="1">C7/C9</f>
        <v>0.45454545454545453</v>
      </c>
      <c r="D13" s="452">
        <f t="shared" si="1"/>
        <v>0.58490566037735847</v>
      </c>
      <c r="E13" s="452">
        <f t="shared" si="1"/>
        <v>0.41304347826086957</v>
      </c>
      <c r="F13" s="452">
        <f t="shared" si="1"/>
        <v>0.60784313725490191</v>
      </c>
      <c r="G13" s="452">
        <f>G7/$G$9</f>
        <v>0.53731343283582089</v>
      </c>
      <c r="H13" s="495">
        <f>H7/$H$9</f>
        <v>0.52702702702702697</v>
      </c>
      <c r="I13" s="453">
        <f>I7/$I$9</f>
        <v>0.53523809523809529</v>
      </c>
    </row>
    <row r="14" spans="1:10" x14ac:dyDescent="0.25">
      <c r="A14" s="444">
        <v>8100</v>
      </c>
      <c r="B14" s="445">
        <f>B8/B9</f>
        <v>0.44871794871794873</v>
      </c>
      <c r="C14" s="445">
        <f t="shared" ref="C14:F14" si="2">C8/C9</f>
        <v>0.54545454545454541</v>
      </c>
      <c r="D14" s="445">
        <f t="shared" si="2"/>
        <v>0.41509433962264153</v>
      </c>
      <c r="E14" s="445">
        <f t="shared" si="2"/>
        <v>0.58695652173913049</v>
      </c>
      <c r="F14" s="445">
        <f t="shared" si="2"/>
        <v>0.39215686274509803</v>
      </c>
      <c r="G14" s="445">
        <f>G8/$G$9</f>
        <v>0.46268656716417911</v>
      </c>
      <c r="H14" s="496">
        <f>H8/$H$9</f>
        <v>0.47297297297297297</v>
      </c>
      <c r="I14" s="446">
        <f>I8/$I$9</f>
        <v>0.46476190476190476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F0"/>
  </sheetPr>
  <dimension ref="A1:O40"/>
  <sheetViews>
    <sheetView zoomScale="80" zoomScaleNormal="80" workbookViewId="0">
      <selection activeCell="I30" sqref="I30"/>
    </sheetView>
  </sheetViews>
  <sheetFormatPr defaultColWidth="9.140625" defaultRowHeight="15" x14ac:dyDescent="0.25"/>
  <cols>
    <col min="1" max="1" width="15.42578125" style="1" bestFit="1" customWidth="1"/>
    <col min="2" max="3" width="28.42578125" style="1" customWidth="1"/>
    <col min="4" max="10" width="10.85546875" style="1" customWidth="1"/>
    <col min="11" max="12" width="11.5703125" style="1" customWidth="1"/>
    <col min="13" max="14" width="10.85546875" style="1" customWidth="1"/>
    <col min="15" max="15" width="11.28515625" style="1" bestFit="1" customWidth="1"/>
    <col min="16" max="16384" width="9.140625" style="1"/>
  </cols>
  <sheetData>
    <row r="1" spans="1:15" x14ac:dyDescent="0.25">
      <c r="A1"/>
      <c r="B1"/>
    </row>
    <row r="2" spans="1:15" x14ac:dyDescent="0.25">
      <c r="A2" s="396" t="s">
        <v>53</v>
      </c>
      <c r="B2" s="385" t="s">
        <v>270</v>
      </c>
    </row>
    <row r="3" spans="1:15" x14ac:dyDescent="0.25">
      <c r="A3"/>
      <c r="B3"/>
      <c r="C3"/>
      <c r="D3"/>
      <c r="E3"/>
      <c r="F3"/>
      <c r="G3"/>
      <c r="H3"/>
      <c r="I3"/>
      <c r="J3"/>
      <c r="K3"/>
      <c r="L3"/>
    </row>
    <row r="4" spans="1:15" x14ac:dyDescent="0.25">
      <c r="A4" s="396" t="s">
        <v>58</v>
      </c>
      <c r="B4"/>
      <c r="C4"/>
      <c r="D4" s="397" t="s">
        <v>0</v>
      </c>
      <c r="E4"/>
      <c r="F4"/>
      <c r="G4"/>
      <c r="H4"/>
      <c r="I4"/>
      <c r="J4"/>
      <c r="K4"/>
      <c r="L4"/>
      <c r="M4"/>
      <c r="N4"/>
      <c r="O4"/>
    </row>
    <row r="5" spans="1:15" x14ac:dyDescent="0.25">
      <c r="A5" s="396" t="s">
        <v>3</v>
      </c>
      <c r="B5" s="396" t="s">
        <v>36</v>
      </c>
      <c r="C5" s="396" t="s">
        <v>9</v>
      </c>
      <c r="D5" s="385" t="s">
        <v>34</v>
      </c>
      <c r="E5" s="385" t="s">
        <v>359</v>
      </c>
      <c r="F5" s="385" t="s">
        <v>475</v>
      </c>
      <c r="G5" s="385" t="s">
        <v>622</v>
      </c>
      <c r="H5" s="385" t="s">
        <v>768</v>
      </c>
      <c r="I5" s="385" t="s">
        <v>896</v>
      </c>
      <c r="J5" s="385" t="s">
        <v>1151</v>
      </c>
      <c r="K5" s="385" t="s">
        <v>56</v>
      </c>
      <c r="L5"/>
      <c r="M5"/>
      <c r="N5"/>
      <c r="O5"/>
    </row>
    <row r="6" spans="1:15" x14ac:dyDescent="0.25">
      <c r="A6" s="398">
        <v>8600</v>
      </c>
      <c r="B6" s="385" t="s">
        <v>24</v>
      </c>
      <c r="C6" s="385" t="s">
        <v>13</v>
      </c>
      <c r="D6" s="389"/>
      <c r="E6" s="389"/>
      <c r="F6" s="389">
        <v>3</v>
      </c>
      <c r="G6" s="389"/>
      <c r="H6" s="389"/>
      <c r="I6" s="389">
        <v>2</v>
      </c>
      <c r="J6" s="389">
        <v>6</v>
      </c>
      <c r="K6" s="389">
        <v>11</v>
      </c>
      <c r="L6"/>
      <c r="M6"/>
      <c r="N6"/>
      <c r="O6"/>
    </row>
    <row r="7" spans="1:15" x14ac:dyDescent="0.25">
      <c r="A7" s="398"/>
      <c r="B7"/>
      <c r="C7" s="385" t="s">
        <v>25</v>
      </c>
      <c r="D7" s="389"/>
      <c r="E7" s="389"/>
      <c r="F7" s="389">
        <v>1</v>
      </c>
      <c r="G7" s="389">
        <v>2</v>
      </c>
      <c r="H7" s="389"/>
      <c r="I7" s="389">
        <v>9</v>
      </c>
      <c r="J7" s="389">
        <v>5</v>
      </c>
      <c r="K7" s="389">
        <v>17</v>
      </c>
      <c r="L7"/>
      <c r="M7"/>
      <c r="N7"/>
      <c r="O7"/>
    </row>
    <row r="8" spans="1:15" x14ac:dyDescent="0.25">
      <c r="A8" s="398"/>
      <c r="B8"/>
      <c r="C8" s="385" t="s">
        <v>12</v>
      </c>
      <c r="D8" s="389">
        <v>12</v>
      </c>
      <c r="E8" s="389">
        <v>3</v>
      </c>
      <c r="F8" s="389">
        <v>6</v>
      </c>
      <c r="G8" s="389">
        <v>12</v>
      </c>
      <c r="H8" s="389">
        <v>10</v>
      </c>
      <c r="I8" s="389">
        <v>37</v>
      </c>
      <c r="J8" s="389">
        <v>15</v>
      </c>
      <c r="K8" s="389">
        <v>95</v>
      </c>
      <c r="L8"/>
      <c r="M8"/>
      <c r="N8"/>
      <c r="O8"/>
    </row>
    <row r="9" spans="1:15" x14ac:dyDescent="0.25">
      <c r="A9" s="398"/>
      <c r="B9" s="385" t="s">
        <v>158</v>
      </c>
      <c r="C9" s="385"/>
      <c r="D9" s="389">
        <v>12</v>
      </c>
      <c r="E9" s="389">
        <v>3</v>
      </c>
      <c r="F9" s="389">
        <v>10</v>
      </c>
      <c r="G9" s="389">
        <v>14</v>
      </c>
      <c r="H9" s="389">
        <v>10</v>
      </c>
      <c r="I9" s="389">
        <v>48</v>
      </c>
      <c r="J9" s="389">
        <v>26</v>
      </c>
      <c r="K9" s="389">
        <v>123</v>
      </c>
      <c r="L9"/>
      <c r="M9"/>
      <c r="N9"/>
      <c r="O9"/>
    </row>
    <row r="10" spans="1:15" x14ac:dyDescent="0.25">
      <c r="A10" s="398"/>
      <c r="B10" s="385" t="s">
        <v>26</v>
      </c>
      <c r="C10" s="385" t="s">
        <v>23</v>
      </c>
      <c r="D10" s="389"/>
      <c r="E10" s="389">
        <v>1</v>
      </c>
      <c r="F10" s="389"/>
      <c r="G10" s="389"/>
      <c r="H10" s="389">
        <v>10</v>
      </c>
      <c r="I10" s="389">
        <v>4</v>
      </c>
      <c r="J10" s="389"/>
      <c r="K10" s="389">
        <v>15</v>
      </c>
      <c r="L10"/>
      <c r="M10"/>
      <c r="N10"/>
      <c r="O10"/>
    </row>
    <row r="11" spans="1:15" x14ac:dyDescent="0.25">
      <c r="A11" s="398"/>
      <c r="B11"/>
      <c r="C11" s="385" t="s">
        <v>19</v>
      </c>
      <c r="D11" s="389"/>
      <c r="E11" s="389"/>
      <c r="F11" s="389"/>
      <c r="G11" s="389"/>
      <c r="H11" s="389"/>
      <c r="I11" s="389">
        <v>3</v>
      </c>
      <c r="J11" s="389">
        <v>1</v>
      </c>
      <c r="K11" s="389">
        <v>4</v>
      </c>
      <c r="L11"/>
      <c r="M11"/>
      <c r="N11"/>
      <c r="O11"/>
    </row>
    <row r="12" spans="1:15" x14ac:dyDescent="0.25">
      <c r="A12" s="398"/>
      <c r="B12"/>
      <c r="C12" s="385" t="s">
        <v>15</v>
      </c>
      <c r="D12" s="389">
        <v>2</v>
      </c>
      <c r="E12" s="389">
        <v>2</v>
      </c>
      <c r="F12" s="389">
        <v>1</v>
      </c>
      <c r="G12" s="389">
        <v>1</v>
      </c>
      <c r="H12" s="389">
        <v>1</v>
      </c>
      <c r="I12" s="389">
        <v>8</v>
      </c>
      <c r="J12" s="389">
        <v>3</v>
      </c>
      <c r="K12" s="389">
        <v>18</v>
      </c>
      <c r="L12"/>
      <c r="M12"/>
      <c r="N12"/>
      <c r="O12"/>
    </row>
    <row r="13" spans="1:15" x14ac:dyDescent="0.25">
      <c r="A13" s="398"/>
      <c r="B13"/>
      <c r="C13" s="385" t="s">
        <v>27</v>
      </c>
      <c r="D13" s="389">
        <v>1</v>
      </c>
      <c r="E13" s="389"/>
      <c r="F13" s="389">
        <v>7</v>
      </c>
      <c r="G13" s="389">
        <v>2</v>
      </c>
      <c r="H13" s="389">
        <v>6</v>
      </c>
      <c r="I13" s="389">
        <v>20</v>
      </c>
      <c r="J13" s="389">
        <v>1</v>
      </c>
      <c r="K13" s="389">
        <v>37</v>
      </c>
      <c r="L13"/>
      <c r="M13"/>
      <c r="N13"/>
      <c r="O13"/>
    </row>
    <row r="14" spans="1:15" x14ac:dyDescent="0.25">
      <c r="A14" s="398"/>
      <c r="B14"/>
      <c r="C14" s="385" t="s">
        <v>16</v>
      </c>
      <c r="D14" s="389">
        <v>28</v>
      </c>
      <c r="E14" s="389">
        <v>2</v>
      </c>
      <c r="F14" s="389">
        <v>3</v>
      </c>
      <c r="G14" s="389"/>
      <c r="H14" s="389">
        <v>2</v>
      </c>
      <c r="I14" s="389">
        <v>15</v>
      </c>
      <c r="J14" s="389">
        <v>8</v>
      </c>
      <c r="K14" s="389">
        <v>58</v>
      </c>
      <c r="L14"/>
      <c r="M14"/>
      <c r="N14"/>
      <c r="O14"/>
    </row>
    <row r="15" spans="1:15" x14ac:dyDescent="0.25">
      <c r="A15" s="398"/>
      <c r="B15"/>
      <c r="C15" s="385" t="s">
        <v>18</v>
      </c>
      <c r="D15" s="389"/>
      <c r="E15" s="389">
        <v>2</v>
      </c>
      <c r="F15" s="389"/>
      <c r="G15" s="389"/>
      <c r="H15" s="389">
        <v>2</v>
      </c>
      <c r="I15" s="389">
        <v>1</v>
      </c>
      <c r="J15" s="389"/>
      <c r="K15" s="389">
        <v>5</v>
      </c>
      <c r="L15"/>
      <c r="M15"/>
      <c r="N15"/>
      <c r="O15"/>
    </row>
    <row r="16" spans="1:15" x14ac:dyDescent="0.25">
      <c r="A16" s="398"/>
      <c r="B16" s="385" t="s">
        <v>165</v>
      </c>
      <c r="C16" s="385"/>
      <c r="D16" s="389">
        <v>31</v>
      </c>
      <c r="E16" s="389">
        <v>7</v>
      </c>
      <c r="F16" s="389">
        <v>11</v>
      </c>
      <c r="G16" s="389">
        <v>3</v>
      </c>
      <c r="H16" s="389">
        <v>21</v>
      </c>
      <c r="I16" s="389">
        <v>51</v>
      </c>
      <c r="J16" s="389">
        <v>13</v>
      </c>
      <c r="K16" s="389">
        <v>137</v>
      </c>
      <c r="L16"/>
      <c r="M16"/>
      <c r="N16"/>
      <c r="O16"/>
    </row>
    <row r="17" spans="1:15" x14ac:dyDescent="0.25">
      <c r="A17" s="398"/>
      <c r="B17" s="385" t="s">
        <v>213</v>
      </c>
      <c r="C17" s="385" t="s">
        <v>11</v>
      </c>
      <c r="D17" s="389"/>
      <c r="E17" s="389"/>
      <c r="F17" s="389">
        <v>8</v>
      </c>
      <c r="G17" s="389">
        <v>1</v>
      </c>
      <c r="H17" s="389"/>
      <c r="I17" s="389"/>
      <c r="J17" s="389"/>
      <c r="K17" s="389">
        <v>9</v>
      </c>
      <c r="L17"/>
      <c r="M17"/>
      <c r="N17"/>
      <c r="O17"/>
    </row>
    <row r="18" spans="1:15" x14ac:dyDescent="0.25">
      <c r="A18" s="398"/>
      <c r="B18"/>
      <c r="C18" s="385" t="s">
        <v>14</v>
      </c>
      <c r="D18" s="389"/>
      <c r="E18" s="389"/>
      <c r="F18" s="389">
        <v>1</v>
      </c>
      <c r="G18" s="389"/>
      <c r="H18" s="389"/>
      <c r="I18" s="389">
        <v>3</v>
      </c>
      <c r="J18" s="389"/>
      <c r="K18" s="389">
        <v>4</v>
      </c>
      <c r="L18"/>
      <c r="M18"/>
      <c r="N18"/>
      <c r="O18"/>
    </row>
    <row r="19" spans="1:15" x14ac:dyDescent="0.25">
      <c r="A19" s="398"/>
      <c r="B19"/>
      <c r="C19" s="385" t="s">
        <v>21</v>
      </c>
      <c r="D19" s="389"/>
      <c r="E19" s="389"/>
      <c r="F19" s="389"/>
      <c r="G19" s="389">
        <v>1</v>
      </c>
      <c r="H19" s="389"/>
      <c r="I19" s="389">
        <v>5</v>
      </c>
      <c r="J19" s="389"/>
      <c r="K19" s="389">
        <v>6</v>
      </c>
      <c r="L19"/>
      <c r="M19"/>
      <c r="N19"/>
      <c r="O19"/>
    </row>
    <row r="20" spans="1:15" x14ac:dyDescent="0.25">
      <c r="A20" s="398"/>
      <c r="B20"/>
      <c r="C20" s="385" t="s">
        <v>166</v>
      </c>
      <c r="D20" s="389"/>
      <c r="E20" s="389"/>
      <c r="F20" s="389">
        <v>1</v>
      </c>
      <c r="G20" s="389"/>
      <c r="H20" s="389"/>
      <c r="I20" s="389">
        <v>1</v>
      </c>
      <c r="J20" s="389"/>
      <c r="K20" s="389">
        <v>2</v>
      </c>
      <c r="L20"/>
      <c r="M20"/>
      <c r="N20"/>
      <c r="O20"/>
    </row>
    <row r="21" spans="1:15" x14ac:dyDescent="0.25">
      <c r="A21" s="398"/>
      <c r="B21" s="385" t="s">
        <v>427</v>
      </c>
      <c r="C21" s="385"/>
      <c r="D21" s="389"/>
      <c r="E21" s="389"/>
      <c r="F21" s="389">
        <v>10</v>
      </c>
      <c r="G21" s="389">
        <v>2</v>
      </c>
      <c r="H21" s="389"/>
      <c r="I21" s="389">
        <v>9</v>
      </c>
      <c r="J21" s="389"/>
      <c r="K21" s="389">
        <v>21</v>
      </c>
      <c r="L21"/>
      <c r="M21"/>
      <c r="N21"/>
      <c r="O21"/>
    </row>
    <row r="22" spans="1:15" x14ac:dyDescent="0.25">
      <c r="A22" s="385" t="s">
        <v>214</v>
      </c>
      <c r="B22" s="385"/>
      <c r="C22" s="385"/>
      <c r="D22" s="389">
        <v>43</v>
      </c>
      <c r="E22" s="389">
        <v>10</v>
      </c>
      <c r="F22" s="389">
        <v>31</v>
      </c>
      <c r="G22" s="389">
        <v>19</v>
      </c>
      <c r="H22" s="389">
        <v>31</v>
      </c>
      <c r="I22" s="389">
        <v>108</v>
      </c>
      <c r="J22" s="389">
        <v>39</v>
      </c>
      <c r="K22" s="389">
        <v>281</v>
      </c>
      <c r="L22"/>
      <c r="M22"/>
      <c r="N22"/>
      <c r="O22"/>
    </row>
    <row r="23" spans="1:15" x14ac:dyDescent="0.25">
      <c r="A23" s="398">
        <v>8100</v>
      </c>
      <c r="B23" s="385" t="s">
        <v>24</v>
      </c>
      <c r="C23" s="385" t="s">
        <v>13</v>
      </c>
      <c r="D23" s="389"/>
      <c r="E23" s="389"/>
      <c r="F23" s="389"/>
      <c r="G23" s="389"/>
      <c r="H23" s="389"/>
      <c r="I23" s="389">
        <v>4</v>
      </c>
      <c r="J23" s="389"/>
      <c r="K23" s="389">
        <v>4</v>
      </c>
      <c r="L23"/>
      <c r="M23"/>
      <c r="N23"/>
      <c r="O23"/>
    </row>
    <row r="24" spans="1:15" x14ac:dyDescent="0.25">
      <c r="A24" s="398"/>
      <c r="B24"/>
      <c r="C24" s="385" t="s">
        <v>25</v>
      </c>
      <c r="D24" s="389">
        <v>3</v>
      </c>
      <c r="E24" s="389">
        <v>1</v>
      </c>
      <c r="F24" s="389">
        <v>2</v>
      </c>
      <c r="G24" s="389">
        <v>3</v>
      </c>
      <c r="H24" s="389"/>
      <c r="I24" s="389">
        <v>6</v>
      </c>
      <c r="J24" s="389">
        <v>4</v>
      </c>
      <c r="K24" s="389">
        <v>19</v>
      </c>
      <c r="L24"/>
      <c r="M24"/>
      <c r="N24"/>
      <c r="O24"/>
    </row>
    <row r="25" spans="1:15" x14ac:dyDescent="0.25">
      <c r="A25" s="398"/>
      <c r="B25"/>
      <c r="C25" s="385" t="s">
        <v>12</v>
      </c>
      <c r="D25" s="389">
        <v>13</v>
      </c>
      <c r="E25" s="389">
        <v>3</v>
      </c>
      <c r="F25" s="389">
        <v>3</v>
      </c>
      <c r="G25" s="389">
        <v>9</v>
      </c>
      <c r="H25" s="389">
        <v>10</v>
      </c>
      <c r="I25" s="389">
        <v>10</v>
      </c>
      <c r="J25" s="389">
        <v>10</v>
      </c>
      <c r="K25" s="389">
        <v>58</v>
      </c>
      <c r="L25"/>
      <c r="M25"/>
      <c r="N25"/>
      <c r="O25"/>
    </row>
    <row r="26" spans="1:15" x14ac:dyDescent="0.25">
      <c r="A26" s="398"/>
      <c r="B26" s="385" t="s">
        <v>158</v>
      </c>
      <c r="C26" s="385"/>
      <c r="D26" s="389">
        <v>16</v>
      </c>
      <c r="E26" s="389">
        <v>4</v>
      </c>
      <c r="F26" s="389">
        <v>5</v>
      </c>
      <c r="G26" s="389">
        <v>12</v>
      </c>
      <c r="H26" s="389">
        <v>10</v>
      </c>
      <c r="I26" s="389">
        <v>20</v>
      </c>
      <c r="J26" s="389">
        <v>14</v>
      </c>
      <c r="K26" s="389">
        <v>81</v>
      </c>
      <c r="L26"/>
      <c r="M26"/>
      <c r="N26"/>
      <c r="O26"/>
    </row>
    <row r="27" spans="1:15" x14ac:dyDescent="0.25">
      <c r="A27" s="398"/>
      <c r="B27" s="385" t="s">
        <v>26</v>
      </c>
      <c r="C27" s="385" t="s">
        <v>23</v>
      </c>
      <c r="D27" s="389">
        <v>1</v>
      </c>
      <c r="E27" s="389">
        <v>1</v>
      </c>
      <c r="F27" s="389">
        <v>2</v>
      </c>
      <c r="G27" s="389"/>
      <c r="H27" s="389"/>
      <c r="I27" s="389">
        <v>6</v>
      </c>
      <c r="J27" s="389">
        <v>1</v>
      </c>
      <c r="K27" s="389">
        <v>11</v>
      </c>
      <c r="L27"/>
      <c r="M27"/>
      <c r="N27"/>
      <c r="O27"/>
    </row>
    <row r="28" spans="1:15" x14ac:dyDescent="0.25">
      <c r="A28" s="398"/>
      <c r="B28"/>
      <c r="C28" s="385" t="s">
        <v>19</v>
      </c>
      <c r="D28" s="389"/>
      <c r="E28" s="389"/>
      <c r="F28" s="389">
        <v>2</v>
      </c>
      <c r="G28" s="389">
        <v>1</v>
      </c>
      <c r="H28" s="389"/>
      <c r="I28" s="389">
        <v>2</v>
      </c>
      <c r="J28" s="389"/>
      <c r="K28" s="389">
        <v>5</v>
      </c>
      <c r="L28"/>
      <c r="M28"/>
      <c r="N28"/>
      <c r="O28"/>
    </row>
    <row r="29" spans="1:15" x14ac:dyDescent="0.25">
      <c r="A29" s="398"/>
      <c r="B29"/>
      <c r="C29" s="385" t="s">
        <v>15</v>
      </c>
      <c r="D29" s="389">
        <v>3</v>
      </c>
      <c r="E29" s="389"/>
      <c r="F29" s="389">
        <v>1</v>
      </c>
      <c r="G29" s="389"/>
      <c r="H29" s="389">
        <v>3</v>
      </c>
      <c r="I29" s="389">
        <v>13</v>
      </c>
      <c r="J29" s="389">
        <v>7</v>
      </c>
      <c r="K29" s="389">
        <v>27</v>
      </c>
      <c r="L29"/>
      <c r="M29"/>
      <c r="N29"/>
      <c r="O29"/>
    </row>
    <row r="30" spans="1:15" x14ac:dyDescent="0.25">
      <c r="A30" s="398"/>
      <c r="B30"/>
      <c r="C30" s="385" t="s">
        <v>27</v>
      </c>
      <c r="D30" s="389">
        <v>4</v>
      </c>
      <c r="E30" s="389">
        <v>2</v>
      </c>
      <c r="F30" s="389">
        <v>2</v>
      </c>
      <c r="G30" s="389">
        <v>5</v>
      </c>
      <c r="H30" s="389">
        <v>1</v>
      </c>
      <c r="I30" s="389">
        <v>8</v>
      </c>
      <c r="J30" s="389">
        <v>2</v>
      </c>
      <c r="K30" s="389">
        <v>24</v>
      </c>
      <c r="L30"/>
      <c r="M30"/>
      <c r="N30"/>
      <c r="O30"/>
    </row>
    <row r="31" spans="1:15" x14ac:dyDescent="0.25">
      <c r="A31" s="398"/>
      <c r="B31"/>
      <c r="C31" s="385" t="s">
        <v>16</v>
      </c>
      <c r="D31" s="389">
        <v>6</v>
      </c>
      <c r="E31" s="389">
        <v>1</v>
      </c>
      <c r="F31" s="389">
        <v>8</v>
      </c>
      <c r="G31" s="389">
        <v>6</v>
      </c>
      <c r="H31" s="389">
        <v>2</v>
      </c>
      <c r="I31" s="389">
        <v>30</v>
      </c>
      <c r="J31" s="389">
        <v>1</v>
      </c>
      <c r="K31" s="389">
        <v>54</v>
      </c>
      <c r="L31"/>
      <c r="M31"/>
      <c r="N31"/>
      <c r="O31"/>
    </row>
    <row r="32" spans="1:15" x14ac:dyDescent="0.25">
      <c r="A32" s="398"/>
      <c r="B32"/>
      <c r="C32" s="385" t="s">
        <v>18</v>
      </c>
      <c r="D32" s="389"/>
      <c r="E32" s="389">
        <v>2</v>
      </c>
      <c r="F32" s="389">
        <v>1</v>
      </c>
      <c r="G32" s="389">
        <v>1</v>
      </c>
      <c r="H32" s="389">
        <v>1</v>
      </c>
      <c r="I32" s="389">
        <v>5</v>
      </c>
      <c r="J32" s="389">
        <v>7</v>
      </c>
      <c r="K32" s="389">
        <v>17</v>
      </c>
      <c r="L32"/>
      <c r="M32"/>
      <c r="N32"/>
      <c r="O32"/>
    </row>
    <row r="33" spans="1:15" x14ac:dyDescent="0.25">
      <c r="A33" s="398"/>
      <c r="B33" s="385" t="s">
        <v>165</v>
      </c>
      <c r="C33" s="385"/>
      <c r="D33" s="389">
        <v>14</v>
      </c>
      <c r="E33" s="389">
        <v>6</v>
      </c>
      <c r="F33" s="389">
        <v>16</v>
      </c>
      <c r="G33" s="389">
        <v>13</v>
      </c>
      <c r="H33" s="389">
        <v>7</v>
      </c>
      <c r="I33" s="389">
        <v>64</v>
      </c>
      <c r="J33" s="389">
        <v>18</v>
      </c>
      <c r="K33" s="389">
        <v>138</v>
      </c>
      <c r="L33"/>
      <c r="M33"/>
      <c r="N33"/>
      <c r="O33"/>
    </row>
    <row r="34" spans="1:15" x14ac:dyDescent="0.25">
      <c r="A34" s="398"/>
      <c r="B34" s="385" t="s">
        <v>213</v>
      </c>
      <c r="C34" s="385" t="s">
        <v>11</v>
      </c>
      <c r="D34" s="389">
        <v>3</v>
      </c>
      <c r="E34" s="389">
        <v>1</v>
      </c>
      <c r="F34" s="389"/>
      <c r="G34" s="389">
        <v>1</v>
      </c>
      <c r="H34" s="389"/>
      <c r="I34" s="389">
        <v>1</v>
      </c>
      <c r="J34" s="389"/>
      <c r="K34" s="389">
        <v>6</v>
      </c>
      <c r="L34"/>
      <c r="M34"/>
      <c r="N34"/>
      <c r="O34"/>
    </row>
    <row r="35" spans="1:15" x14ac:dyDescent="0.25">
      <c r="A35" s="398"/>
      <c r="B35"/>
      <c r="C35" s="385" t="s">
        <v>14</v>
      </c>
      <c r="D35" s="389"/>
      <c r="E35" s="389"/>
      <c r="F35" s="389"/>
      <c r="G35" s="389">
        <v>1</v>
      </c>
      <c r="H35" s="389"/>
      <c r="I35" s="389">
        <v>5</v>
      </c>
      <c r="J35" s="389">
        <v>2</v>
      </c>
      <c r="K35" s="389">
        <v>8</v>
      </c>
      <c r="L35"/>
      <c r="M35"/>
      <c r="N35"/>
      <c r="O35"/>
    </row>
    <row r="36" spans="1:15" x14ac:dyDescent="0.25">
      <c r="A36" s="398"/>
      <c r="B36"/>
      <c r="C36" s="385" t="s">
        <v>21</v>
      </c>
      <c r="D36" s="389">
        <v>2</v>
      </c>
      <c r="E36" s="389"/>
      <c r="F36" s="389">
        <v>1</v>
      </c>
      <c r="G36" s="389"/>
      <c r="H36" s="389">
        <v>1</v>
      </c>
      <c r="I36" s="389"/>
      <c r="J36" s="389">
        <v>1</v>
      </c>
      <c r="K36" s="389">
        <v>5</v>
      </c>
      <c r="L36"/>
      <c r="M36"/>
      <c r="N36"/>
      <c r="O36"/>
    </row>
    <row r="37" spans="1:15" x14ac:dyDescent="0.25">
      <c r="A37" s="398"/>
      <c r="B37"/>
      <c r="C37" s="385" t="s">
        <v>166</v>
      </c>
      <c r="D37" s="389"/>
      <c r="E37" s="389">
        <v>1</v>
      </c>
      <c r="F37" s="389"/>
      <c r="G37" s="389"/>
      <c r="H37" s="389">
        <v>2</v>
      </c>
      <c r="I37" s="389">
        <v>3</v>
      </c>
      <c r="J37" s="389"/>
      <c r="K37" s="389">
        <v>6</v>
      </c>
      <c r="L37"/>
    </row>
    <row r="38" spans="1:15" x14ac:dyDescent="0.25">
      <c r="A38" s="398"/>
      <c r="B38" s="385" t="s">
        <v>427</v>
      </c>
      <c r="C38" s="385"/>
      <c r="D38" s="389">
        <v>5</v>
      </c>
      <c r="E38" s="389">
        <v>2</v>
      </c>
      <c r="F38" s="389">
        <v>1</v>
      </c>
      <c r="G38" s="389">
        <v>2</v>
      </c>
      <c r="H38" s="389">
        <v>3</v>
      </c>
      <c r="I38" s="389">
        <v>9</v>
      </c>
      <c r="J38" s="389">
        <v>3</v>
      </c>
      <c r="K38" s="389">
        <v>25</v>
      </c>
      <c r="L38"/>
    </row>
    <row r="39" spans="1:15" x14ac:dyDescent="0.25">
      <c r="A39" s="385" t="s">
        <v>215</v>
      </c>
      <c r="B39" s="385"/>
      <c r="C39" s="385"/>
      <c r="D39" s="389">
        <v>35</v>
      </c>
      <c r="E39" s="389">
        <v>12</v>
      </c>
      <c r="F39" s="389">
        <v>22</v>
      </c>
      <c r="G39" s="389">
        <v>27</v>
      </c>
      <c r="H39" s="389">
        <v>20</v>
      </c>
      <c r="I39" s="389">
        <v>93</v>
      </c>
      <c r="J39" s="389">
        <v>35</v>
      </c>
      <c r="K39" s="389">
        <v>244</v>
      </c>
      <c r="L39"/>
    </row>
    <row r="40" spans="1:15" x14ac:dyDescent="0.25">
      <c r="A40" s="385" t="s">
        <v>56</v>
      </c>
      <c r="B40"/>
      <c r="C40"/>
      <c r="D40" s="389">
        <v>78</v>
      </c>
      <c r="E40" s="389">
        <v>22</v>
      </c>
      <c r="F40" s="389">
        <v>53</v>
      </c>
      <c r="G40" s="389">
        <v>46</v>
      </c>
      <c r="H40" s="389">
        <v>51</v>
      </c>
      <c r="I40" s="389">
        <v>201</v>
      </c>
      <c r="J40" s="389">
        <v>74</v>
      </c>
      <c r="K40" s="389">
        <v>525</v>
      </c>
      <c r="L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F0"/>
  </sheetPr>
  <dimension ref="A1:G25"/>
  <sheetViews>
    <sheetView zoomScale="80" zoomScaleNormal="80" workbookViewId="0">
      <selection activeCell="I30" sqref="I30"/>
    </sheetView>
  </sheetViews>
  <sheetFormatPr defaultColWidth="9.140625" defaultRowHeight="15" x14ac:dyDescent="0.25"/>
  <cols>
    <col min="1" max="1" width="17" style="1" bestFit="1" customWidth="1"/>
    <col min="2" max="2" width="28.42578125" style="1" customWidth="1"/>
    <col min="3" max="3" width="5.7109375" style="1" customWidth="1"/>
    <col min="4" max="4" width="3.7109375" style="1" customWidth="1"/>
    <col min="5" max="5" width="16.140625" style="1" customWidth="1"/>
    <col min="6" max="6" width="28.42578125" style="1" customWidth="1"/>
    <col min="7" max="7" width="5.7109375" style="1" customWidth="1"/>
    <col min="8" max="8" width="4.85546875" style="1" customWidth="1"/>
    <col min="9" max="9" width="4.5703125" style="1" customWidth="1"/>
    <col min="10" max="16384" width="9.140625" style="1"/>
  </cols>
  <sheetData>
    <row r="1" spans="1:7" x14ac:dyDescent="0.25">
      <c r="A1"/>
      <c r="B1"/>
      <c r="E1"/>
      <c r="F1"/>
    </row>
    <row r="2" spans="1:7" x14ac:dyDescent="0.25">
      <c r="A2" s="396" t="s">
        <v>3</v>
      </c>
      <c r="B2" s="398" t="s">
        <v>38</v>
      </c>
      <c r="E2" s="396" t="s">
        <v>3</v>
      </c>
      <c r="F2" s="398" t="s">
        <v>38</v>
      </c>
    </row>
    <row r="3" spans="1:7" x14ac:dyDescent="0.25">
      <c r="A3" s="397" t="s">
        <v>0</v>
      </c>
      <c r="B3" s="385" t="s">
        <v>786</v>
      </c>
      <c r="E3" s="397" t="s">
        <v>0</v>
      </c>
      <c r="F3" s="385" t="s">
        <v>1151</v>
      </c>
    </row>
    <row r="5" spans="1:7" x14ac:dyDescent="0.25">
      <c r="A5" s="396" t="s">
        <v>1502</v>
      </c>
      <c r="B5"/>
      <c r="C5"/>
      <c r="E5" s="396" t="s">
        <v>1151</v>
      </c>
      <c r="F5"/>
      <c r="G5"/>
    </row>
    <row r="6" spans="1:7" ht="24.75" customHeight="1" x14ac:dyDescent="0.25">
      <c r="A6" s="396" t="s">
        <v>36</v>
      </c>
      <c r="B6" s="396" t="s">
        <v>9</v>
      </c>
      <c r="C6" t="s">
        <v>57</v>
      </c>
      <c r="E6" s="396" t="s">
        <v>36</v>
      </c>
      <c r="F6" s="396" t="s">
        <v>9</v>
      </c>
      <c r="G6" t="s">
        <v>57</v>
      </c>
    </row>
    <row r="7" spans="1:7" x14ac:dyDescent="0.25">
      <c r="A7" s="385" t="s">
        <v>24</v>
      </c>
      <c r="B7" s="385" t="s">
        <v>13</v>
      </c>
      <c r="C7" s="389">
        <v>15</v>
      </c>
      <c r="E7" s="385" t="s">
        <v>24</v>
      </c>
      <c r="F7" s="385" t="s">
        <v>13</v>
      </c>
      <c r="G7" s="389">
        <v>6</v>
      </c>
    </row>
    <row r="8" spans="1:7" x14ac:dyDescent="0.25">
      <c r="A8"/>
      <c r="B8" s="385" t="s">
        <v>25</v>
      </c>
      <c r="C8" s="389">
        <v>36</v>
      </c>
      <c r="E8"/>
      <c r="F8" s="385" t="s">
        <v>25</v>
      </c>
      <c r="G8" s="484">
        <v>9</v>
      </c>
    </row>
    <row r="9" spans="1:7" x14ac:dyDescent="0.25">
      <c r="A9"/>
      <c r="B9" s="385" t="s">
        <v>12</v>
      </c>
      <c r="C9" s="389">
        <v>153</v>
      </c>
      <c r="E9"/>
      <c r="F9" s="385" t="s">
        <v>12</v>
      </c>
      <c r="G9" s="389">
        <v>25</v>
      </c>
    </row>
    <row r="10" spans="1:7" x14ac:dyDescent="0.25">
      <c r="A10" s="385" t="s">
        <v>158</v>
      </c>
      <c r="B10" s="385"/>
      <c r="C10" s="389">
        <v>204</v>
      </c>
      <c r="E10" s="385" t="s">
        <v>158</v>
      </c>
      <c r="F10" s="385"/>
      <c r="G10" s="389">
        <v>40</v>
      </c>
    </row>
    <row r="11" spans="1:7" x14ac:dyDescent="0.25">
      <c r="A11" s="385" t="s">
        <v>26</v>
      </c>
      <c r="B11" s="385" t="s">
        <v>23</v>
      </c>
      <c r="C11" s="389">
        <v>26</v>
      </c>
      <c r="E11" s="385" t="s">
        <v>157</v>
      </c>
      <c r="F11" s="385" t="s">
        <v>23</v>
      </c>
      <c r="G11" s="389">
        <v>1</v>
      </c>
    </row>
    <row r="12" spans="1:7" x14ac:dyDescent="0.25">
      <c r="A12"/>
      <c r="B12" s="385" t="s">
        <v>19</v>
      </c>
      <c r="C12" s="389">
        <v>9</v>
      </c>
      <c r="E12"/>
      <c r="F12" s="385" t="s">
        <v>19</v>
      </c>
      <c r="G12" s="389">
        <v>1</v>
      </c>
    </row>
    <row r="13" spans="1:7" x14ac:dyDescent="0.25">
      <c r="A13"/>
      <c r="B13" s="385" t="s">
        <v>18</v>
      </c>
      <c r="C13" s="389">
        <v>22</v>
      </c>
      <c r="E13"/>
      <c r="F13" s="385" t="s">
        <v>18</v>
      </c>
      <c r="G13" s="389">
        <v>7</v>
      </c>
    </row>
    <row r="14" spans="1:7" x14ac:dyDescent="0.25">
      <c r="A14"/>
      <c r="B14" s="385" t="s">
        <v>15</v>
      </c>
      <c r="C14" s="389">
        <v>45</v>
      </c>
      <c r="E14"/>
      <c r="F14" s="385" t="s">
        <v>15</v>
      </c>
      <c r="G14" s="389">
        <v>10</v>
      </c>
    </row>
    <row r="15" spans="1:7" x14ac:dyDescent="0.25">
      <c r="A15"/>
      <c r="B15" s="385" t="s">
        <v>27</v>
      </c>
      <c r="C15" s="389">
        <v>61</v>
      </c>
      <c r="E15"/>
      <c r="F15" s="385" t="s">
        <v>27</v>
      </c>
      <c r="G15" s="389">
        <v>3</v>
      </c>
    </row>
    <row r="16" spans="1:7" x14ac:dyDescent="0.25">
      <c r="A16"/>
      <c r="B16" s="385" t="s">
        <v>16</v>
      </c>
      <c r="C16" s="389">
        <v>112</v>
      </c>
      <c r="E16"/>
      <c r="F16" s="385" t="s">
        <v>16</v>
      </c>
      <c r="G16" s="389">
        <v>9</v>
      </c>
    </row>
    <row r="17" spans="1:7" x14ac:dyDescent="0.25">
      <c r="A17" s="385" t="s">
        <v>165</v>
      </c>
      <c r="B17" s="385"/>
      <c r="C17" s="389">
        <v>275</v>
      </c>
      <c r="E17" s="385" t="s">
        <v>159</v>
      </c>
      <c r="F17" s="385"/>
      <c r="G17" s="389">
        <v>31</v>
      </c>
    </row>
    <row r="18" spans="1:7" x14ac:dyDescent="0.25">
      <c r="A18" s="385" t="s">
        <v>28</v>
      </c>
      <c r="B18" s="385" t="s">
        <v>11</v>
      </c>
      <c r="C18" s="389">
        <v>15</v>
      </c>
      <c r="E18" s="385" t="s">
        <v>28</v>
      </c>
      <c r="F18" s="385" t="s">
        <v>21</v>
      </c>
      <c r="G18" s="389">
        <v>1</v>
      </c>
    </row>
    <row r="19" spans="1:7" x14ac:dyDescent="0.25">
      <c r="A19"/>
      <c r="B19" s="385" t="s">
        <v>166</v>
      </c>
      <c r="C19" s="389">
        <v>8</v>
      </c>
      <c r="E19"/>
      <c r="F19" s="385" t="s">
        <v>14</v>
      </c>
      <c r="G19" s="389">
        <v>2</v>
      </c>
    </row>
    <row r="20" spans="1:7" x14ac:dyDescent="0.25">
      <c r="A20"/>
      <c r="B20" s="385" t="s">
        <v>21</v>
      </c>
      <c r="C20" s="389">
        <v>11</v>
      </c>
      <c r="E20" s="385" t="s">
        <v>160</v>
      </c>
      <c r="F20" s="385"/>
      <c r="G20" s="389">
        <v>3</v>
      </c>
    </row>
    <row r="21" spans="1:7" x14ac:dyDescent="0.25">
      <c r="A21"/>
      <c r="B21" s="385" t="s">
        <v>14</v>
      </c>
      <c r="C21" s="389">
        <v>12</v>
      </c>
      <c r="E21" s="385" t="s">
        <v>56</v>
      </c>
      <c r="F21"/>
      <c r="G21" s="459">
        <v>74</v>
      </c>
    </row>
    <row r="22" spans="1:7" x14ac:dyDescent="0.25">
      <c r="A22" s="385" t="s">
        <v>160</v>
      </c>
      <c r="B22" s="385"/>
      <c r="C22" s="389">
        <v>46</v>
      </c>
      <c r="E22"/>
      <c r="F22"/>
      <c r="G22"/>
    </row>
    <row r="23" spans="1:7" x14ac:dyDescent="0.25">
      <c r="A23" s="385" t="s">
        <v>56</v>
      </c>
      <c r="B23"/>
      <c r="C23" s="389">
        <v>525</v>
      </c>
      <c r="E23"/>
      <c r="F23"/>
      <c r="G23"/>
    </row>
    <row r="24" spans="1:7" x14ac:dyDescent="0.25">
      <c r="A24"/>
      <c r="B24"/>
      <c r="C24"/>
    </row>
    <row r="25" spans="1:7" x14ac:dyDescent="0.25">
      <c r="A25"/>
      <c r="B25"/>
      <c r="C25"/>
    </row>
  </sheetData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2D050"/>
  </sheetPr>
  <dimension ref="A1:AF370"/>
  <sheetViews>
    <sheetView tabSelected="1" showRuler="0" zoomScale="80" zoomScaleNormal="80" zoomScaleSheetLayoutView="100" workbookViewId="0">
      <pane xSplit="7" ySplit="1" topLeftCell="H325" activePane="bottomRight" state="frozen"/>
      <selection pane="topRight"/>
      <selection pane="bottomLeft"/>
      <selection pane="bottomRight" activeCell="E370" sqref="E370"/>
    </sheetView>
  </sheetViews>
  <sheetFormatPr defaultColWidth="9.140625" defaultRowHeight="12.75" outlineLevelCol="1" x14ac:dyDescent="0.2"/>
  <cols>
    <col min="1" max="1" width="11.85546875" style="82" customWidth="1"/>
    <col min="2" max="2" width="10.85546875" style="3" customWidth="1"/>
    <col min="3" max="3" width="11.140625" style="3" customWidth="1"/>
    <col min="4" max="4" width="44.7109375" style="3" customWidth="1"/>
    <col min="5" max="5" width="11.42578125" style="3" customWidth="1"/>
    <col min="6" max="6" width="10.85546875" style="3" customWidth="1"/>
    <col min="7" max="7" width="10" style="3" customWidth="1"/>
    <col min="8" max="8" width="8.85546875" style="3" customWidth="1"/>
    <col min="9" max="9" width="10.85546875" style="3" customWidth="1" collapsed="1"/>
    <col min="10" max="10" width="14.85546875" style="42" customWidth="1"/>
    <col min="11" max="11" width="10.28515625" style="43" customWidth="1"/>
    <col min="12" max="12" width="43.5703125" style="3" customWidth="1" outlineLevel="1"/>
    <col min="13" max="13" width="22.140625" style="3" customWidth="1"/>
    <col min="14" max="14" width="19.85546875" style="3" customWidth="1" outlineLevel="1"/>
    <col min="15" max="15" width="29.85546875" style="3" customWidth="1" outlineLevel="1"/>
    <col min="16" max="16" width="12.42578125" style="44" customWidth="1" outlineLevel="1"/>
    <col min="17" max="18" width="14.42578125" style="44" customWidth="1" outlineLevel="1"/>
    <col min="19" max="19" width="11.5703125" style="3" customWidth="1"/>
    <col min="20" max="20" width="13.5703125" style="3" customWidth="1"/>
    <col min="21" max="23" width="19.42578125" style="45" customWidth="1"/>
    <col min="24" max="24" width="11" style="45" customWidth="1"/>
    <col min="25" max="25" width="12.5703125" style="45" customWidth="1"/>
    <col min="26" max="26" width="15.28515625" style="3" customWidth="1"/>
    <col min="27" max="27" width="12" style="3" customWidth="1"/>
    <col min="28" max="28" width="11.5703125" style="3" customWidth="1"/>
    <col min="29" max="29" width="11.5703125" style="3" customWidth="1" outlineLevel="1"/>
    <col min="30" max="30" width="10.5703125" style="85" bestFit="1" customWidth="1"/>
    <col min="31" max="31" width="9.140625" style="85"/>
    <col min="32" max="32" width="28" style="85" bestFit="1" customWidth="1"/>
    <col min="33" max="16384" width="9.140625" style="85"/>
  </cols>
  <sheetData>
    <row r="1" spans="1:32" ht="37.5" customHeight="1" x14ac:dyDescent="0.2">
      <c r="A1" s="86" t="s">
        <v>8</v>
      </c>
      <c r="B1" s="86" t="s">
        <v>7</v>
      </c>
      <c r="C1" s="87" t="s">
        <v>0</v>
      </c>
      <c r="D1" s="87" t="s">
        <v>1</v>
      </c>
      <c r="E1" s="87" t="s">
        <v>2</v>
      </c>
      <c r="F1" s="87" t="s">
        <v>3</v>
      </c>
      <c r="G1" s="87" t="s">
        <v>4</v>
      </c>
      <c r="H1" s="87" t="s">
        <v>33</v>
      </c>
      <c r="I1" s="86" t="s">
        <v>5</v>
      </c>
      <c r="J1" s="88" t="s">
        <v>178</v>
      </c>
      <c r="K1" s="88" t="s">
        <v>20</v>
      </c>
      <c r="L1" s="86" t="s">
        <v>6</v>
      </c>
      <c r="M1" s="86" t="s">
        <v>9</v>
      </c>
      <c r="N1" s="86" t="s">
        <v>10</v>
      </c>
      <c r="O1" s="86" t="s">
        <v>35</v>
      </c>
      <c r="P1" s="96" t="s">
        <v>59</v>
      </c>
      <c r="Q1" s="96" t="s">
        <v>60</v>
      </c>
      <c r="R1" s="96" t="s">
        <v>229</v>
      </c>
      <c r="S1" s="86" t="s">
        <v>17</v>
      </c>
      <c r="T1" s="89" t="s">
        <v>37</v>
      </c>
      <c r="U1" s="90" t="s">
        <v>61</v>
      </c>
      <c r="V1" s="143" t="s">
        <v>174</v>
      </c>
      <c r="W1" s="143" t="s">
        <v>175</v>
      </c>
      <c r="X1" s="143" t="s">
        <v>176</v>
      </c>
      <c r="Y1" s="143" t="s">
        <v>177</v>
      </c>
      <c r="Z1" s="95" t="s">
        <v>51</v>
      </c>
      <c r="AA1" s="95" t="s">
        <v>52</v>
      </c>
      <c r="AB1" s="108" t="s">
        <v>53</v>
      </c>
      <c r="AC1" s="416" t="s">
        <v>547</v>
      </c>
      <c r="AD1" s="109" t="s">
        <v>73</v>
      </c>
      <c r="AE1" s="113" t="s">
        <v>74</v>
      </c>
      <c r="AF1" s="113" t="s">
        <v>113</v>
      </c>
    </row>
    <row r="2" spans="1:32" x14ac:dyDescent="0.2">
      <c r="A2" s="135">
        <v>56511742</v>
      </c>
      <c r="B2" s="91">
        <v>1008166</v>
      </c>
      <c r="C2" s="93" t="s">
        <v>34</v>
      </c>
      <c r="D2" s="98" t="s">
        <v>195</v>
      </c>
      <c r="E2" s="106" t="s">
        <v>92</v>
      </c>
      <c r="F2" s="99">
        <v>8600</v>
      </c>
      <c r="G2" s="99">
        <v>25</v>
      </c>
      <c r="H2" s="99">
        <v>1</v>
      </c>
      <c r="I2" s="136">
        <v>1999999.2</v>
      </c>
      <c r="J2" s="137"/>
      <c r="K2" s="138" t="s">
        <v>1522</v>
      </c>
      <c r="L2" s="91" t="s">
        <v>219</v>
      </c>
      <c r="M2" s="91" t="s">
        <v>16</v>
      </c>
      <c r="N2" s="91" t="s">
        <v>88</v>
      </c>
      <c r="O2" s="91" t="s">
        <v>108</v>
      </c>
      <c r="P2" s="129" t="s">
        <v>59</v>
      </c>
      <c r="Q2" s="92" t="s">
        <v>227</v>
      </c>
      <c r="R2" s="92" t="s">
        <v>154</v>
      </c>
      <c r="S2" s="139">
        <v>42553</v>
      </c>
      <c r="T2" s="104">
        <v>42557</v>
      </c>
      <c r="U2" s="140" t="s">
        <v>287</v>
      </c>
      <c r="V2" s="142" t="s">
        <v>202</v>
      </c>
      <c r="W2" s="142" t="s">
        <v>203</v>
      </c>
      <c r="X2" s="142">
        <v>12</v>
      </c>
      <c r="Y2" s="142">
        <v>36</v>
      </c>
      <c r="Z2" s="105" t="s">
        <v>352</v>
      </c>
      <c r="AA2" s="261" t="s">
        <v>228</v>
      </c>
      <c r="AB2" s="40"/>
      <c r="AC2" s="415"/>
      <c r="AD2" s="141"/>
      <c r="AE2" s="112"/>
    </row>
    <row r="3" spans="1:32" x14ac:dyDescent="0.2">
      <c r="A3" s="146">
        <v>58515401</v>
      </c>
      <c r="B3" s="147">
        <v>3151201</v>
      </c>
      <c r="C3" s="93" t="s">
        <v>34</v>
      </c>
      <c r="D3" s="98" t="s">
        <v>255</v>
      </c>
      <c r="E3" s="165" t="s">
        <v>91</v>
      </c>
      <c r="F3" s="149">
        <v>8100</v>
      </c>
      <c r="G3" s="149">
        <v>1</v>
      </c>
      <c r="H3" s="149">
        <v>0</v>
      </c>
      <c r="I3" s="150">
        <v>5150</v>
      </c>
      <c r="J3" s="151"/>
      <c r="K3" s="277" t="s">
        <v>391</v>
      </c>
      <c r="L3" s="388" t="s">
        <v>1423</v>
      </c>
      <c r="M3" s="93" t="s">
        <v>25</v>
      </c>
      <c r="N3" s="147" t="s">
        <v>256</v>
      </c>
      <c r="O3" s="147" t="s">
        <v>257</v>
      </c>
      <c r="P3" s="129" t="s">
        <v>228</v>
      </c>
      <c r="Q3" s="92" t="s">
        <v>228</v>
      </c>
      <c r="R3" s="92" t="s">
        <v>152</v>
      </c>
      <c r="S3" s="153">
        <v>42571</v>
      </c>
      <c r="T3" s="194">
        <v>42577</v>
      </c>
      <c r="U3" s="192" t="s">
        <v>300</v>
      </c>
      <c r="V3" s="155" t="s">
        <v>199</v>
      </c>
      <c r="W3" s="155" t="s">
        <v>258</v>
      </c>
      <c r="X3" s="155">
        <v>1</v>
      </c>
      <c r="Y3" s="155">
        <v>12</v>
      </c>
      <c r="Z3" s="105" t="s">
        <v>352</v>
      </c>
      <c r="AA3" s="261" t="s">
        <v>228</v>
      </c>
      <c r="AB3" s="193"/>
      <c r="AC3" s="412"/>
    </row>
    <row r="4" spans="1:32" x14ac:dyDescent="0.2">
      <c r="A4" s="146">
        <v>87367432</v>
      </c>
      <c r="B4" s="147">
        <v>7198151</v>
      </c>
      <c r="C4" s="93" t="s">
        <v>34</v>
      </c>
      <c r="D4" s="148" t="s">
        <v>259</v>
      </c>
      <c r="E4" s="165" t="s">
        <v>143</v>
      </c>
      <c r="F4" s="149">
        <v>8100</v>
      </c>
      <c r="G4" s="149">
        <v>1</v>
      </c>
      <c r="H4" s="149">
        <v>1</v>
      </c>
      <c r="I4" s="150">
        <v>60000</v>
      </c>
      <c r="J4" s="151"/>
      <c r="K4" s="213" t="s">
        <v>246</v>
      </c>
      <c r="L4" s="147"/>
      <c r="M4" s="93" t="s">
        <v>11</v>
      </c>
      <c r="N4" s="147" t="s">
        <v>260</v>
      </c>
      <c r="O4" s="147" t="s">
        <v>261</v>
      </c>
      <c r="P4" s="129" t="s">
        <v>59</v>
      </c>
      <c r="Q4" s="92" t="s">
        <v>260</v>
      </c>
      <c r="R4" s="92" t="s">
        <v>154</v>
      </c>
      <c r="S4" s="153">
        <v>42576</v>
      </c>
      <c r="T4" s="194">
        <v>42577</v>
      </c>
      <c r="U4" s="192" t="s">
        <v>301</v>
      </c>
      <c r="V4" s="155" t="s">
        <v>238</v>
      </c>
      <c r="W4" s="155" t="s">
        <v>211</v>
      </c>
      <c r="X4" s="155">
        <v>12</v>
      </c>
      <c r="Y4" s="155">
        <v>36</v>
      </c>
      <c r="Z4" s="105" t="s">
        <v>269</v>
      </c>
      <c r="AA4" s="105" t="s">
        <v>246</v>
      </c>
      <c r="AB4" s="193"/>
      <c r="AC4" s="412"/>
    </row>
    <row r="5" spans="1:32" x14ac:dyDescent="0.2">
      <c r="A5" s="135">
        <v>77420120</v>
      </c>
      <c r="B5" s="91">
        <v>8857756</v>
      </c>
      <c r="C5" s="93" t="s">
        <v>34</v>
      </c>
      <c r="D5" s="98" t="s">
        <v>314</v>
      </c>
      <c r="E5" s="106" t="s">
        <v>91</v>
      </c>
      <c r="F5" s="99">
        <v>8100</v>
      </c>
      <c r="G5" s="99">
        <v>1</v>
      </c>
      <c r="H5" s="99">
        <v>1</v>
      </c>
      <c r="I5" s="136">
        <v>19058.5357</v>
      </c>
      <c r="J5" s="137"/>
      <c r="K5" s="393" t="s">
        <v>246</v>
      </c>
      <c r="L5" s="91"/>
      <c r="M5" s="91" t="s">
        <v>16</v>
      </c>
      <c r="N5" s="91" t="s">
        <v>318</v>
      </c>
      <c r="O5" s="91" t="s">
        <v>319</v>
      </c>
      <c r="P5" s="129" t="s">
        <v>228</v>
      </c>
      <c r="Q5" s="92" t="s">
        <v>228</v>
      </c>
      <c r="R5" s="92" t="s">
        <v>152</v>
      </c>
      <c r="S5" s="139">
        <v>42579</v>
      </c>
      <c r="T5" s="104">
        <v>42580</v>
      </c>
      <c r="U5" s="140" t="s">
        <v>329</v>
      </c>
      <c r="V5" s="142" t="s">
        <v>238</v>
      </c>
      <c r="W5" s="142" t="s">
        <v>320</v>
      </c>
      <c r="X5" s="142">
        <v>4</v>
      </c>
      <c r="Y5" s="142">
        <v>16</v>
      </c>
      <c r="Z5" s="105" t="s">
        <v>352</v>
      </c>
      <c r="AA5" s="261" t="s">
        <v>228</v>
      </c>
      <c r="AB5" s="40"/>
      <c r="AC5" s="415"/>
      <c r="AD5" s="141"/>
      <c r="AE5" s="112"/>
    </row>
    <row r="6" spans="1:32" x14ac:dyDescent="0.2">
      <c r="A6" s="135">
        <v>84805338</v>
      </c>
      <c r="B6" s="91">
        <v>979519</v>
      </c>
      <c r="C6" s="93" t="s">
        <v>34</v>
      </c>
      <c r="D6" s="98" t="s">
        <v>187</v>
      </c>
      <c r="E6" s="106" t="s">
        <v>92</v>
      </c>
      <c r="F6" s="99">
        <v>8600</v>
      </c>
      <c r="G6" s="99">
        <v>2</v>
      </c>
      <c r="H6" s="99">
        <v>2</v>
      </c>
      <c r="I6" s="136">
        <v>199999.92</v>
      </c>
      <c r="J6" s="137"/>
      <c r="K6" s="393" t="s">
        <v>246</v>
      </c>
      <c r="L6" s="91"/>
      <c r="M6" s="91" t="s">
        <v>12</v>
      </c>
      <c r="N6" s="91" t="s">
        <v>12</v>
      </c>
      <c r="O6" s="91" t="s">
        <v>85</v>
      </c>
      <c r="P6" s="129" t="s">
        <v>59</v>
      </c>
      <c r="Q6" s="92" t="s">
        <v>227</v>
      </c>
      <c r="R6" s="92" t="s">
        <v>154</v>
      </c>
      <c r="S6" s="139">
        <v>42552</v>
      </c>
      <c r="T6" s="104">
        <v>42557</v>
      </c>
      <c r="U6" s="140" t="s">
        <v>288</v>
      </c>
      <c r="V6" s="142" t="s">
        <v>199</v>
      </c>
      <c r="W6" s="142" t="s">
        <v>200</v>
      </c>
      <c r="X6" s="142">
        <v>12</v>
      </c>
      <c r="Y6" s="142">
        <v>36</v>
      </c>
      <c r="Z6" s="105" t="s">
        <v>352</v>
      </c>
      <c r="AA6" s="261" t="s">
        <v>228</v>
      </c>
      <c r="AB6" s="40"/>
      <c r="AC6" s="415"/>
      <c r="AD6" s="141"/>
      <c r="AE6" s="112"/>
    </row>
    <row r="7" spans="1:32" x14ac:dyDescent="0.2">
      <c r="A7" s="236">
        <v>64649284</v>
      </c>
      <c r="B7" s="237">
        <v>6844734</v>
      </c>
      <c r="C7" s="217" t="s">
        <v>34</v>
      </c>
      <c r="D7" s="238" t="s">
        <v>337</v>
      </c>
      <c r="E7" s="239" t="s">
        <v>92</v>
      </c>
      <c r="F7" s="240">
        <v>8600</v>
      </c>
      <c r="G7" s="240">
        <v>1</v>
      </c>
      <c r="H7" s="219">
        <v>1</v>
      </c>
      <c r="I7" s="241">
        <v>76233.995599999995</v>
      </c>
      <c r="J7" s="242"/>
      <c r="K7" s="393" t="s">
        <v>246</v>
      </c>
      <c r="L7" s="237" t="s">
        <v>339</v>
      </c>
      <c r="M7" s="93" t="s">
        <v>16</v>
      </c>
      <c r="N7" s="237" t="s">
        <v>66</v>
      </c>
      <c r="O7" s="237" t="s">
        <v>93</v>
      </c>
      <c r="P7" s="102" t="s">
        <v>59</v>
      </c>
      <c r="Q7" s="92" t="s">
        <v>66</v>
      </c>
      <c r="R7" s="92" t="s">
        <v>154</v>
      </c>
      <c r="S7" s="246">
        <v>42579</v>
      </c>
      <c r="T7" s="247">
        <v>42583</v>
      </c>
      <c r="U7" s="248" t="s">
        <v>350</v>
      </c>
      <c r="V7" s="249" t="s">
        <v>199</v>
      </c>
      <c r="W7" s="249" t="s">
        <v>200</v>
      </c>
      <c r="X7" s="250">
        <v>12</v>
      </c>
      <c r="Y7" s="250">
        <v>36</v>
      </c>
      <c r="Z7" s="105" t="s">
        <v>352</v>
      </c>
      <c r="AA7" s="261" t="s">
        <v>228</v>
      </c>
      <c r="AB7" s="251"/>
      <c r="AC7" s="412"/>
    </row>
    <row r="8" spans="1:32" x14ac:dyDescent="0.2">
      <c r="A8" s="135">
        <v>66430655</v>
      </c>
      <c r="B8" s="91">
        <v>4884365</v>
      </c>
      <c r="C8" s="93" t="s">
        <v>34</v>
      </c>
      <c r="D8" s="98" t="s">
        <v>189</v>
      </c>
      <c r="E8" s="106" t="s">
        <v>92</v>
      </c>
      <c r="F8" s="99">
        <v>8600</v>
      </c>
      <c r="G8" s="99">
        <v>1</v>
      </c>
      <c r="H8" s="99">
        <v>1</v>
      </c>
      <c r="I8" s="136">
        <v>92247.108900000007</v>
      </c>
      <c r="J8" s="137"/>
      <c r="K8" s="179" t="s">
        <v>246</v>
      </c>
      <c r="L8" s="91" t="s">
        <v>223</v>
      </c>
      <c r="M8" s="91" t="s">
        <v>27</v>
      </c>
      <c r="N8" s="91" t="s">
        <v>49</v>
      </c>
      <c r="O8" s="91" t="s">
        <v>63</v>
      </c>
      <c r="P8" s="129" t="s">
        <v>59</v>
      </c>
      <c r="Q8" s="92" t="s">
        <v>27</v>
      </c>
      <c r="R8" s="92" t="s">
        <v>154</v>
      </c>
      <c r="S8" s="139">
        <v>42552</v>
      </c>
      <c r="T8" s="104">
        <v>42557</v>
      </c>
      <c r="U8" s="140" t="s">
        <v>289</v>
      </c>
      <c r="V8" s="142" t="s">
        <v>199</v>
      </c>
      <c r="W8" s="142" t="s">
        <v>200</v>
      </c>
      <c r="X8" s="142">
        <v>12</v>
      </c>
      <c r="Y8" s="142">
        <v>48</v>
      </c>
      <c r="Z8" s="105" t="s">
        <v>352</v>
      </c>
      <c r="AA8" s="261" t="s">
        <v>228</v>
      </c>
      <c r="AB8" s="40"/>
      <c r="AC8" s="40" t="s">
        <v>671</v>
      </c>
      <c r="AD8" s="141"/>
      <c r="AE8" s="112"/>
    </row>
    <row r="9" spans="1:32" x14ac:dyDescent="0.2">
      <c r="A9" s="135">
        <v>76611263</v>
      </c>
      <c r="B9" s="91">
        <v>1651466</v>
      </c>
      <c r="C9" s="93" t="s">
        <v>34</v>
      </c>
      <c r="D9" s="98" t="s">
        <v>179</v>
      </c>
      <c r="E9" s="106" t="s">
        <v>92</v>
      </c>
      <c r="F9" s="99">
        <v>8600</v>
      </c>
      <c r="G9" s="99">
        <v>1</v>
      </c>
      <c r="H9" s="99">
        <v>0</v>
      </c>
      <c r="I9" s="136">
        <v>99999.96</v>
      </c>
      <c r="J9" s="137"/>
      <c r="K9" s="138"/>
      <c r="L9" s="91"/>
      <c r="M9" s="91" t="s">
        <v>12</v>
      </c>
      <c r="N9" s="91" t="s">
        <v>12</v>
      </c>
      <c r="O9" s="91" t="s">
        <v>81</v>
      </c>
      <c r="P9" s="129" t="s">
        <v>59</v>
      </c>
      <c r="Q9" s="92" t="s">
        <v>227</v>
      </c>
      <c r="R9" s="92" t="s">
        <v>154</v>
      </c>
      <c r="S9" s="139">
        <v>42552</v>
      </c>
      <c r="T9" s="104">
        <v>42557</v>
      </c>
      <c r="U9" s="140" t="s">
        <v>290</v>
      </c>
      <c r="V9" s="142" t="s">
        <v>199</v>
      </c>
      <c r="W9" s="142" t="s">
        <v>200</v>
      </c>
      <c r="X9" s="142">
        <v>12</v>
      </c>
      <c r="Y9" s="142">
        <v>36</v>
      </c>
      <c r="Z9" s="105" t="s">
        <v>352</v>
      </c>
      <c r="AA9" s="261" t="s">
        <v>228</v>
      </c>
      <c r="AB9" s="40"/>
      <c r="AC9" s="415"/>
      <c r="AD9" s="141"/>
      <c r="AE9" s="112"/>
    </row>
    <row r="10" spans="1:32" x14ac:dyDescent="0.2">
      <c r="A10" s="135">
        <v>61956809</v>
      </c>
      <c r="B10" s="91">
        <v>3093720</v>
      </c>
      <c r="C10" s="93" t="s">
        <v>34</v>
      </c>
      <c r="D10" s="98" t="s">
        <v>183</v>
      </c>
      <c r="E10" s="106" t="s">
        <v>91</v>
      </c>
      <c r="F10" s="99">
        <v>8100</v>
      </c>
      <c r="G10" s="99">
        <v>2</v>
      </c>
      <c r="H10" s="99">
        <v>2</v>
      </c>
      <c r="I10" s="136">
        <v>110696.5284</v>
      </c>
      <c r="J10" s="137"/>
      <c r="K10" s="179" t="s">
        <v>246</v>
      </c>
      <c r="L10" s="91"/>
      <c r="M10" s="91" t="s">
        <v>27</v>
      </c>
      <c r="N10" s="91" t="s">
        <v>49</v>
      </c>
      <c r="O10" s="91" t="s">
        <v>50</v>
      </c>
      <c r="P10" s="129" t="s">
        <v>228</v>
      </c>
      <c r="Q10" s="92" t="s">
        <v>228</v>
      </c>
      <c r="R10" s="92" t="s">
        <v>152</v>
      </c>
      <c r="S10" s="139">
        <v>42552</v>
      </c>
      <c r="T10" s="104">
        <v>42557</v>
      </c>
      <c r="U10" s="140" t="s">
        <v>291</v>
      </c>
      <c r="V10" s="142" t="s">
        <v>199</v>
      </c>
      <c r="W10" s="142" t="s">
        <v>200</v>
      </c>
      <c r="X10" s="142">
        <v>12</v>
      </c>
      <c r="Y10" s="142">
        <v>36</v>
      </c>
      <c r="Z10" s="105" t="s">
        <v>352</v>
      </c>
      <c r="AA10" s="261" t="s">
        <v>228</v>
      </c>
      <c r="AB10" s="40"/>
      <c r="AC10" s="415"/>
      <c r="AD10" s="141"/>
      <c r="AE10" s="112"/>
    </row>
    <row r="11" spans="1:32" x14ac:dyDescent="0.2">
      <c r="A11" s="135">
        <v>73205659</v>
      </c>
      <c r="B11" s="91">
        <v>641697</v>
      </c>
      <c r="C11" s="93" t="s">
        <v>34</v>
      </c>
      <c r="D11" s="98" t="s">
        <v>194</v>
      </c>
      <c r="E11" s="106" t="s">
        <v>91</v>
      </c>
      <c r="F11" s="99">
        <v>8100</v>
      </c>
      <c r="G11" s="99">
        <v>1</v>
      </c>
      <c r="H11" s="99">
        <v>1</v>
      </c>
      <c r="I11" s="136">
        <v>60000</v>
      </c>
      <c r="J11" s="137"/>
      <c r="K11" s="179" t="s">
        <v>246</v>
      </c>
      <c r="L11" s="91"/>
      <c r="M11" s="91" t="s">
        <v>12</v>
      </c>
      <c r="N11" s="91" t="s">
        <v>12</v>
      </c>
      <c r="O11" s="91" t="s">
        <v>80</v>
      </c>
      <c r="P11" s="129" t="s">
        <v>59</v>
      </c>
      <c r="Q11" s="92" t="s">
        <v>12</v>
      </c>
      <c r="R11" s="92" t="s">
        <v>154</v>
      </c>
      <c r="S11" s="139">
        <v>42554</v>
      </c>
      <c r="T11" s="104">
        <v>42557</v>
      </c>
      <c r="U11" s="140" t="s">
        <v>292</v>
      </c>
      <c r="V11" s="142" t="s">
        <v>199</v>
      </c>
      <c r="W11" s="142" t="s">
        <v>200</v>
      </c>
      <c r="X11" s="142">
        <v>12</v>
      </c>
      <c r="Y11" s="142">
        <v>36</v>
      </c>
      <c r="Z11" s="105" t="s">
        <v>352</v>
      </c>
      <c r="AA11" s="261" t="s">
        <v>228</v>
      </c>
      <c r="AB11" s="40"/>
      <c r="AC11" s="40" t="s">
        <v>671</v>
      </c>
      <c r="AD11" s="141"/>
      <c r="AE11" s="112"/>
    </row>
    <row r="12" spans="1:32" x14ac:dyDescent="0.2">
      <c r="A12" s="97">
        <v>64212340</v>
      </c>
      <c r="B12" s="314">
        <v>971798</v>
      </c>
      <c r="C12" s="93" t="s">
        <v>34</v>
      </c>
      <c r="D12" s="297" t="s">
        <v>421</v>
      </c>
      <c r="E12" s="106" t="s">
        <v>143</v>
      </c>
      <c r="F12" s="99">
        <v>8100</v>
      </c>
      <c r="G12" s="99">
        <v>1</v>
      </c>
      <c r="H12" s="99">
        <v>1</v>
      </c>
      <c r="I12" s="100">
        <v>56670</v>
      </c>
      <c r="J12" s="123"/>
      <c r="K12" s="393" t="s">
        <v>246</v>
      </c>
      <c r="L12" s="93" t="s">
        <v>422</v>
      </c>
      <c r="M12" s="93" t="s">
        <v>16</v>
      </c>
      <c r="N12" s="93" t="s">
        <v>66</v>
      </c>
      <c r="O12" s="93" t="s">
        <v>93</v>
      </c>
      <c r="P12" s="102" t="s">
        <v>228</v>
      </c>
      <c r="Q12" s="92" t="s">
        <v>228</v>
      </c>
      <c r="R12" s="92" t="s">
        <v>152</v>
      </c>
      <c r="S12" s="103">
        <v>42552</v>
      </c>
      <c r="T12" s="103">
        <v>42557</v>
      </c>
      <c r="U12" s="107" t="s">
        <v>228</v>
      </c>
      <c r="V12" s="142" t="s">
        <v>199</v>
      </c>
      <c r="W12" s="142" t="s">
        <v>200</v>
      </c>
      <c r="X12" s="142">
        <v>12</v>
      </c>
      <c r="Y12" s="142">
        <v>12</v>
      </c>
      <c r="Z12" s="128" t="s">
        <v>269</v>
      </c>
      <c r="AA12" s="40" t="s">
        <v>246</v>
      </c>
      <c r="AB12" s="40"/>
      <c r="AC12" s="415"/>
      <c r="AD12" s="141"/>
      <c r="AE12" s="112"/>
    </row>
    <row r="13" spans="1:32" x14ac:dyDescent="0.2">
      <c r="A13" s="135">
        <v>57595986</v>
      </c>
      <c r="B13" s="91">
        <v>5794083</v>
      </c>
      <c r="C13" s="93" t="s">
        <v>34</v>
      </c>
      <c r="D13" s="98" t="s">
        <v>315</v>
      </c>
      <c r="E13" s="106" t="s">
        <v>91</v>
      </c>
      <c r="F13" s="99">
        <v>8100</v>
      </c>
      <c r="G13" s="99">
        <v>1</v>
      </c>
      <c r="H13" s="99">
        <v>1</v>
      </c>
      <c r="I13" s="136">
        <v>55000</v>
      </c>
      <c r="J13" s="137"/>
      <c r="K13" s="179" t="s">
        <v>246</v>
      </c>
      <c r="L13" s="91" t="s">
        <v>316</v>
      </c>
      <c r="M13" s="91" t="s">
        <v>25</v>
      </c>
      <c r="N13" s="91" t="s">
        <v>256</v>
      </c>
      <c r="O13" s="91" t="s">
        <v>257</v>
      </c>
      <c r="P13" s="129" t="s">
        <v>228</v>
      </c>
      <c r="Q13" s="92" t="s">
        <v>228</v>
      </c>
      <c r="R13" s="92" t="s">
        <v>152</v>
      </c>
      <c r="S13" s="139">
        <v>42578</v>
      </c>
      <c r="T13" s="104">
        <v>42580</v>
      </c>
      <c r="U13" s="140" t="s">
        <v>330</v>
      </c>
      <c r="V13" s="142" t="s">
        <v>238</v>
      </c>
      <c r="W13" s="142" t="s">
        <v>200</v>
      </c>
      <c r="X13" s="142">
        <v>11</v>
      </c>
      <c r="Y13" s="142">
        <v>11</v>
      </c>
      <c r="Z13" s="128" t="s">
        <v>324</v>
      </c>
      <c r="AA13" s="40" t="s">
        <v>321</v>
      </c>
      <c r="AB13" s="40"/>
      <c r="AC13" s="415"/>
      <c r="AD13" s="141"/>
      <c r="AE13" s="112"/>
    </row>
    <row r="14" spans="1:32" x14ac:dyDescent="0.2">
      <c r="A14" s="135">
        <v>72697582</v>
      </c>
      <c r="B14" s="170">
        <v>798466</v>
      </c>
      <c r="C14" s="93" t="s">
        <v>34</v>
      </c>
      <c r="D14" s="98" t="s">
        <v>192</v>
      </c>
      <c r="E14" s="106" t="s">
        <v>91</v>
      </c>
      <c r="F14" s="99">
        <v>8100</v>
      </c>
      <c r="G14" s="99">
        <v>2</v>
      </c>
      <c r="H14" s="99">
        <v>2</v>
      </c>
      <c r="I14" s="136">
        <v>120000</v>
      </c>
      <c r="J14" s="137"/>
      <c r="K14" s="179" t="s">
        <v>246</v>
      </c>
      <c r="L14" s="91" t="s">
        <v>366</v>
      </c>
      <c r="M14" s="91" t="s">
        <v>12</v>
      </c>
      <c r="N14" s="91" t="s">
        <v>12</v>
      </c>
      <c r="O14" s="91" t="s">
        <v>68</v>
      </c>
      <c r="P14" s="267" t="s">
        <v>59</v>
      </c>
      <c r="Q14" s="267" t="s">
        <v>12</v>
      </c>
      <c r="R14" s="267" t="s">
        <v>154</v>
      </c>
      <c r="S14" s="139">
        <v>42552</v>
      </c>
      <c r="T14" s="104">
        <v>42557</v>
      </c>
      <c r="U14" s="140" t="s">
        <v>228</v>
      </c>
      <c r="V14" s="142" t="s">
        <v>199</v>
      </c>
      <c r="W14" s="142" t="s">
        <v>200</v>
      </c>
      <c r="X14" s="142">
        <v>12</v>
      </c>
      <c r="Y14" s="142">
        <v>36</v>
      </c>
      <c r="Z14" s="105" t="s">
        <v>352</v>
      </c>
      <c r="AA14" s="261" t="s">
        <v>228</v>
      </c>
      <c r="AB14" s="40"/>
      <c r="AC14" s="415"/>
      <c r="AD14" s="141"/>
      <c r="AE14" s="112"/>
    </row>
    <row r="15" spans="1:32" x14ac:dyDescent="0.2">
      <c r="A15" s="135">
        <v>50067569</v>
      </c>
      <c r="B15" s="91">
        <v>7038235</v>
      </c>
      <c r="C15" s="93" t="s">
        <v>34</v>
      </c>
      <c r="D15" s="98" t="s">
        <v>197</v>
      </c>
      <c r="E15" s="106" t="s">
        <v>92</v>
      </c>
      <c r="F15" s="99">
        <v>8600</v>
      </c>
      <c r="G15" s="99">
        <v>1</v>
      </c>
      <c r="H15" s="99">
        <v>1</v>
      </c>
      <c r="I15" s="136">
        <v>99999.96</v>
      </c>
      <c r="J15" s="137"/>
      <c r="K15" s="179" t="s">
        <v>246</v>
      </c>
      <c r="L15" s="91"/>
      <c r="M15" s="91" t="s">
        <v>15</v>
      </c>
      <c r="N15" s="91" t="s">
        <v>105</v>
      </c>
      <c r="O15" s="91" t="s">
        <v>106</v>
      </c>
      <c r="P15" s="129" t="s">
        <v>228</v>
      </c>
      <c r="Q15" s="92" t="s">
        <v>228</v>
      </c>
      <c r="R15" s="92" t="s">
        <v>152</v>
      </c>
      <c r="S15" s="139">
        <v>42556</v>
      </c>
      <c r="T15" s="104">
        <v>42557</v>
      </c>
      <c r="U15" s="140" t="s">
        <v>293</v>
      </c>
      <c r="V15" s="142" t="s">
        <v>199</v>
      </c>
      <c r="W15" s="142" t="s">
        <v>200</v>
      </c>
      <c r="X15" s="142">
        <v>12</v>
      </c>
      <c r="Y15" s="142">
        <v>36</v>
      </c>
      <c r="Z15" s="105" t="s">
        <v>352</v>
      </c>
      <c r="AA15" s="261" t="s">
        <v>228</v>
      </c>
      <c r="AB15" s="40"/>
      <c r="AC15" s="415"/>
      <c r="AD15" s="141"/>
      <c r="AE15" s="112"/>
    </row>
    <row r="16" spans="1:32" x14ac:dyDescent="0.2">
      <c r="A16" s="135">
        <v>49536039</v>
      </c>
      <c r="B16" s="91">
        <v>9850523</v>
      </c>
      <c r="C16" s="93" t="s">
        <v>34</v>
      </c>
      <c r="D16" s="98" t="s">
        <v>196</v>
      </c>
      <c r="E16" s="106" t="s">
        <v>92</v>
      </c>
      <c r="F16" s="99">
        <v>8600</v>
      </c>
      <c r="G16" s="99">
        <v>1</v>
      </c>
      <c r="H16" s="99">
        <v>1</v>
      </c>
      <c r="I16" s="136">
        <v>91666.63</v>
      </c>
      <c r="J16" s="137"/>
      <c r="K16" s="179" t="s">
        <v>246</v>
      </c>
      <c r="L16" s="91"/>
      <c r="M16" s="91" t="s">
        <v>12</v>
      </c>
      <c r="N16" s="91" t="s">
        <v>12</v>
      </c>
      <c r="O16" s="91" t="s">
        <v>96</v>
      </c>
      <c r="P16" s="129" t="s">
        <v>228</v>
      </c>
      <c r="Q16" s="92" t="s">
        <v>228</v>
      </c>
      <c r="R16" s="92" t="s">
        <v>152</v>
      </c>
      <c r="S16" s="139">
        <v>42553</v>
      </c>
      <c r="T16" s="104">
        <v>42557</v>
      </c>
      <c r="U16" s="140" t="s">
        <v>294</v>
      </c>
      <c r="V16" s="142" t="s">
        <v>199</v>
      </c>
      <c r="W16" s="142" t="s">
        <v>201</v>
      </c>
      <c r="X16" s="142">
        <v>11</v>
      </c>
      <c r="Y16" s="142">
        <v>11</v>
      </c>
      <c r="Z16" s="105" t="s">
        <v>352</v>
      </c>
      <c r="AA16" s="261" t="s">
        <v>228</v>
      </c>
      <c r="AB16" s="40"/>
      <c r="AC16" s="415"/>
      <c r="AD16" s="141"/>
      <c r="AE16" s="112"/>
    </row>
    <row r="17" spans="1:31" x14ac:dyDescent="0.2">
      <c r="A17" s="236">
        <v>60212075</v>
      </c>
      <c r="B17" s="237">
        <v>4229520</v>
      </c>
      <c r="C17" s="217" t="s">
        <v>34</v>
      </c>
      <c r="D17" s="98" t="s">
        <v>335</v>
      </c>
      <c r="E17" s="239" t="s">
        <v>91</v>
      </c>
      <c r="F17" s="240">
        <v>8100</v>
      </c>
      <c r="G17" s="240">
        <v>1</v>
      </c>
      <c r="H17" s="219">
        <v>1</v>
      </c>
      <c r="I17" s="241">
        <v>40000</v>
      </c>
      <c r="J17" s="242"/>
      <c r="K17" s="179" t="s">
        <v>246</v>
      </c>
      <c r="L17" s="272" t="s">
        <v>408</v>
      </c>
      <c r="M17" s="93" t="s">
        <v>15</v>
      </c>
      <c r="N17" s="237" t="s">
        <v>105</v>
      </c>
      <c r="O17" s="237" t="s">
        <v>106</v>
      </c>
      <c r="P17" s="267" t="s">
        <v>59</v>
      </c>
      <c r="Q17" s="267" t="s">
        <v>105</v>
      </c>
      <c r="R17" s="267" t="s">
        <v>154</v>
      </c>
      <c r="S17" s="246">
        <v>42580</v>
      </c>
      <c r="T17" s="247">
        <v>42583</v>
      </c>
      <c r="U17" s="248" t="s">
        <v>348</v>
      </c>
      <c r="V17" s="249" t="s">
        <v>238</v>
      </c>
      <c r="W17" s="249" t="s">
        <v>226</v>
      </c>
      <c r="X17" s="250">
        <v>8</v>
      </c>
      <c r="Y17" s="250">
        <v>32</v>
      </c>
      <c r="Z17" s="105" t="s">
        <v>352</v>
      </c>
      <c r="AA17" s="261" t="s">
        <v>228</v>
      </c>
      <c r="AB17" s="251"/>
      <c r="AC17" s="412"/>
    </row>
    <row r="18" spans="1:31" x14ac:dyDescent="0.2">
      <c r="A18" s="135">
        <v>7914328</v>
      </c>
      <c r="B18" s="91">
        <v>643209</v>
      </c>
      <c r="C18" s="93" t="s">
        <v>34</v>
      </c>
      <c r="D18" s="262" t="s">
        <v>355</v>
      </c>
      <c r="E18" s="106" t="s">
        <v>94</v>
      </c>
      <c r="F18" s="99">
        <v>8100</v>
      </c>
      <c r="G18" s="99">
        <v>1</v>
      </c>
      <c r="H18" s="99">
        <v>1</v>
      </c>
      <c r="I18" s="136">
        <v>60000</v>
      </c>
      <c r="J18" s="137"/>
      <c r="K18" s="179" t="s">
        <v>246</v>
      </c>
      <c r="L18" s="91" t="s">
        <v>354</v>
      </c>
      <c r="M18" s="91" t="s">
        <v>12</v>
      </c>
      <c r="N18" s="91" t="s">
        <v>12</v>
      </c>
      <c r="O18" s="91" t="s">
        <v>80</v>
      </c>
      <c r="P18" s="129" t="s">
        <v>59</v>
      </c>
      <c r="Q18" s="92" t="s">
        <v>12</v>
      </c>
      <c r="R18" s="92" t="s">
        <v>154</v>
      </c>
      <c r="S18" s="139">
        <v>42553</v>
      </c>
      <c r="T18" s="104">
        <v>42557</v>
      </c>
      <c r="U18" s="140" t="s">
        <v>295</v>
      </c>
      <c r="V18" s="142" t="s">
        <v>199</v>
      </c>
      <c r="W18" s="142" t="s">
        <v>200</v>
      </c>
      <c r="X18" s="142">
        <v>12</v>
      </c>
      <c r="Y18" s="142">
        <v>12</v>
      </c>
      <c r="Z18" s="105" t="s">
        <v>352</v>
      </c>
      <c r="AA18" s="261" t="s">
        <v>228</v>
      </c>
      <c r="AB18" s="40"/>
      <c r="AC18" s="415"/>
      <c r="AD18" s="141"/>
      <c r="AE18" s="112"/>
    </row>
    <row r="19" spans="1:31" x14ac:dyDescent="0.2">
      <c r="A19" s="135">
        <v>90638468</v>
      </c>
      <c r="B19" s="91">
        <v>3132099</v>
      </c>
      <c r="C19" s="93" t="s">
        <v>34</v>
      </c>
      <c r="D19" s="98" t="s">
        <v>182</v>
      </c>
      <c r="E19" s="106" t="s">
        <v>91</v>
      </c>
      <c r="F19" s="99">
        <v>8100</v>
      </c>
      <c r="G19" s="99">
        <v>1</v>
      </c>
      <c r="H19" s="99">
        <v>1</v>
      </c>
      <c r="I19" s="136">
        <v>45099.9781</v>
      </c>
      <c r="J19" s="137"/>
      <c r="K19" s="179" t="s">
        <v>246</v>
      </c>
      <c r="L19" s="91"/>
      <c r="M19" s="91" t="s">
        <v>11</v>
      </c>
      <c r="N19" s="91" t="s">
        <v>79</v>
      </c>
      <c r="O19" s="91" t="s">
        <v>100</v>
      </c>
      <c r="P19" s="129" t="s">
        <v>228</v>
      </c>
      <c r="Q19" s="92" t="s">
        <v>228</v>
      </c>
      <c r="R19" s="92" t="s">
        <v>152</v>
      </c>
      <c r="S19" s="139">
        <v>42552</v>
      </c>
      <c r="T19" s="104">
        <v>42557</v>
      </c>
      <c r="U19" s="140" t="s">
        <v>296</v>
      </c>
      <c r="V19" s="142" t="s">
        <v>199</v>
      </c>
      <c r="W19" s="142" t="s">
        <v>201</v>
      </c>
      <c r="X19" s="142">
        <v>11</v>
      </c>
      <c r="Y19" s="142">
        <v>35</v>
      </c>
      <c r="Z19" s="105" t="s">
        <v>352</v>
      </c>
      <c r="AA19" s="261" t="s">
        <v>228</v>
      </c>
      <c r="AB19" s="40"/>
      <c r="AC19" s="415"/>
      <c r="AD19" s="141"/>
      <c r="AE19" s="112"/>
    </row>
    <row r="20" spans="1:31" x14ac:dyDescent="0.2">
      <c r="A20" s="135">
        <v>89154830</v>
      </c>
      <c r="B20" s="91">
        <v>641946</v>
      </c>
      <c r="C20" s="93" t="s">
        <v>34</v>
      </c>
      <c r="D20" s="98" t="s">
        <v>99</v>
      </c>
      <c r="E20" s="106" t="s">
        <v>92</v>
      </c>
      <c r="F20" s="99">
        <v>8600</v>
      </c>
      <c r="G20" s="99">
        <v>1</v>
      </c>
      <c r="H20" s="99">
        <v>1</v>
      </c>
      <c r="I20" s="136">
        <v>99999.96</v>
      </c>
      <c r="J20" s="137"/>
      <c r="K20" s="179" t="s">
        <v>246</v>
      </c>
      <c r="L20" s="91" t="s">
        <v>218</v>
      </c>
      <c r="M20" s="91" t="s">
        <v>12</v>
      </c>
      <c r="N20" s="91" t="s">
        <v>12</v>
      </c>
      <c r="O20" s="91" t="s">
        <v>78</v>
      </c>
      <c r="P20" s="129" t="s">
        <v>59</v>
      </c>
      <c r="Q20" s="92" t="s">
        <v>12</v>
      </c>
      <c r="R20" s="92" t="s">
        <v>154</v>
      </c>
      <c r="S20" s="139">
        <v>42554</v>
      </c>
      <c r="T20" s="104">
        <v>42557</v>
      </c>
      <c r="U20" s="140" t="s">
        <v>297</v>
      </c>
      <c r="V20" s="142" t="s">
        <v>199</v>
      </c>
      <c r="W20" s="142" t="s">
        <v>200</v>
      </c>
      <c r="X20" s="142">
        <v>12</v>
      </c>
      <c r="Y20" s="142">
        <v>36</v>
      </c>
      <c r="Z20" s="105" t="s">
        <v>352</v>
      </c>
      <c r="AA20" s="261" t="s">
        <v>228</v>
      </c>
      <c r="AB20" s="40"/>
      <c r="AC20" s="415"/>
      <c r="AD20" s="141"/>
      <c r="AE20" s="112"/>
    </row>
    <row r="21" spans="1:31" x14ac:dyDescent="0.2">
      <c r="A21" s="236">
        <v>84266190</v>
      </c>
      <c r="B21" s="237">
        <v>15051577</v>
      </c>
      <c r="C21" s="217" t="s">
        <v>34</v>
      </c>
      <c r="D21" s="238" t="s">
        <v>333</v>
      </c>
      <c r="E21" s="239" t="s">
        <v>92</v>
      </c>
      <c r="F21" s="240">
        <v>8600</v>
      </c>
      <c r="G21" s="240">
        <v>1</v>
      </c>
      <c r="H21" s="219">
        <v>1</v>
      </c>
      <c r="I21" s="241">
        <v>95408.634099999996</v>
      </c>
      <c r="J21" s="242"/>
      <c r="K21" s="179" t="s">
        <v>246</v>
      </c>
      <c r="L21" s="237"/>
      <c r="M21" s="93" t="s">
        <v>16</v>
      </c>
      <c r="N21" s="237" t="s">
        <v>251</v>
      </c>
      <c r="O21" s="237" t="s">
        <v>343</v>
      </c>
      <c r="P21" s="102" t="s">
        <v>228</v>
      </c>
      <c r="Q21" s="92" t="s">
        <v>228</v>
      </c>
      <c r="R21" s="92" t="s">
        <v>152</v>
      </c>
      <c r="S21" s="246">
        <v>42582</v>
      </c>
      <c r="T21" s="247">
        <v>42583</v>
      </c>
      <c r="U21" s="260" t="s">
        <v>347</v>
      </c>
      <c r="V21" s="249" t="s">
        <v>238</v>
      </c>
      <c r="W21" s="249" t="s">
        <v>211</v>
      </c>
      <c r="X21" s="250">
        <v>12</v>
      </c>
      <c r="Y21" s="250">
        <v>24</v>
      </c>
      <c r="Z21" s="105" t="s">
        <v>352</v>
      </c>
      <c r="AA21" s="261" t="s">
        <v>228</v>
      </c>
      <c r="AB21" s="251"/>
      <c r="AC21" s="412"/>
    </row>
    <row r="22" spans="1:31" x14ac:dyDescent="0.2">
      <c r="A22" s="135">
        <v>74158580</v>
      </c>
      <c r="B22" s="368">
        <v>1257932</v>
      </c>
      <c r="C22" s="93" t="s">
        <v>34</v>
      </c>
      <c r="D22" s="369" t="s">
        <v>450</v>
      </c>
      <c r="E22" s="106" t="s">
        <v>91</v>
      </c>
      <c r="F22" s="99">
        <v>8100</v>
      </c>
      <c r="G22" s="99">
        <v>1</v>
      </c>
      <c r="H22" s="99">
        <v>1</v>
      </c>
      <c r="I22" s="136">
        <v>60000</v>
      </c>
      <c r="J22" s="137"/>
      <c r="K22" s="179" t="s">
        <v>246</v>
      </c>
      <c r="L22" s="91" t="s">
        <v>449</v>
      </c>
      <c r="M22" s="91" t="s">
        <v>12</v>
      </c>
      <c r="N22" s="91" t="s">
        <v>12</v>
      </c>
      <c r="O22" s="91" t="s">
        <v>67</v>
      </c>
      <c r="P22" s="129" t="s">
        <v>59</v>
      </c>
      <c r="Q22" s="92" t="s">
        <v>12</v>
      </c>
      <c r="R22" s="92" t="s">
        <v>154</v>
      </c>
      <c r="S22" s="139">
        <v>42552</v>
      </c>
      <c r="T22" s="104">
        <v>42557</v>
      </c>
      <c r="U22" s="140" t="s">
        <v>228</v>
      </c>
      <c r="V22" s="142" t="s">
        <v>199</v>
      </c>
      <c r="W22" s="142" t="s">
        <v>200</v>
      </c>
      <c r="X22" s="142">
        <v>12</v>
      </c>
      <c r="Y22" s="142">
        <v>36</v>
      </c>
      <c r="Z22" s="105" t="s">
        <v>352</v>
      </c>
      <c r="AA22" s="261" t="s">
        <v>228</v>
      </c>
      <c r="AB22" s="40"/>
      <c r="AC22" s="415"/>
      <c r="AD22" s="141"/>
      <c r="AE22" s="112"/>
    </row>
    <row r="23" spans="1:31" x14ac:dyDescent="0.2">
      <c r="A23" s="135">
        <v>67834873</v>
      </c>
      <c r="B23" s="91">
        <v>521601</v>
      </c>
      <c r="C23" s="93" t="s">
        <v>34</v>
      </c>
      <c r="D23" s="98" t="s">
        <v>312</v>
      </c>
      <c r="E23" s="106" t="s">
        <v>91</v>
      </c>
      <c r="F23" s="99">
        <v>8100</v>
      </c>
      <c r="G23" s="99">
        <v>1</v>
      </c>
      <c r="H23" s="99">
        <v>0</v>
      </c>
      <c r="I23" s="136">
        <v>57175.607199999999</v>
      </c>
      <c r="J23" s="137"/>
      <c r="K23" s="277" t="s">
        <v>391</v>
      </c>
      <c r="L23" s="278" t="s">
        <v>392</v>
      </c>
      <c r="M23" s="91" t="s">
        <v>16</v>
      </c>
      <c r="N23" s="91" t="s">
        <v>18</v>
      </c>
      <c r="O23" s="91" t="s">
        <v>317</v>
      </c>
      <c r="P23" s="129" t="s">
        <v>59</v>
      </c>
      <c r="Q23" s="92" t="s">
        <v>18</v>
      </c>
      <c r="R23" s="92" t="s">
        <v>154</v>
      </c>
      <c r="S23" s="139">
        <v>42579</v>
      </c>
      <c r="T23" s="104">
        <v>42580</v>
      </c>
      <c r="U23" s="140" t="s">
        <v>322</v>
      </c>
      <c r="V23" s="142" t="s">
        <v>254</v>
      </c>
      <c r="W23" s="142" t="s">
        <v>201</v>
      </c>
      <c r="X23" s="142">
        <v>12</v>
      </c>
      <c r="Y23" s="142">
        <v>12</v>
      </c>
      <c r="Z23" s="105" t="s">
        <v>352</v>
      </c>
      <c r="AA23" s="261" t="s">
        <v>228</v>
      </c>
      <c r="AB23" s="40"/>
      <c r="AC23" s="415"/>
      <c r="AD23" s="141"/>
      <c r="AE23" s="112"/>
    </row>
    <row r="24" spans="1:31" x14ac:dyDescent="0.2">
      <c r="A24" s="146">
        <v>67548369</v>
      </c>
      <c r="B24" s="147">
        <v>4478176</v>
      </c>
      <c r="C24" s="93" t="s">
        <v>34</v>
      </c>
      <c r="D24" s="148" t="s">
        <v>224</v>
      </c>
      <c r="E24" s="106" t="s">
        <v>143</v>
      </c>
      <c r="F24" s="99">
        <v>8100</v>
      </c>
      <c r="G24" s="99">
        <v>1</v>
      </c>
      <c r="H24" s="149">
        <v>0</v>
      </c>
      <c r="I24" s="150">
        <v>60000</v>
      </c>
      <c r="J24" s="151"/>
      <c r="K24" s="152"/>
      <c r="L24" s="147"/>
      <c r="M24" s="147" t="s">
        <v>12</v>
      </c>
      <c r="N24" s="147" t="s">
        <v>12</v>
      </c>
      <c r="O24" s="147" t="s">
        <v>68</v>
      </c>
      <c r="P24" s="102" t="s">
        <v>59</v>
      </c>
      <c r="Q24" s="92" t="s">
        <v>12</v>
      </c>
      <c r="R24" s="92" t="s">
        <v>154</v>
      </c>
      <c r="S24" s="153">
        <v>42557</v>
      </c>
      <c r="T24" s="153">
        <v>42559</v>
      </c>
      <c r="U24" s="154" t="s">
        <v>298</v>
      </c>
      <c r="V24" s="155" t="s">
        <v>225</v>
      </c>
      <c r="W24" s="155" t="s">
        <v>226</v>
      </c>
      <c r="X24" s="155">
        <v>12</v>
      </c>
      <c r="Y24" s="155">
        <v>12</v>
      </c>
      <c r="Z24" s="128" t="s">
        <v>269</v>
      </c>
      <c r="AA24" s="40" t="s">
        <v>246</v>
      </c>
      <c r="AB24" s="156"/>
      <c r="AC24" s="415"/>
      <c r="AD24" s="141"/>
      <c r="AE24" s="112"/>
    </row>
    <row r="25" spans="1:31" x14ac:dyDescent="0.2">
      <c r="A25" s="135">
        <v>63230198</v>
      </c>
      <c r="B25" s="91">
        <v>7633911</v>
      </c>
      <c r="C25" s="93" t="s">
        <v>34</v>
      </c>
      <c r="D25" s="98" t="s">
        <v>184</v>
      </c>
      <c r="E25" s="106" t="s">
        <v>91</v>
      </c>
      <c r="F25" s="99">
        <v>8100</v>
      </c>
      <c r="G25" s="99">
        <v>1</v>
      </c>
      <c r="H25" s="99">
        <v>1</v>
      </c>
      <c r="I25" s="136">
        <v>60000</v>
      </c>
      <c r="J25" s="137"/>
      <c r="K25" s="179" t="s">
        <v>246</v>
      </c>
      <c r="L25" s="91" t="s">
        <v>221</v>
      </c>
      <c r="M25" s="91" t="s">
        <v>12</v>
      </c>
      <c r="N25" s="91" t="s">
        <v>12</v>
      </c>
      <c r="O25" s="91" t="s">
        <v>80</v>
      </c>
      <c r="P25" s="129" t="s">
        <v>228</v>
      </c>
      <c r="Q25" s="92" t="s">
        <v>228</v>
      </c>
      <c r="R25" s="92" t="s">
        <v>152</v>
      </c>
      <c r="S25" s="139">
        <v>42552</v>
      </c>
      <c r="T25" s="104">
        <v>42557</v>
      </c>
      <c r="U25" s="140" t="s">
        <v>299</v>
      </c>
      <c r="V25" s="142" t="s">
        <v>199</v>
      </c>
      <c r="W25" s="142" t="s">
        <v>200</v>
      </c>
      <c r="X25" s="142">
        <v>12</v>
      </c>
      <c r="Y25" s="142">
        <v>36</v>
      </c>
      <c r="Z25" s="105" t="s">
        <v>352</v>
      </c>
      <c r="AA25" s="261" t="s">
        <v>228</v>
      </c>
      <c r="AB25" s="40"/>
      <c r="AC25" s="415"/>
      <c r="AD25" s="141"/>
      <c r="AE25" s="112"/>
    </row>
    <row r="26" spans="1:31" x14ac:dyDescent="0.2">
      <c r="A26" s="146">
        <v>64258748</v>
      </c>
      <c r="B26" s="147">
        <v>643214</v>
      </c>
      <c r="C26" s="93" t="s">
        <v>34</v>
      </c>
      <c r="D26" s="148" t="s">
        <v>253</v>
      </c>
      <c r="E26" s="165" t="s">
        <v>92</v>
      </c>
      <c r="F26" s="149">
        <v>8600</v>
      </c>
      <c r="G26" s="149">
        <v>1</v>
      </c>
      <c r="H26" s="149">
        <v>0</v>
      </c>
      <c r="I26" s="150">
        <v>74994</v>
      </c>
      <c r="J26" s="151"/>
      <c r="K26" s="152"/>
      <c r="L26" s="147"/>
      <c r="M26" s="93" t="s">
        <v>12</v>
      </c>
      <c r="N26" s="147" t="s">
        <v>12</v>
      </c>
      <c r="O26" s="147" t="s">
        <v>81</v>
      </c>
      <c r="P26" s="129" t="s">
        <v>59</v>
      </c>
      <c r="Q26" s="92" t="s">
        <v>12</v>
      </c>
      <c r="R26" s="92" t="s">
        <v>154</v>
      </c>
      <c r="S26" s="153">
        <v>42569</v>
      </c>
      <c r="T26" s="194">
        <v>42577</v>
      </c>
      <c r="U26" s="192" t="s">
        <v>228</v>
      </c>
      <c r="V26" s="155" t="s">
        <v>254</v>
      </c>
      <c r="W26" s="155" t="s">
        <v>203</v>
      </c>
      <c r="X26" s="155">
        <v>11</v>
      </c>
      <c r="Y26" s="155">
        <v>23</v>
      </c>
      <c r="Z26" s="105" t="s">
        <v>352</v>
      </c>
      <c r="AA26" s="261" t="s">
        <v>228</v>
      </c>
      <c r="AB26" s="193"/>
      <c r="AC26" s="412"/>
    </row>
    <row r="27" spans="1:31" x14ac:dyDescent="0.2">
      <c r="A27" s="135">
        <v>64698719</v>
      </c>
      <c r="B27" s="279">
        <v>5126849</v>
      </c>
      <c r="C27" s="93" t="s">
        <v>34</v>
      </c>
      <c r="D27" s="297" t="s">
        <v>410</v>
      </c>
      <c r="E27" s="106" t="s">
        <v>91</v>
      </c>
      <c r="F27" s="99">
        <v>8100</v>
      </c>
      <c r="G27" s="99">
        <v>1</v>
      </c>
      <c r="H27" s="99">
        <v>1</v>
      </c>
      <c r="I27" s="136">
        <v>55348.269899999999</v>
      </c>
      <c r="J27" s="137"/>
      <c r="K27" s="179" t="s">
        <v>246</v>
      </c>
      <c r="L27" s="91" t="s">
        <v>409</v>
      </c>
      <c r="M27" s="91" t="s">
        <v>27</v>
      </c>
      <c r="N27" s="91" t="s">
        <v>49</v>
      </c>
      <c r="O27" s="91" t="s">
        <v>50</v>
      </c>
      <c r="P27" s="129" t="s">
        <v>228</v>
      </c>
      <c r="Q27" s="92" t="s">
        <v>228</v>
      </c>
      <c r="R27" s="92" t="s">
        <v>152</v>
      </c>
      <c r="S27" s="139">
        <v>42552</v>
      </c>
      <c r="T27" s="104">
        <v>42557</v>
      </c>
      <c r="U27" s="140" t="s">
        <v>228</v>
      </c>
      <c r="V27" s="142" t="s">
        <v>199</v>
      </c>
      <c r="W27" s="142" t="s">
        <v>200</v>
      </c>
      <c r="X27" s="142">
        <v>12</v>
      </c>
      <c r="Y27" s="142">
        <v>36</v>
      </c>
      <c r="Z27" s="105" t="s">
        <v>352</v>
      </c>
      <c r="AA27" s="261" t="s">
        <v>228</v>
      </c>
      <c r="AB27" s="40"/>
      <c r="AC27" s="415"/>
      <c r="AD27" s="141"/>
      <c r="AE27" s="112"/>
    </row>
    <row r="28" spans="1:31" x14ac:dyDescent="0.2">
      <c r="A28" s="135">
        <v>7814060</v>
      </c>
      <c r="B28" s="91">
        <v>1006852</v>
      </c>
      <c r="C28" s="93" t="s">
        <v>34</v>
      </c>
      <c r="D28" s="98" t="s">
        <v>164</v>
      </c>
      <c r="E28" s="106" t="s">
        <v>91</v>
      </c>
      <c r="F28" s="99">
        <v>8100</v>
      </c>
      <c r="G28" s="99">
        <v>1</v>
      </c>
      <c r="H28" s="99">
        <v>1</v>
      </c>
      <c r="I28" s="136">
        <v>56669.628299999997</v>
      </c>
      <c r="J28" s="137"/>
      <c r="K28" s="179" t="s">
        <v>246</v>
      </c>
      <c r="L28" s="91" t="s">
        <v>220</v>
      </c>
      <c r="M28" s="91" t="s">
        <v>16</v>
      </c>
      <c r="N28" s="91" t="s">
        <v>75</v>
      </c>
      <c r="O28" s="91" t="s">
        <v>76</v>
      </c>
      <c r="P28" s="129" t="s">
        <v>59</v>
      </c>
      <c r="Q28" s="92" t="s">
        <v>75</v>
      </c>
      <c r="R28" s="92" t="s">
        <v>154</v>
      </c>
      <c r="S28" s="139">
        <v>42552</v>
      </c>
      <c r="T28" s="104">
        <v>42557</v>
      </c>
      <c r="U28" s="140" t="s">
        <v>228</v>
      </c>
      <c r="V28" s="142" t="s">
        <v>199</v>
      </c>
      <c r="W28" s="142" t="s">
        <v>200</v>
      </c>
      <c r="X28" s="142">
        <v>12</v>
      </c>
      <c r="Y28" s="142">
        <v>36</v>
      </c>
      <c r="Z28" s="105" t="s">
        <v>352</v>
      </c>
      <c r="AA28" s="261" t="s">
        <v>228</v>
      </c>
      <c r="AB28" s="40"/>
      <c r="AC28" s="415"/>
      <c r="AD28" s="141"/>
      <c r="AE28" s="112"/>
    </row>
    <row r="29" spans="1:31" x14ac:dyDescent="0.2">
      <c r="A29" s="135">
        <v>67570340</v>
      </c>
      <c r="B29" s="91">
        <v>3742515</v>
      </c>
      <c r="C29" s="93" t="s">
        <v>34</v>
      </c>
      <c r="D29" s="98" t="s">
        <v>180</v>
      </c>
      <c r="E29" s="106" t="s">
        <v>91</v>
      </c>
      <c r="F29" s="99">
        <v>8100</v>
      </c>
      <c r="G29" s="99">
        <v>1</v>
      </c>
      <c r="H29" s="99">
        <v>1</v>
      </c>
      <c r="I29" s="136">
        <v>60000</v>
      </c>
      <c r="J29" s="137"/>
      <c r="K29" s="179" t="s">
        <v>246</v>
      </c>
      <c r="L29" s="91"/>
      <c r="M29" s="91" t="s">
        <v>12</v>
      </c>
      <c r="N29" s="91" t="s">
        <v>12</v>
      </c>
      <c r="O29" s="91" t="s">
        <v>96</v>
      </c>
      <c r="P29" s="129" t="s">
        <v>59</v>
      </c>
      <c r="Q29" s="92" t="s">
        <v>227</v>
      </c>
      <c r="R29" s="92" t="s">
        <v>154</v>
      </c>
      <c r="S29" s="139">
        <v>42552</v>
      </c>
      <c r="T29" s="104">
        <v>42557</v>
      </c>
      <c r="U29" s="140" t="s">
        <v>302</v>
      </c>
      <c r="V29" s="142" t="s">
        <v>199</v>
      </c>
      <c r="W29" s="142" t="s">
        <v>200</v>
      </c>
      <c r="X29" s="142">
        <v>12</v>
      </c>
      <c r="Y29" s="142">
        <v>12</v>
      </c>
      <c r="Z29" s="105" t="s">
        <v>352</v>
      </c>
      <c r="AA29" s="261" t="s">
        <v>228</v>
      </c>
      <c r="AB29" s="40"/>
      <c r="AC29" s="415"/>
      <c r="AD29" s="141"/>
      <c r="AE29" s="112"/>
    </row>
    <row r="30" spans="1:31" x14ac:dyDescent="0.2">
      <c r="A30" s="135">
        <v>67570340</v>
      </c>
      <c r="B30" s="91">
        <v>3742515</v>
      </c>
      <c r="C30" s="93" t="s">
        <v>34</v>
      </c>
      <c r="D30" s="98" t="s">
        <v>180</v>
      </c>
      <c r="E30" s="106" t="s">
        <v>92</v>
      </c>
      <c r="F30" s="99">
        <v>8600</v>
      </c>
      <c r="G30" s="99">
        <v>3</v>
      </c>
      <c r="H30" s="99">
        <v>3</v>
      </c>
      <c r="I30" s="136">
        <v>299999.88</v>
      </c>
      <c r="J30" s="137"/>
      <c r="K30" s="179" t="s">
        <v>246</v>
      </c>
      <c r="L30" s="91"/>
      <c r="M30" s="91" t="s">
        <v>12</v>
      </c>
      <c r="N30" s="91" t="s">
        <v>12</v>
      </c>
      <c r="O30" s="91" t="s">
        <v>96</v>
      </c>
      <c r="P30" s="129" t="s">
        <v>59</v>
      </c>
      <c r="Q30" s="92" t="s">
        <v>227</v>
      </c>
      <c r="R30" s="92" t="s">
        <v>154</v>
      </c>
      <c r="S30" s="139">
        <v>42552</v>
      </c>
      <c r="T30" s="104">
        <v>42557</v>
      </c>
      <c r="U30" s="140" t="s">
        <v>302</v>
      </c>
      <c r="V30" s="142" t="s">
        <v>199</v>
      </c>
      <c r="W30" s="142" t="s">
        <v>200</v>
      </c>
      <c r="X30" s="142">
        <v>12</v>
      </c>
      <c r="Y30" s="142">
        <v>12</v>
      </c>
      <c r="Z30" s="105" t="s">
        <v>352</v>
      </c>
      <c r="AA30" s="261" t="s">
        <v>228</v>
      </c>
      <c r="AB30" s="40"/>
      <c r="AC30" s="415"/>
      <c r="AD30" s="141"/>
      <c r="AE30" s="112"/>
    </row>
    <row r="31" spans="1:31" x14ac:dyDescent="0.2">
      <c r="A31" s="135">
        <v>46779589</v>
      </c>
      <c r="B31" s="91">
        <v>1441467</v>
      </c>
      <c r="C31" s="93" t="s">
        <v>34</v>
      </c>
      <c r="D31" s="98" t="s">
        <v>186</v>
      </c>
      <c r="E31" s="106" t="s">
        <v>91</v>
      </c>
      <c r="F31" s="99">
        <v>8100</v>
      </c>
      <c r="G31" s="99">
        <v>1</v>
      </c>
      <c r="H31" s="99">
        <v>1</v>
      </c>
      <c r="I31" s="136">
        <v>60000</v>
      </c>
      <c r="J31" s="137"/>
      <c r="K31" s="179" t="s">
        <v>246</v>
      </c>
      <c r="L31" s="91" t="s">
        <v>222</v>
      </c>
      <c r="M31" s="91" t="s">
        <v>25</v>
      </c>
      <c r="N31" s="91" t="s">
        <v>65</v>
      </c>
      <c r="O31" s="91" t="s">
        <v>89</v>
      </c>
      <c r="P31" s="129" t="s">
        <v>228</v>
      </c>
      <c r="Q31" s="92" t="s">
        <v>228</v>
      </c>
      <c r="R31" s="92" t="s">
        <v>152</v>
      </c>
      <c r="S31" s="139">
        <v>42552</v>
      </c>
      <c r="T31" s="104">
        <v>42557</v>
      </c>
      <c r="U31" s="140" t="s">
        <v>303</v>
      </c>
      <c r="V31" s="142" t="s">
        <v>199</v>
      </c>
      <c r="W31" s="142" t="s">
        <v>200</v>
      </c>
      <c r="X31" s="142">
        <v>12</v>
      </c>
      <c r="Y31" s="142">
        <v>12</v>
      </c>
      <c r="Z31" s="105" t="s">
        <v>352</v>
      </c>
      <c r="AA31" s="261" t="s">
        <v>228</v>
      </c>
      <c r="AB31" s="40"/>
      <c r="AC31" s="415"/>
      <c r="AD31" s="141"/>
      <c r="AE31" s="112"/>
    </row>
    <row r="32" spans="1:31" x14ac:dyDescent="0.2">
      <c r="A32" s="135">
        <v>57092136</v>
      </c>
      <c r="B32" s="91">
        <v>4770948</v>
      </c>
      <c r="C32" s="93" t="s">
        <v>34</v>
      </c>
      <c r="D32" s="98" t="s">
        <v>193</v>
      </c>
      <c r="E32" s="106" t="s">
        <v>91</v>
      </c>
      <c r="F32" s="99">
        <v>8100</v>
      </c>
      <c r="G32" s="270">
        <v>1</v>
      </c>
      <c r="H32" s="99">
        <v>1</v>
      </c>
      <c r="I32" s="136">
        <v>102407.0876</v>
      </c>
      <c r="J32" s="137"/>
      <c r="K32" s="179" t="s">
        <v>246</v>
      </c>
      <c r="L32" s="91" t="s">
        <v>380</v>
      </c>
      <c r="M32" s="91" t="s">
        <v>21</v>
      </c>
      <c r="N32" s="91" t="s">
        <v>95</v>
      </c>
      <c r="O32" s="91" t="s">
        <v>109</v>
      </c>
      <c r="P32" s="129" t="s">
        <v>228</v>
      </c>
      <c r="Q32" s="92" t="s">
        <v>228</v>
      </c>
      <c r="R32" s="92" t="s">
        <v>152</v>
      </c>
      <c r="S32" s="139">
        <v>42552</v>
      </c>
      <c r="T32" s="104">
        <v>42557</v>
      </c>
      <c r="U32" s="140" t="s">
        <v>305</v>
      </c>
      <c r="V32" s="142" t="s">
        <v>199</v>
      </c>
      <c r="W32" s="142" t="s">
        <v>200</v>
      </c>
      <c r="X32" s="142">
        <v>12</v>
      </c>
      <c r="Y32" s="142">
        <v>36</v>
      </c>
      <c r="Z32" s="105" t="s">
        <v>352</v>
      </c>
      <c r="AA32" s="261" t="s">
        <v>228</v>
      </c>
      <c r="AB32" s="40"/>
      <c r="AC32" s="415"/>
      <c r="AD32" s="141"/>
      <c r="AE32" s="112"/>
    </row>
    <row r="33" spans="1:31" x14ac:dyDescent="0.2">
      <c r="A33" s="135">
        <v>77489971</v>
      </c>
      <c r="B33" s="91">
        <v>643713</v>
      </c>
      <c r="C33" s="93" t="s">
        <v>34</v>
      </c>
      <c r="D33" s="98" t="s">
        <v>188</v>
      </c>
      <c r="E33" s="106" t="s">
        <v>91</v>
      </c>
      <c r="F33" s="99">
        <v>8100</v>
      </c>
      <c r="G33" s="99">
        <v>2</v>
      </c>
      <c r="H33" s="99">
        <v>2</v>
      </c>
      <c r="I33" s="136">
        <v>120000</v>
      </c>
      <c r="J33" s="137"/>
      <c r="K33" s="179" t="s">
        <v>246</v>
      </c>
      <c r="L33" s="91" t="s">
        <v>367</v>
      </c>
      <c r="M33" s="91" t="s">
        <v>12</v>
      </c>
      <c r="N33" s="91" t="s">
        <v>12</v>
      </c>
      <c r="O33" s="91" t="s">
        <v>77</v>
      </c>
      <c r="P33" s="267" t="s">
        <v>59</v>
      </c>
      <c r="Q33" s="267" t="s">
        <v>12</v>
      </c>
      <c r="R33" s="267" t="s">
        <v>154</v>
      </c>
      <c r="S33" s="139">
        <v>42552</v>
      </c>
      <c r="T33" s="104">
        <v>42557</v>
      </c>
      <c r="U33" s="140" t="s">
        <v>306</v>
      </c>
      <c r="V33" s="142" t="s">
        <v>199</v>
      </c>
      <c r="W33" s="142" t="s">
        <v>200</v>
      </c>
      <c r="X33" s="142">
        <v>12</v>
      </c>
      <c r="Y33" s="142">
        <v>36</v>
      </c>
      <c r="Z33" s="105" t="s">
        <v>352</v>
      </c>
      <c r="AA33" s="261" t="s">
        <v>228</v>
      </c>
      <c r="AB33" s="40"/>
      <c r="AC33" s="415"/>
      <c r="AD33" s="141"/>
      <c r="AE33" s="112"/>
    </row>
    <row r="34" spans="1:31" x14ac:dyDescent="0.2">
      <c r="A34" s="135">
        <v>5239426</v>
      </c>
      <c r="B34" s="91">
        <v>8815160</v>
      </c>
      <c r="C34" s="93" t="s">
        <v>34</v>
      </c>
      <c r="D34" s="262" t="s">
        <v>353</v>
      </c>
      <c r="E34" s="106" t="s">
        <v>91</v>
      </c>
      <c r="F34" s="99">
        <v>8100</v>
      </c>
      <c r="G34" s="99">
        <v>1</v>
      </c>
      <c r="H34" s="99">
        <v>1</v>
      </c>
      <c r="I34" s="136">
        <v>60000</v>
      </c>
      <c r="J34" s="137"/>
      <c r="K34" s="179" t="s">
        <v>246</v>
      </c>
      <c r="L34" s="91" t="s">
        <v>358</v>
      </c>
      <c r="M34" s="91" t="s">
        <v>12</v>
      </c>
      <c r="N34" s="91" t="s">
        <v>12</v>
      </c>
      <c r="O34" s="91" t="s">
        <v>80</v>
      </c>
      <c r="P34" s="267" t="s">
        <v>59</v>
      </c>
      <c r="Q34" s="267" t="s">
        <v>12</v>
      </c>
      <c r="R34" s="267" t="s">
        <v>154</v>
      </c>
      <c r="S34" s="139">
        <v>42552</v>
      </c>
      <c r="T34" s="104">
        <v>42557</v>
      </c>
      <c r="U34" s="140" t="s">
        <v>307</v>
      </c>
      <c r="V34" s="142" t="s">
        <v>199</v>
      </c>
      <c r="W34" s="142" t="s">
        <v>200</v>
      </c>
      <c r="X34" s="142">
        <v>12</v>
      </c>
      <c r="Y34" s="142">
        <v>24</v>
      </c>
      <c r="Z34" s="105" t="s">
        <v>352</v>
      </c>
      <c r="AA34" s="261" t="s">
        <v>228</v>
      </c>
      <c r="AB34" s="40"/>
      <c r="AC34" s="415"/>
      <c r="AD34" s="141"/>
      <c r="AE34" s="112"/>
    </row>
    <row r="35" spans="1:31" x14ac:dyDescent="0.2">
      <c r="A35" s="146">
        <v>68202484</v>
      </c>
      <c r="B35" s="147">
        <v>962306</v>
      </c>
      <c r="C35" s="147" t="s">
        <v>34</v>
      </c>
      <c r="D35" s="148" t="s">
        <v>191</v>
      </c>
      <c r="E35" s="165" t="s">
        <v>91</v>
      </c>
      <c r="F35" s="99">
        <v>8100</v>
      </c>
      <c r="G35" s="99">
        <v>1</v>
      </c>
      <c r="H35" s="99">
        <v>0</v>
      </c>
      <c r="I35" s="136">
        <v>58844.104200000002</v>
      </c>
      <c r="J35" s="137"/>
      <c r="K35" s="138"/>
      <c r="L35" s="91"/>
      <c r="M35" s="91" t="s">
        <v>11</v>
      </c>
      <c r="N35" s="91" t="s">
        <v>69</v>
      </c>
      <c r="O35" s="91" t="s">
        <v>70</v>
      </c>
      <c r="P35" s="129" t="s">
        <v>59</v>
      </c>
      <c r="Q35" s="92" t="s">
        <v>69</v>
      </c>
      <c r="R35" s="92" t="s">
        <v>154</v>
      </c>
      <c r="S35" s="139">
        <v>42552</v>
      </c>
      <c r="T35" s="104">
        <v>42557</v>
      </c>
      <c r="U35" s="140" t="s">
        <v>308</v>
      </c>
      <c r="V35" s="142" t="s">
        <v>199</v>
      </c>
      <c r="W35" s="142" t="s">
        <v>200</v>
      </c>
      <c r="X35" s="142">
        <v>12</v>
      </c>
      <c r="Y35" s="142">
        <v>36</v>
      </c>
      <c r="Z35" s="105" t="s">
        <v>352</v>
      </c>
      <c r="AA35" s="261" t="s">
        <v>228</v>
      </c>
      <c r="AB35" s="40"/>
      <c r="AC35" s="415"/>
      <c r="AD35" s="141"/>
      <c r="AE35" s="112"/>
    </row>
    <row r="36" spans="1:31" x14ac:dyDescent="0.2">
      <c r="A36" s="135">
        <v>6206030</v>
      </c>
      <c r="B36" s="91">
        <v>603716</v>
      </c>
      <c r="C36" s="93" t="s">
        <v>34</v>
      </c>
      <c r="D36" s="98" t="s">
        <v>114</v>
      </c>
      <c r="E36" s="106" t="s">
        <v>92</v>
      </c>
      <c r="F36" s="99">
        <v>8600</v>
      </c>
      <c r="G36" s="99">
        <v>1</v>
      </c>
      <c r="H36" s="99">
        <v>1</v>
      </c>
      <c r="I36" s="136">
        <v>94449.198099999994</v>
      </c>
      <c r="J36" s="137"/>
      <c r="K36" s="213" t="s">
        <v>246</v>
      </c>
      <c r="L36" s="91"/>
      <c r="M36" s="91" t="s">
        <v>16</v>
      </c>
      <c r="N36" s="91" t="s">
        <v>115</v>
      </c>
      <c r="O36" s="91" t="s">
        <v>116</v>
      </c>
      <c r="P36" s="129" t="s">
        <v>59</v>
      </c>
      <c r="Q36" s="92" t="s">
        <v>115</v>
      </c>
      <c r="R36" s="92" t="s">
        <v>154</v>
      </c>
      <c r="S36" s="139">
        <v>42552</v>
      </c>
      <c r="T36" s="104">
        <v>42557</v>
      </c>
      <c r="U36" s="140" t="s">
        <v>309</v>
      </c>
      <c r="V36" s="142" t="s">
        <v>199</v>
      </c>
      <c r="W36" s="142" t="s">
        <v>200</v>
      </c>
      <c r="X36" s="142">
        <v>12</v>
      </c>
      <c r="Y36" s="142">
        <v>36</v>
      </c>
      <c r="Z36" s="105" t="s">
        <v>352</v>
      </c>
      <c r="AA36" s="261" t="s">
        <v>228</v>
      </c>
      <c r="AB36" s="40"/>
      <c r="AC36" s="415"/>
      <c r="AD36" s="141"/>
      <c r="AE36" s="112"/>
    </row>
    <row r="37" spans="1:31" x14ac:dyDescent="0.2">
      <c r="A37" s="135">
        <v>81162590</v>
      </c>
      <c r="B37" s="170">
        <v>30116151</v>
      </c>
      <c r="C37" s="93" t="s">
        <v>34</v>
      </c>
      <c r="D37" s="98" t="s">
        <v>198</v>
      </c>
      <c r="E37" s="106" t="s">
        <v>91</v>
      </c>
      <c r="F37" s="99">
        <v>8100</v>
      </c>
      <c r="G37" s="99">
        <v>1</v>
      </c>
      <c r="H37" s="99">
        <v>1</v>
      </c>
      <c r="I37" s="136">
        <v>55348.269899999999</v>
      </c>
      <c r="J37" s="137"/>
      <c r="K37" s="393" t="s">
        <v>246</v>
      </c>
      <c r="L37" s="91" t="s">
        <v>240</v>
      </c>
      <c r="M37" s="91" t="s">
        <v>27</v>
      </c>
      <c r="N37" s="91" t="s">
        <v>49</v>
      </c>
      <c r="O37" s="91" t="s">
        <v>98</v>
      </c>
      <c r="P37" s="129" t="s">
        <v>228</v>
      </c>
      <c r="Q37" s="92" t="s">
        <v>228</v>
      </c>
      <c r="R37" s="92" t="s">
        <v>152</v>
      </c>
      <c r="S37" s="139">
        <v>42555</v>
      </c>
      <c r="T37" s="104">
        <v>42557</v>
      </c>
      <c r="U37" s="140" t="s">
        <v>228</v>
      </c>
      <c r="V37" s="142" t="s">
        <v>199</v>
      </c>
      <c r="W37" s="142" t="s">
        <v>200</v>
      </c>
      <c r="X37" s="142">
        <v>12</v>
      </c>
      <c r="Y37" s="142">
        <v>36</v>
      </c>
      <c r="Z37" s="105" t="s">
        <v>352</v>
      </c>
      <c r="AA37" s="261" t="s">
        <v>228</v>
      </c>
      <c r="AB37" s="40"/>
      <c r="AC37" s="40" t="s">
        <v>671</v>
      </c>
      <c r="AD37" s="141"/>
      <c r="AE37" s="112"/>
    </row>
    <row r="38" spans="1:31" x14ac:dyDescent="0.2">
      <c r="A38" s="236">
        <v>75455324</v>
      </c>
      <c r="B38" s="237">
        <v>17652019</v>
      </c>
      <c r="C38" s="217" t="s">
        <v>34</v>
      </c>
      <c r="D38" s="238" t="s">
        <v>332</v>
      </c>
      <c r="E38" s="239" t="s">
        <v>91</v>
      </c>
      <c r="F38" s="240">
        <v>8100</v>
      </c>
      <c r="G38" s="240">
        <v>1</v>
      </c>
      <c r="H38" s="219">
        <v>1</v>
      </c>
      <c r="I38" s="241">
        <v>57175.607199999999</v>
      </c>
      <c r="J38" s="242"/>
      <c r="K38" s="213" t="s">
        <v>246</v>
      </c>
      <c r="L38" s="237"/>
      <c r="M38" s="237" t="s">
        <v>23</v>
      </c>
      <c r="N38" s="237" t="s">
        <v>340</v>
      </c>
      <c r="O38" s="237" t="s">
        <v>342</v>
      </c>
      <c r="P38" s="102" t="s">
        <v>228</v>
      </c>
      <c r="Q38" s="92" t="s">
        <v>228</v>
      </c>
      <c r="R38" s="92" t="s">
        <v>152</v>
      </c>
      <c r="S38" s="246">
        <v>42582</v>
      </c>
      <c r="T38" s="247">
        <v>42583</v>
      </c>
      <c r="U38" s="248" t="s">
        <v>346</v>
      </c>
      <c r="V38" s="249" t="s">
        <v>238</v>
      </c>
      <c r="W38" s="249" t="s">
        <v>211</v>
      </c>
      <c r="X38" s="250">
        <v>12</v>
      </c>
      <c r="Y38" s="250">
        <v>24</v>
      </c>
      <c r="Z38" s="105" t="s">
        <v>352</v>
      </c>
      <c r="AA38" s="261" t="s">
        <v>228</v>
      </c>
      <c r="AB38" s="251"/>
      <c r="AC38" s="412"/>
    </row>
    <row r="39" spans="1:31" x14ac:dyDescent="0.2">
      <c r="A39" s="135">
        <v>57332298</v>
      </c>
      <c r="B39" s="91">
        <v>11231129</v>
      </c>
      <c r="C39" s="93" t="s">
        <v>34</v>
      </c>
      <c r="D39" s="98" t="s">
        <v>181</v>
      </c>
      <c r="E39" s="106" t="s">
        <v>91</v>
      </c>
      <c r="F39" s="99">
        <v>8100</v>
      </c>
      <c r="G39" s="99">
        <v>1</v>
      </c>
      <c r="H39" s="99">
        <v>1</v>
      </c>
      <c r="I39" s="136">
        <v>60000</v>
      </c>
      <c r="J39" s="137"/>
      <c r="K39" s="393" t="s">
        <v>246</v>
      </c>
      <c r="L39" s="91"/>
      <c r="M39" s="91" t="s">
        <v>12</v>
      </c>
      <c r="N39" s="91" t="s">
        <v>12</v>
      </c>
      <c r="O39" s="91" t="s">
        <v>77</v>
      </c>
      <c r="P39" s="129" t="s">
        <v>228</v>
      </c>
      <c r="Q39" s="92" t="s">
        <v>228</v>
      </c>
      <c r="R39" s="92" t="s">
        <v>152</v>
      </c>
      <c r="S39" s="139">
        <v>42552</v>
      </c>
      <c r="T39" s="104">
        <v>42557</v>
      </c>
      <c r="U39" s="140" t="s">
        <v>310</v>
      </c>
      <c r="V39" s="142" t="s">
        <v>199</v>
      </c>
      <c r="W39" s="142" t="s">
        <v>200</v>
      </c>
      <c r="X39" s="142">
        <v>12</v>
      </c>
      <c r="Y39" s="142">
        <v>36</v>
      </c>
      <c r="Z39" s="105" t="s">
        <v>352</v>
      </c>
      <c r="AA39" s="261" t="s">
        <v>228</v>
      </c>
      <c r="AB39" s="40"/>
      <c r="AC39" s="415"/>
      <c r="AD39" s="141"/>
      <c r="AE39" s="112"/>
    </row>
    <row r="40" spans="1:31" x14ac:dyDescent="0.2">
      <c r="A40" s="135">
        <v>88146543</v>
      </c>
      <c r="B40" s="91">
        <v>645783</v>
      </c>
      <c r="C40" s="93" t="s">
        <v>34</v>
      </c>
      <c r="D40" s="98" t="s">
        <v>190</v>
      </c>
      <c r="E40" s="106" t="s">
        <v>91</v>
      </c>
      <c r="F40" s="99">
        <v>8100</v>
      </c>
      <c r="G40" s="99">
        <v>1</v>
      </c>
      <c r="H40" s="99">
        <v>1</v>
      </c>
      <c r="I40" s="136">
        <v>60000</v>
      </c>
      <c r="J40" s="137"/>
      <c r="K40" s="393" t="s">
        <v>246</v>
      </c>
      <c r="L40" s="91"/>
      <c r="M40" s="91" t="s">
        <v>12</v>
      </c>
      <c r="N40" s="91" t="s">
        <v>12</v>
      </c>
      <c r="O40" s="91" t="s">
        <v>96</v>
      </c>
      <c r="P40" s="129" t="s">
        <v>59</v>
      </c>
      <c r="Q40" s="92" t="s">
        <v>12</v>
      </c>
      <c r="R40" s="92" t="s">
        <v>154</v>
      </c>
      <c r="S40" s="139">
        <v>42552</v>
      </c>
      <c r="T40" s="104">
        <v>42557</v>
      </c>
      <c r="U40" s="140" t="s">
        <v>228</v>
      </c>
      <c r="V40" s="142" t="s">
        <v>199</v>
      </c>
      <c r="W40" s="142" t="s">
        <v>200</v>
      </c>
      <c r="X40" s="142">
        <v>12</v>
      </c>
      <c r="Y40" s="142">
        <v>36</v>
      </c>
      <c r="Z40" s="105" t="s">
        <v>352</v>
      </c>
      <c r="AA40" s="261" t="s">
        <v>228</v>
      </c>
      <c r="AB40" s="40"/>
      <c r="AC40" s="415"/>
      <c r="AD40" s="141"/>
      <c r="AE40" s="112"/>
    </row>
    <row r="41" spans="1:31" x14ac:dyDescent="0.2">
      <c r="A41" s="135">
        <v>87161778</v>
      </c>
      <c r="B41" s="91">
        <v>2013784</v>
      </c>
      <c r="C41" s="93" t="s">
        <v>34</v>
      </c>
      <c r="D41" s="98" t="s">
        <v>185</v>
      </c>
      <c r="E41" s="106" t="s">
        <v>91</v>
      </c>
      <c r="F41" s="99">
        <v>8100</v>
      </c>
      <c r="G41" s="99">
        <v>1</v>
      </c>
      <c r="H41" s="99">
        <v>0</v>
      </c>
      <c r="I41" s="136">
        <v>56669.628299999997</v>
      </c>
      <c r="J41" s="137"/>
      <c r="K41" s="277" t="s">
        <v>391</v>
      </c>
      <c r="L41" s="91" t="s">
        <v>952</v>
      </c>
      <c r="M41" s="91" t="s">
        <v>16</v>
      </c>
      <c r="N41" s="91" t="s">
        <v>71</v>
      </c>
      <c r="O41" s="91" t="s">
        <v>72</v>
      </c>
      <c r="P41" s="129" t="s">
        <v>59</v>
      </c>
      <c r="Q41" s="92" t="s">
        <v>19</v>
      </c>
      <c r="R41" s="92" t="s">
        <v>154</v>
      </c>
      <c r="S41" s="139">
        <v>42552</v>
      </c>
      <c r="T41" s="104">
        <v>42557</v>
      </c>
      <c r="U41" s="140" t="s">
        <v>228</v>
      </c>
      <c r="V41" s="142" t="s">
        <v>199</v>
      </c>
      <c r="W41" s="142" t="s">
        <v>200</v>
      </c>
      <c r="X41" s="142">
        <v>12</v>
      </c>
      <c r="Y41" s="142">
        <v>36</v>
      </c>
      <c r="Z41" s="105" t="s">
        <v>352</v>
      </c>
      <c r="AA41" s="261" t="s">
        <v>228</v>
      </c>
      <c r="AB41" s="40"/>
      <c r="AC41" s="415"/>
      <c r="AD41" s="141"/>
      <c r="AE41" s="112"/>
    </row>
    <row r="42" spans="1:31" x14ac:dyDescent="0.2">
      <c r="A42" s="236">
        <v>59696164</v>
      </c>
      <c r="B42" s="237">
        <v>2048475</v>
      </c>
      <c r="C42" s="217" t="s">
        <v>34</v>
      </c>
      <c r="D42" s="238" t="s">
        <v>334</v>
      </c>
      <c r="E42" s="239" t="s">
        <v>91</v>
      </c>
      <c r="F42" s="240">
        <v>8100</v>
      </c>
      <c r="G42" s="240">
        <v>1</v>
      </c>
      <c r="H42" s="219">
        <v>1</v>
      </c>
      <c r="I42" s="241">
        <v>55000</v>
      </c>
      <c r="J42" s="242"/>
      <c r="K42" s="179" t="s">
        <v>246</v>
      </c>
      <c r="L42" s="237"/>
      <c r="M42" s="93" t="s">
        <v>15</v>
      </c>
      <c r="N42" s="237" t="s">
        <v>341</v>
      </c>
      <c r="O42" s="237" t="s">
        <v>344</v>
      </c>
      <c r="P42" s="102" t="s">
        <v>59</v>
      </c>
      <c r="Q42" s="92" t="s">
        <v>341</v>
      </c>
      <c r="R42" s="92" t="s">
        <v>154</v>
      </c>
      <c r="S42" s="246">
        <v>42580</v>
      </c>
      <c r="T42" s="247">
        <v>42583</v>
      </c>
      <c r="U42" s="248" t="s">
        <v>351</v>
      </c>
      <c r="V42" s="249" t="s">
        <v>238</v>
      </c>
      <c r="W42" s="249" t="s">
        <v>200</v>
      </c>
      <c r="X42" s="250">
        <v>11</v>
      </c>
      <c r="Y42" s="250">
        <v>35</v>
      </c>
      <c r="Z42" s="105" t="s">
        <v>352</v>
      </c>
      <c r="AA42" s="261" t="s">
        <v>228</v>
      </c>
      <c r="AB42" s="251"/>
      <c r="AC42" s="412"/>
    </row>
    <row r="43" spans="1:31" x14ac:dyDescent="0.2">
      <c r="A43" s="146">
        <v>54692312</v>
      </c>
      <c r="B43" s="147">
        <v>619565</v>
      </c>
      <c r="C43" s="93" t="s">
        <v>34</v>
      </c>
      <c r="D43" s="148" t="s">
        <v>250</v>
      </c>
      <c r="E43" s="165" t="s">
        <v>91</v>
      </c>
      <c r="F43" s="149">
        <v>8100</v>
      </c>
      <c r="G43" s="149">
        <v>1</v>
      </c>
      <c r="H43" s="149">
        <v>1</v>
      </c>
      <c r="I43" s="150">
        <v>57245.213600000003</v>
      </c>
      <c r="J43" s="151"/>
      <c r="K43" s="179" t="s">
        <v>246</v>
      </c>
      <c r="L43" s="147"/>
      <c r="M43" s="93" t="s">
        <v>16</v>
      </c>
      <c r="N43" s="147" t="s">
        <v>251</v>
      </c>
      <c r="O43" s="147" t="s">
        <v>252</v>
      </c>
      <c r="P43" s="129" t="s">
        <v>59</v>
      </c>
      <c r="Q43" s="92" t="s">
        <v>251</v>
      </c>
      <c r="R43" s="92" t="s">
        <v>154</v>
      </c>
      <c r="S43" s="153">
        <v>42566</v>
      </c>
      <c r="T43" s="194">
        <v>42577</v>
      </c>
      <c r="U43" s="192" t="s">
        <v>304</v>
      </c>
      <c r="V43" s="155" t="s">
        <v>199</v>
      </c>
      <c r="W43" s="155" t="s">
        <v>200</v>
      </c>
      <c r="X43" s="155">
        <v>12</v>
      </c>
      <c r="Y43" s="155">
        <v>36</v>
      </c>
      <c r="Z43" s="105" t="s">
        <v>352</v>
      </c>
      <c r="AA43" s="261" t="s">
        <v>228</v>
      </c>
      <c r="AB43" s="193"/>
      <c r="AC43" s="412"/>
    </row>
    <row r="44" spans="1:31" x14ac:dyDescent="0.2">
      <c r="A44" s="135">
        <v>8839543</v>
      </c>
      <c r="B44" s="91">
        <v>4340907</v>
      </c>
      <c r="C44" s="93" t="s">
        <v>34</v>
      </c>
      <c r="D44" s="98" t="s">
        <v>169</v>
      </c>
      <c r="E44" s="106" t="s">
        <v>92</v>
      </c>
      <c r="F44" s="99">
        <v>8600</v>
      </c>
      <c r="G44" s="99">
        <v>1</v>
      </c>
      <c r="H44" s="99">
        <v>1</v>
      </c>
      <c r="I44" s="136">
        <v>49999.98</v>
      </c>
      <c r="J44" s="137"/>
      <c r="K44" s="179" t="s">
        <v>246</v>
      </c>
      <c r="L44" s="91"/>
      <c r="M44" s="91" t="s">
        <v>15</v>
      </c>
      <c r="N44" s="91" t="s">
        <v>82</v>
      </c>
      <c r="O44" s="91" t="s">
        <v>83</v>
      </c>
      <c r="P44" s="129" t="s">
        <v>59</v>
      </c>
      <c r="Q44" s="92" t="s">
        <v>82</v>
      </c>
      <c r="R44" s="92" t="s">
        <v>154</v>
      </c>
      <c r="S44" s="139">
        <v>42556</v>
      </c>
      <c r="T44" s="104">
        <v>42557</v>
      </c>
      <c r="U44" s="140" t="s">
        <v>311</v>
      </c>
      <c r="V44" s="142" t="s">
        <v>199</v>
      </c>
      <c r="W44" s="142" t="s">
        <v>204</v>
      </c>
      <c r="X44" s="142">
        <v>6</v>
      </c>
      <c r="Y44" s="142">
        <v>0</v>
      </c>
      <c r="Z44" s="105" t="s">
        <v>352</v>
      </c>
      <c r="AA44" s="261" t="s">
        <v>228</v>
      </c>
      <c r="AB44" s="40"/>
      <c r="AC44" s="415"/>
      <c r="AD44" s="141"/>
      <c r="AE44" s="112"/>
    </row>
    <row r="45" spans="1:31" x14ac:dyDescent="0.2">
      <c r="A45" s="146">
        <v>77524807</v>
      </c>
      <c r="B45" s="147">
        <v>19111619</v>
      </c>
      <c r="C45" s="167" t="s">
        <v>34</v>
      </c>
      <c r="D45" s="148" t="s">
        <v>241</v>
      </c>
      <c r="E45" s="165" t="s">
        <v>91</v>
      </c>
      <c r="F45" s="149">
        <v>8100</v>
      </c>
      <c r="G45" s="149">
        <v>1</v>
      </c>
      <c r="H45" s="149">
        <v>1</v>
      </c>
      <c r="I45" s="150">
        <v>40963</v>
      </c>
      <c r="J45" s="151"/>
      <c r="K45" s="179" t="s">
        <v>246</v>
      </c>
      <c r="L45" s="147"/>
      <c r="M45" s="147" t="s">
        <v>21</v>
      </c>
      <c r="N45" s="147" t="s">
        <v>95</v>
      </c>
      <c r="O45" s="147" t="s">
        <v>242</v>
      </c>
      <c r="P45" s="171" t="s">
        <v>59</v>
      </c>
      <c r="Q45" s="178" t="s">
        <v>227</v>
      </c>
      <c r="R45" s="178" t="s">
        <v>154</v>
      </c>
      <c r="S45" s="153">
        <v>42562</v>
      </c>
      <c r="T45" s="153">
        <v>42564</v>
      </c>
      <c r="U45" s="154" t="s">
        <v>245</v>
      </c>
      <c r="V45" s="155" t="s">
        <v>199</v>
      </c>
      <c r="W45" s="155" t="s">
        <v>200</v>
      </c>
      <c r="X45" s="155">
        <v>12</v>
      </c>
      <c r="Y45" s="155">
        <v>36</v>
      </c>
      <c r="Z45" s="105" t="s">
        <v>352</v>
      </c>
      <c r="AA45" s="261" t="s">
        <v>228</v>
      </c>
      <c r="AB45" s="156"/>
      <c r="AC45" s="415"/>
      <c r="AD45" s="141"/>
      <c r="AE45" s="112"/>
    </row>
    <row r="46" spans="1:31" x14ac:dyDescent="0.2">
      <c r="A46" s="236">
        <v>8920595</v>
      </c>
      <c r="B46" s="237">
        <v>646726</v>
      </c>
      <c r="C46" s="217" t="s">
        <v>34</v>
      </c>
      <c r="D46" s="238" t="s">
        <v>336</v>
      </c>
      <c r="E46" s="239" t="s">
        <v>92</v>
      </c>
      <c r="F46" s="240">
        <v>8600</v>
      </c>
      <c r="G46" s="240">
        <v>2</v>
      </c>
      <c r="H46" s="219">
        <v>0</v>
      </c>
      <c r="I46" s="241">
        <v>166666.6</v>
      </c>
      <c r="J46" s="242"/>
      <c r="K46" s="243"/>
      <c r="L46" s="237" t="s">
        <v>338</v>
      </c>
      <c r="M46" s="93" t="s">
        <v>12</v>
      </c>
      <c r="N46" s="237" t="s">
        <v>12</v>
      </c>
      <c r="O46" s="237" t="s">
        <v>78</v>
      </c>
      <c r="P46" s="102" t="s">
        <v>59</v>
      </c>
      <c r="Q46" s="92" t="s">
        <v>12</v>
      </c>
      <c r="R46" s="92" t="s">
        <v>154</v>
      </c>
      <c r="S46" s="246">
        <v>42579</v>
      </c>
      <c r="T46" s="247">
        <v>42583</v>
      </c>
      <c r="U46" s="248" t="s">
        <v>349</v>
      </c>
      <c r="V46" s="249" t="s">
        <v>238</v>
      </c>
      <c r="W46" s="249" t="s">
        <v>201</v>
      </c>
      <c r="X46" s="250">
        <v>10</v>
      </c>
      <c r="Y46" s="250">
        <v>22</v>
      </c>
      <c r="Z46" s="105" t="s">
        <v>352</v>
      </c>
      <c r="AA46" s="261" t="s">
        <v>228</v>
      </c>
      <c r="AB46" s="251"/>
      <c r="AC46" s="412"/>
    </row>
    <row r="47" spans="1:31" x14ac:dyDescent="0.2">
      <c r="A47" s="180">
        <v>65834175</v>
      </c>
      <c r="B47" s="181">
        <v>1023860</v>
      </c>
      <c r="C47" s="181" t="s">
        <v>34</v>
      </c>
      <c r="D47" s="182" t="s">
        <v>247</v>
      </c>
      <c r="E47" s="183"/>
      <c r="F47" s="184"/>
      <c r="G47" s="184"/>
      <c r="H47" s="184"/>
      <c r="I47" s="185"/>
      <c r="J47" s="186"/>
      <c r="K47" s="187"/>
      <c r="L47" s="188" t="s">
        <v>248</v>
      </c>
      <c r="M47" s="181" t="s">
        <v>12</v>
      </c>
      <c r="N47" s="181" t="s">
        <v>12</v>
      </c>
      <c r="O47" s="181" t="s">
        <v>84</v>
      </c>
      <c r="P47" s="189" t="s">
        <v>59</v>
      </c>
      <c r="Q47" s="190" t="s">
        <v>12</v>
      </c>
      <c r="R47" s="190" t="s">
        <v>154</v>
      </c>
      <c r="S47" s="190">
        <v>42552</v>
      </c>
      <c r="T47" s="190">
        <v>42557</v>
      </c>
      <c r="U47" s="189"/>
      <c r="V47" s="189" t="s">
        <v>199</v>
      </c>
      <c r="W47" s="189" t="s">
        <v>201</v>
      </c>
      <c r="X47" s="191">
        <v>11</v>
      </c>
      <c r="Y47" s="191">
        <v>11</v>
      </c>
      <c r="Z47" s="184"/>
      <c r="AA47" s="184"/>
      <c r="AB47" s="184" t="s">
        <v>249</v>
      </c>
      <c r="AC47" s="412"/>
    </row>
    <row r="48" spans="1:31" x14ac:dyDescent="0.2">
      <c r="A48" s="135">
        <v>65834175</v>
      </c>
      <c r="B48" s="91">
        <v>1023860</v>
      </c>
      <c r="C48" s="93" t="s">
        <v>34</v>
      </c>
      <c r="D48" s="98" t="s">
        <v>313</v>
      </c>
      <c r="E48" s="106" t="s">
        <v>92</v>
      </c>
      <c r="F48" s="99">
        <v>8600</v>
      </c>
      <c r="G48" s="99">
        <v>1</v>
      </c>
      <c r="H48" s="99">
        <v>0</v>
      </c>
      <c r="I48" s="136">
        <v>83333.3</v>
      </c>
      <c r="J48" s="137"/>
      <c r="K48" s="138"/>
      <c r="L48" s="91" t="s">
        <v>331</v>
      </c>
      <c r="M48" s="91" t="s">
        <v>12</v>
      </c>
      <c r="N48" s="91" t="s">
        <v>12</v>
      </c>
      <c r="O48" s="91" t="s">
        <v>78</v>
      </c>
      <c r="P48" s="129" t="s">
        <v>59</v>
      </c>
      <c r="Q48" s="92" t="s">
        <v>12</v>
      </c>
      <c r="R48" s="92" t="s">
        <v>154</v>
      </c>
      <c r="S48" s="139">
        <v>42579</v>
      </c>
      <c r="T48" s="104">
        <v>42580</v>
      </c>
      <c r="U48" s="140" t="s">
        <v>323</v>
      </c>
      <c r="V48" s="142" t="s">
        <v>238</v>
      </c>
      <c r="W48" s="142" t="s">
        <v>201</v>
      </c>
      <c r="X48" s="142">
        <v>10</v>
      </c>
      <c r="Y48" s="142">
        <v>10</v>
      </c>
      <c r="Z48" s="128" t="s">
        <v>324</v>
      </c>
      <c r="AA48" s="40" t="s">
        <v>246</v>
      </c>
      <c r="AB48" s="40"/>
      <c r="AC48" s="415"/>
      <c r="AD48" s="141"/>
      <c r="AE48" s="112"/>
    </row>
    <row r="49" spans="1:29" x14ac:dyDescent="0.2">
      <c r="A49" s="196">
        <v>90859604</v>
      </c>
      <c r="B49" s="197">
        <v>21329068</v>
      </c>
      <c r="C49" s="197" t="s">
        <v>34</v>
      </c>
      <c r="D49" s="198" t="s">
        <v>278</v>
      </c>
      <c r="E49" s="202" t="s">
        <v>91</v>
      </c>
      <c r="F49" s="199">
        <v>8100</v>
      </c>
      <c r="G49" s="199">
        <v>1</v>
      </c>
      <c r="H49" s="199">
        <v>1</v>
      </c>
      <c r="I49" s="200">
        <v>55000</v>
      </c>
      <c r="J49" s="151"/>
      <c r="K49" s="179" t="s">
        <v>246</v>
      </c>
      <c r="L49" s="197"/>
      <c r="M49" s="197" t="s">
        <v>15</v>
      </c>
      <c r="N49" s="197" t="s">
        <v>105</v>
      </c>
      <c r="O49" s="197" t="s">
        <v>106</v>
      </c>
      <c r="P49" s="207" t="s">
        <v>59</v>
      </c>
      <c r="Q49" s="195" t="s">
        <v>279</v>
      </c>
      <c r="R49" s="195" t="s">
        <v>154</v>
      </c>
      <c r="S49" s="201">
        <v>42578</v>
      </c>
      <c r="T49" s="194">
        <v>42579</v>
      </c>
      <c r="U49" s="192" t="s">
        <v>228</v>
      </c>
      <c r="V49" s="214" t="s">
        <v>238</v>
      </c>
      <c r="W49" s="214" t="s">
        <v>200</v>
      </c>
      <c r="X49" s="155">
        <v>11</v>
      </c>
      <c r="Y49" s="155">
        <v>11</v>
      </c>
      <c r="Z49" s="105" t="s">
        <v>352</v>
      </c>
      <c r="AA49" s="261" t="s">
        <v>228</v>
      </c>
      <c r="AB49" s="193"/>
      <c r="AC49" s="412"/>
    </row>
    <row r="50" spans="1:29" s="280" customFormat="1" x14ac:dyDescent="0.2">
      <c r="A50" s="298">
        <v>5911800</v>
      </c>
      <c r="B50" s="299">
        <v>13312415</v>
      </c>
      <c r="C50" s="299" t="s">
        <v>359</v>
      </c>
      <c r="D50" s="300" t="s">
        <v>419</v>
      </c>
      <c r="E50" s="301" t="s">
        <v>92</v>
      </c>
      <c r="F50" s="302">
        <v>8600</v>
      </c>
      <c r="G50" s="302">
        <v>1</v>
      </c>
      <c r="H50" s="302">
        <v>1</v>
      </c>
      <c r="I50" s="303">
        <v>58333.31</v>
      </c>
      <c r="J50" s="304"/>
      <c r="K50" s="179" t="s">
        <v>246</v>
      </c>
      <c r="L50" s="299" t="s">
        <v>420</v>
      </c>
      <c r="M50" s="299" t="s">
        <v>15</v>
      </c>
      <c r="N50" s="299" t="s">
        <v>82</v>
      </c>
      <c r="O50" s="299" t="s">
        <v>401</v>
      </c>
      <c r="P50" s="305" t="s">
        <v>228</v>
      </c>
      <c r="Q50" s="306" t="s">
        <v>228</v>
      </c>
      <c r="R50" s="306" t="s">
        <v>152</v>
      </c>
      <c r="S50" s="307">
        <v>42600</v>
      </c>
      <c r="T50" s="308">
        <v>42601</v>
      </c>
      <c r="U50" s="309" t="s">
        <v>228</v>
      </c>
      <c r="V50" s="310" t="s">
        <v>389</v>
      </c>
      <c r="W50" s="310" t="s">
        <v>226</v>
      </c>
      <c r="X50" s="311">
        <v>7</v>
      </c>
      <c r="Y50" s="311">
        <v>7</v>
      </c>
      <c r="Z50" s="312" t="s">
        <v>352</v>
      </c>
      <c r="AA50" s="313" t="s">
        <v>228</v>
      </c>
      <c r="AB50" s="312"/>
      <c r="AC50" s="412"/>
    </row>
    <row r="51" spans="1:29" s="271" customFormat="1" x14ac:dyDescent="0.2">
      <c r="A51" s="236">
        <v>91227052</v>
      </c>
      <c r="B51" s="382">
        <v>522112</v>
      </c>
      <c r="C51" s="237" t="s">
        <v>359</v>
      </c>
      <c r="D51" s="369" t="s">
        <v>455</v>
      </c>
      <c r="E51" s="239" t="s">
        <v>92</v>
      </c>
      <c r="F51" s="240">
        <v>8600</v>
      </c>
      <c r="G51" s="240">
        <v>1</v>
      </c>
      <c r="H51" s="240">
        <v>1</v>
      </c>
      <c r="I51" s="241">
        <v>71469.366399999999</v>
      </c>
      <c r="J51" s="242"/>
      <c r="K51" s="179" t="s">
        <v>246</v>
      </c>
      <c r="L51" s="370" t="s">
        <v>454</v>
      </c>
      <c r="M51" s="237" t="s">
        <v>16</v>
      </c>
      <c r="N51" s="237" t="s">
        <v>86</v>
      </c>
      <c r="O51" s="237" t="s">
        <v>87</v>
      </c>
      <c r="P51" s="266" t="s">
        <v>59</v>
      </c>
      <c r="Q51" s="267" t="s">
        <v>227</v>
      </c>
      <c r="R51" s="267" t="s">
        <v>154</v>
      </c>
      <c r="S51" s="246">
        <v>42590</v>
      </c>
      <c r="T51" s="247">
        <v>42591</v>
      </c>
      <c r="U51" s="248" t="s">
        <v>385</v>
      </c>
      <c r="V51" s="249" t="s">
        <v>238</v>
      </c>
      <c r="W51" s="249" t="s">
        <v>203</v>
      </c>
      <c r="X51" s="250">
        <v>9</v>
      </c>
      <c r="Y51" s="250">
        <v>9</v>
      </c>
      <c r="Z51" s="251" t="s">
        <v>352</v>
      </c>
      <c r="AA51" s="269" t="s">
        <v>228</v>
      </c>
      <c r="AB51" s="251"/>
      <c r="AC51" s="412"/>
    </row>
    <row r="52" spans="1:29" s="280" customFormat="1" x14ac:dyDescent="0.2">
      <c r="A52" s="283">
        <v>49412866</v>
      </c>
      <c r="B52" s="282">
        <v>13278003</v>
      </c>
      <c r="C52" s="282" t="s">
        <v>359</v>
      </c>
      <c r="D52" s="284" t="s">
        <v>411</v>
      </c>
      <c r="E52" s="290" t="s">
        <v>91</v>
      </c>
      <c r="F52" s="285">
        <v>8100</v>
      </c>
      <c r="G52" s="285">
        <v>1</v>
      </c>
      <c r="H52" s="285">
        <v>1</v>
      </c>
      <c r="I52" s="286">
        <v>53882.088100000001</v>
      </c>
      <c r="J52" s="291"/>
      <c r="K52" s="179" t="s">
        <v>246</v>
      </c>
      <c r="L52" s="282"/>
      <c r="M52" s="282" t="s">
        <v>27</v>
      </c>
      <c r="N52" s="282" t="s">
        <v>49</v>
      </c>
      <c r="O52" s="282" t="s">
        <v>50</v>
      </c>
      <c r="P52" s="287" t="s">
        <v>228</v>
      </c>
      <c r="Q52" s="281" t="s">
        <v>228</v>
      </c>
      <c r="R52" s="281" t="s">
        <v>152</v>
      </c>
      <c r="S52" s="288">
        <v>42597</v>
      </c>
      <c r="T52" s="294">
        <v>42598</v>
      </c>
      <c r="U52" s="293" t="s">
        <v>412</v>
      </c>
      <c r="V52" s="295" t="s">
        <v>389</v>
      </c>
      <c r="W52" s="295" t="s">
        <v>413</v>
      </c>
      <c r="X52" s="292">
        <v>12</v>
      </c>
      <c r="Y52" s="292">
        <v>24</v>
      </c>
      <c r="Z52" s="289" t="s">
        <v>352</v>
      </c>
      <c r="AA52" s="296" t="s">
        <v>228</v>
      </c>
      <c r="AB52" s="289"/>
      <c r="AC52" s="412"/>
    </row>
    <row r="53" spans="1:29" x14ac:dyDescent="0.2">
      <c r="A53" s="97">
        <v>73847431</v>
      </c>
      <c r="B53" s="93">
        <v>2857365</v>
      </c>
      <c r="C53" s="93" t="s">
        <v>359</v>
      </c>
      <c r="D53" s="98" t="s">
        <v>362</v>
      </c>
      <c r="E53" s="106" t="s">
        <v>91</v>
      </c>
      <c r="F53" s="99">
        <v>8100</v>
      </c>
      <c r="G53" s="99">
        <v>1</v>
      </c>
      <c r="H53" s="99">
        <v>0</v>
      </c>
      <c r="I53" s="100">
        <v>60000</v>
      </c>
      <c r="J53" s="123"/>
      <c r="K53" s="277" t="s">
        <v>391</v>
      </c>
      <c r="L53" s="93" t="s">
        <v>968</v>
      </c>
      <c r="M53" s="93" t="s">
        <v>12</v>
      </c>
      <c r="N53" s="93" t="s">
        <v>12</v>
      </c>
      <c r="O53" s="93" t="s">
        <v>68</v>
      </c>
      <c r="P53" s="102" t="s">
        <v>59</v>
      </c>
      <c r="Q53" s="92" t="s">
        <v>12</v>
      </c>
      <c r="R53" s="92" t="s">
        <v>154</v>
      </c>
      <c r="S53" s="103">
        <v>42583</v>
      </c>
      <c r="T53" s="268">
        <v>42584</v>
      </c>
      <c r="U53" s="260" t="s">
        <v>228</v>
      </c>
      <c r="V53" s="214" t="s">
        <v>238</v>
      </c>
      <c r="W53" s="214" t="s">
        <v>211</v>
      </c>
      <c r="X53" s="142">
        <v>12</v>
      </c>
      <c r="Y53" s="142">
        <v>36</v>
      </c>
      <c r="Z53" s="105" t="s">
        <v>352</v>
      </c>
      <c r="AA53" s="261" t="s">
        <v>228</v>
      </c>
      <c r="AB53" s="105"/>
      <c r="AC53" s="412"/>
    </row>
    <row r="54" spans="1:29" x14ac:dyDescent="0.2">
      <c r="A54" s="97">
        <v>59012719</v>
      </c>
      <c r="B54" s="93">
        <v>2857365</v>
      </c>
      <c r="C54" s="93" t="s">
        <v>359</v>
      </c>
      <c r="D54" s="98" t="s">
        <v>362</v>
      </c>
      <c r="E54" s="106" t="s">
        <v>91</v>
      </c>
      <c r="F54" s="99">
        <v>8100</v>
      </c>
      <c r="G54" s="99">
        <v>1</v>
      </c>
      <c r="H54" s="99">
        <v>0</v>
      </c>
      <c r="I54" s="100">
        <v>60000</v>
      </c>
      <c r="J54" s="123"/>
      <c r="K54" s="277" t="s">
        <v>391</v>
      </c>
      <c r="L54" s="93" t="s">
        <v>1554</v>
      </c>
      <c r="M54" s="93" t="s">
        <v>12</v>
      </c>
      <c r="N54" s="93" t="s">
        <v>12</v>
      </c>
      <c r="O54" s="93" t="s">
        <v>68</v>
      </c>
      <c r="P54" s="102" t="s">
        <v>59</v>
      </c>
      <c r="Q54" s="92" t="s">
        <v>12</v>
      </c>
      <c r="R54" s="92" t="s">
        <v>154</v>
      </c>
      <c r="S54" s="103">
        <v>42583</v>
      </c>
      <c r="T54" s="268">
        <v>42584</v>
      </c>
      <c r="U54" s="260" t="s">
        <v>228</v>
      </c>
      <c r="V54" s="214" t="s">
        <v>238</v>
      </c>
      <c r="W54" s="214" t="s">
        <v>211</v>
      </c>
      <c r="X54" s="142">
        <v>12</v>
      </c>
      <c r="Y54" s="142">
        <v>36</v>
      </c>
      <c r="Z54" s="105" t="s">
        <v>352</v>
      </c>
      <c r="AA54" s="261" t="s">
        <v>228</v>
      </c>
      <c r="AB54" s="105"/>
      <c r="AC54" s="412"/>
    </row>
    <row r="55" spans="1:29" x14ac:dyDescent="0.2">
      <c r="A55" s="97">
        <v>66307089</v>
      </c>
      <c r="B55" s="93">
        <v>3106948</v>
      </c>
      <c r="C55" s="93" t="s">
        <v>359</v>
      </c>
      <c r="D55" s="98" t="s">
        <v>360</v>
      </c>
      <c r="E55" s="106" t="s">
        <v>91</v>
      </c>
      <c r="F55" s="99">
        <v>8100</v>
      </c>
      <c r="G55" s="99">
        <v>2</v>
      </c>
      <c r="H55" s="99">
        <v>2</v>
      </c>
      <c r="I55" s="100">
        <v>114351.20879999999</v>
      </c>
      <c r="J55" s="123"/>
      <c r="K55" s="179" t="s">
        <v>246</v>
      </c>
      <c r="L55" s="93"/>
      <c r="M55" s="93" t="s">
        <v>18</v>
      </c>
      <c r="N55" s="93" t="s">
        <v>18</v>
      </c>
      <c r="O55" s="93" t="s">
        <v>317</v>
      </c>
      <c r="P55" s="102" t="s">
        <v>59</v>
      </c>
      <c r="Q55" s="92" t="s">
        <v>18</v>
      </c>
      <c r="R55" s="92" t="s">
        <v>154</v>
      </c>
      <c r="S55" s="103">
        <v>42583</v>
      </c>
      <c r="T55" s="268">
        <v>42584</v>
      </c>
      <c r="U55" s="260" t="s">
        <v>361</v>
      </c>
      <c r="V55" s="214" t="s">
        <v>238</v>
      </c>
      <c r="W55" s="214" t="s">
        <v>211</v>
      </c>
      <c r="X55" s="142">
        <v>12</v>
      </c>
      <c r="Y55" s="142">
        <v>36</v>
      </c>
      <c r="Z55" s="105" t="s">
        <v>352</v>
      </c>
      <c r="AA55" s="261" t="s">
        <v>228</v>
      </c>
      <c r="AB55" s="105"/>
      <c r="AC55" s="412"/>
    </row>
    <row r="56" spans="1:29" s="315" customFormat="1" x14ac:dyDescent="0.2">
      <c r="A56" s="339">
        <v>5308995</v>
      </c>
      <c r="B56" s="340">
        <v>664343</v>
      </c>
      <c r="C56" s="335" t="s">
        <v>359</v>
      </c>
      <c r="D56" s="341" t="s">
        <v>438</v>
      </c>
      <c r="E56" s="342" t="s">
        <v>92</v>
      </c>
      <c r="F56" s="343">
        <v>8600</v>
      </c>
      <c r="G56" s="343">
        <v>1</v>
      </c>
      <c r="H56" s="343">
        <v>1</v>
      </c>
      <c r="I56" s="344">
        <v>83333.3</v>
      </c>
      <c r="J56" s="345"/>
      <c r="K56" s="179" t="s">
        <v>246</v>
      </c>
      <c r="L56" s="340" t="s">
        <v>439</v>
      </c>
      <c r="M56" s="335" t="s">
        <v>12</v>
      </c>
      <c r="N56" s="340" t="s">
        <v>12</v>
      </c>
      <c r="O56" s="340" t="s">
        <v>67</v>
      </c>
      <c r="P56" s="336" t="s">
        <v>228</v>
      </c>
      <c r="Q56" s="334" t="s">
        <v>228</v>
      </c>
      <c r="R56" s="334" t="s">
        <v>152</v>
      </c>
      <c r="S56" s="346">
        <v>42606</v>
      </c>
      <c r="T56" s="347">
        <v>42608</v>
      </c>
      <c r="U56" s="348" t="s">
        <v>440</v>
      </c>
      <c r="V56" s="349" t="s">
        <v>389</v>
      </c>
      <c r="W56" s="349" t="s">
        <v>200</v>
      </c>
      <c r="X56" s="350">
        <v>10</v>
      </c>
      <c r="Y56" s="350">
        <v>10</v>
      </c>
      <c r="Z56" s="337" t="s">
        <v>324</v>
      </c>
      <c r="AA56" s="338" t="s">
        <v>246</v>
      </c>
      <c r="AB56" s="351"/>
      <c r="AC56" s="412"/>
    </row>
    <row r="57" spans="1:29" x14ac:dyDescent="0.2">
      <c r="A57" s="97">
        <v>66578828</v>
      </c>
      <c r="B57" s="93">
        <v>3621719</v>
      </c>
      <c r="C57" s="93" t="s">
        <v>359</v>
      </c>
      <c r="D57" s="98" t="s">
        <v>363</v>
      </c>
      <c r="E57" s="106" t="s">
        <v>92</v>
      </c>
      <c r="F57" s="99">
        <v>8600</v>
      </c>
      <c r="G57" s="99">
        <v>1</v>
      </c>
      <c r="H57" s="99">
        <v>1</v>
      </c>
      <c r="I57" s="100">
        <v>95292.493199999997</v>
      </c>
      <c r="J57" s="123"/>
      <c r="K57" s="179" t="s">
        <v>246</v>
      </c>
      <c r="L57" s="93"/>
      <c r="M57" s="93" t="s">
        <v>18</v>
      </c>
      <c r="N57" s="93" t="s">
        <v>18</v>
      </c>
      <c r="O57" s="93" t="s">
        <v>364</v>
      </c>
      <c r="P57" s="102" t="s">
        <v>228</v>
      </c>
      <c r="Q57" s="92" t="s">
        <v>228</v>
      </c>
      <c r="R57" s="92" t="s">
        <v>152</v>
      </c>
      <c r="S57" s="103">
        <v>42583</v>
      </c>
      <c r="T57" s="268">
        <v>42584</v>
      </c>
      <c r="U57" s="260" t="s">
        <v>365</v>
      </c>
      <c r="V57" s="214" t="s">
        <v>238</v>
      </c>
      <c r="W57" s="214" t="s">
        <v>211</v>
      </c>
      <c r="X57" s="142">
        <v>12</v>
      </c>
      <c r="Y57" s="142">
        <v>36</v>
      </c>
      <c r="Z57" s="105" t="s">
        <v>352</v>
      </c>
      <c r="AA57" s="261" t="s">
        <v>228</v>
      </c>
      <c r="AB57" s="105"/>
      <c r="AC57" s="412"/>
    </row>
    <row r="58" spans="1:29" s="271" customFormat="1" ht="15" x14ac:dyDescent="0.25">
      <c r="A58" s="215">
        <v>65554511</v>
      </c>
      <c r="B58" s="237">
        <v>2456703</v>
      </c>
      <c r="C58" s="272" t="s">
        <v>359</v>
      </c>
      <c r="D58" s="238" t="s">
        <v>394</v>
      </c>
      <c r="E58" s="239" t="s">
        <v>92</v>
      </c>
      <c r="F58" s="240">
        <v>8600</v>
      </c>
      <c r="G58" s="240">
        <v>1</v>
      </c>
      <c r="H58" s="240">
        <v>1</v>
      </c>
      <c r="I58" s="241">
        <v>66666.64</v>
      </c>
      <c r="J58" s="242"/>
      <c r="K58" s="179" t="s">
        <v>246</v>
      </c>
      <c r="L58" s="237" t="s">
        <v>395</v>
      </c>
      <c r="M58" s="272" t="s">
        <v>12</v>
      </c>
      <c r="N58" s="237" t="s">
        <v>12</v>
      </c>
      <c r="O58" s="237" t="s">
        <v>78</v>
      </c>
      <c r="P58" s="275" t="s">
        <v>59</v>
      </c>
      <c r="Q58" s="92" t="s">
        <v>12</v>
      </c>
      <c r="R58" s="92" t="s">
        <v>154</v>
      </c>
      <c r="S58" s="246">
        <v>42590</v>
      </c>
      <c r="T58" s="247">
        <v>42592</v>
      </c>
      <c r="U58" s="248" t="s">
        <v>396</v>
      </c>
      <c r="V58" s="249" t="s">
        <v>389</v>
      </c>
      <c r="W58" s="249" t="s">
        <v>203</v>
      </c>
      <c r="X58" s="250">
        <v>8</v>
      </c>
      <c r="Y58" s="250">
        <v>8</v>
      </c>
      <c r="Z58" s="105" t="s">
        <v>352</v>
      </c>
      <c r="AA58" s="261" t="s">
        <v>228</v>
      </c>
      <c r="AB58" s="251"/>
      <c r="AC58" s="412"/>
    </row>
    <row r="59" spans="1:29" s="386" customFormat="1" x14ac:dyDescent="0.2">
      <c r="A59" s="180">
        <v>85286269</v>
      </c>
      <c r="B59" s="181">
        <v>8651744</v>
      </c>
      <c r="C59" s="181" t="s">
        <v>359</v>
      </c>
      <c r="D59" s="182" t="s">
        <v>429</v>
      </c>
      <c r="E59" s="183"/>
      <c r="F59" s="184"/>
      <c r="G59" s="184"/>
      <c r="H59" s="184"/>
      <c r="I59" s="185"/>
      <c r="J59" s="186"/>
      <c r="K59" s="187" t="s">
        <v>391</v>
      </c>
      <c r="L59" s="188" t="s">
        <v>556</v>
      </c>
      <c r="M59" s="181" t="s">
        <v>23</v>
      </c>
      <c r="N59" s="181" t="s">
        <v>430</v>
      </c>
      <c r="O59" s="181" t="s">
        <v>431</v>
      </c>
      <c r="P59" s="189" t="s">
        <v>59</v>
      </c>
      <c r="Q59" s="190" t="s">
        <v>430</v>
      </c>
      <c r="R59" s="190" t="s">
        <v>154</v>
      </c>
      <c r="S59" s="190">
        <v>42602</v>
      </c>
      <c r="T59" s="190">
        <v>42604</v>
      </c>
      <c r="U59" s="189" t="s">
        <v>432</v>
      </c>
      <c r="V59" s="189" t="s">
        <v>238</v>
      </c>
      <c r="W59" s="189" t="s">
        <v>384</v>
      </c>
      <c r="X59" s="191">
        <v>1</v>
      </c>
      <c r="Y59" s="191">
        <v>12</v>
      </c>
      <c r="Z59" s="184" t="s">
        <v>352</v>
      </c>
      <c r="AA59" s="184" t="s">
        <v>228</v>
      </c>
      <c r="AB59" s="184" t="s">
        <v>249</v>
      </c>
      <c r="AC59" s="412"/>
    </row>
    <row r="60" spans="1:29" s="271" customFormat="1" x14ac:dyDescent="0.2">
      <c r="A60" s="273">
        <v>8633822</v>
      </c>
      <c r="B60" s="272">
        <v>1943266</v>
      </c>
      <c r="C60" s="272" t="s">
        <v>359</v>
      </c>
      <c r="D60" s="238" t="s">
        <v>402</v>
      </c>
      <c r="E60" s="239" t="s">
        <v>91</v>
      </c>
      <c r="F60" s="240">
        <v>8100</v>
      </c>
      <c r="G60" s="240">
        <v>1</v>
      </c>
      <c r="H60" s="240">
        <v>1</v>
      </c>
      <c r="I60" s="274">
        <v>14293.906199999999</v>
      </c>
      <c r="J60" s="242"/>
      <c r="K60" s="179" t="s">
        <v>246</v>
      </c>
      <c r="L60" s="237" t="s">
        <v>403</v>
      </c>
      <c r="M60" s="272" t="s">
        <v>16</v>
      </c>
      <c r="N60" s="237" t="s">
        <v>75</v>
      </c>
      <c r="O60" s="237" t="s">
        <v>404</v>
      </c>
      <c r="P60" s="275" t="s">
        <v>59</v>
      </c>
      <c r="Q60" s="92" t="s">
        <v>405</v>
      </c>
      <c r="R60" s="92" t="s">
        <v>154</v>
      </c>
      <c r="S60" s="276">
        <v>42593</v>
      </c>
      <c r="T60" s="247">
        <v>42597</v>
      </c>
      <c r="U60" s="248" t="s">
        <v>406</v>
      </c>
      <c r="V60" s="249" t="s">
        <v>389</v>
      </c>
      <c r="W60" s="249" t="s">
        <v>320</v>
      </c>
      <c r="X60" s="250">
        <v>3</v>
      </c>
      <c r="Y60" s="250">
        <v>15</v>
      </c>
      <c r="Z60" s="105" t="s">
        <v>352</v>
      </c>
      <c r="AA60" s="261" t="s">
        <v>228</v>
      </c>
      <c r="AB60" s="251"/>
      <c r="AC60" s="412"/>
    </row>
    <row r="61" spans="1:29" s="280" customFormat="1" x14ac:dyDescent="0.2">
      <c r="A61" s="318">
        <v>67960619</v>
      </c>
      <c r="B61" s="314">
        <v>16043298</v>
      </c>
      <c r="C61" s="317" t="s">
        <v>359</v>
      </c>
      <c r="D61" s="319" t="s">
        <v>434</v>
      </c>
      <c r="E61" s="326" t="s">
        <v>91</v>
      </c>
      <c r="F61" s="320">
        <v>8100</v>
      </c>
      <c r="G61" s="320">
        <v>1</v>
      </c>
      <c r="H61" s="240">
        <v>1</v>
      </c>
      <c r="I61" s="321">
        <v>60000</v>
      </c>
      <c r="J61" s="327"/>
      <c r="K61" s="179" t="s">
        <v>246</v>
      </c>
      <c r="L61" s="317" t="s">
        <v>448</v>
      </c>
      <c r="M61" s="317" t="s">
        <v>12</v>
      </c>
      <c r="N61" s="317" t="s">
        <v>12</v>
      </c>
      <c r="O61" s="317" t="s">
        <v>68</v>
      </c>
      <c r="P61" s="323" t="s">
        <v>228</v>
      </c>
      <c r="Q61" s="316" t="s">
        <v>228</v>
      </c>
      <c r="R61" s="316" t="s">
        <v>152</v>
      </c>
      <c r="S61" s="324">
        <v>42605</v>
      </c>
      <c r="T61" s="330">
        <v>42607</v>
      </c>
      <c r="U61" s="329" t="s">
        <v>435</v>
      </c>
      <c r="V61" s="331" t="s">
        <v>389</v>
      </c>
      <c r="W61" s="331" t="s">
        <v>413</v>
      </c>
      <c r="X61" s="328">
        <v>12</v>
      </c>
      <c r="Y61" s="328">
        <v>36</v>
      </c>
      <c r="Z61" s="325" t="s">
        <v>352</v>
      </c>
      <c r="AA61" s="332" t="s">
        <v>228</v>
      </c>
      <c r="AB61" s="325"/>
      <c r="AC61" s="412"/>
    </row>
    <row r="62" spans="1:29" x14ac:dyDescent="0.2">
      <c r="A62" s="236">
        <v>47756448</v>
      </c>
      <c r="B62" s="237">
        <v>1530730</v>
      </c>
      <c r="C62" s="237" t="s">
        <v>359</v>
      </c>
      <c r="D62" s="238" t="s">
        <v>371</v>
      </c>
      <c r="E62" s="239" t="s">
        <v>91</v>
      </c>
      <c r="F62" s="240">
        <v>8100</v>
      </c>
      <c r="G62" s="240">
        <v>1</v>
      </c>
      <c r="H62" s="240">
        <v>1</v>
      </c>
      <c r="I62" s="241">
        <v>53882.088100000001</v>
      </c>
      <c r="J62" s="242"/>
      <c r="K62" s="179" t="s">
        <v>246</v>
      </c>
      <c r="L62" s="237"/>
      <c r="M62" s="237" t="s">
        <v>27</v>
      </c>
      <c r="N62" s="237" t="s">
        <v>49</v>
      </c>
      <c r="O62" s="237" t="s">
        <v>50</v>
      </c>
      <c r="P62" s="244" t="s">
        <v>228</v>
      </c>
      <c r="Q62" s="245" t="s">
        <v>228</v>
      </c>
      <c r="R62" s="245" t="s">
        <v>152</v>
      </c>
      <c r="S62" s="246">
        <v>42585</v>
      </c>
      <c r="T62" s="247">
        <v>42586</v>
      </c>
      <c r="U62" s="248" t="s">
        <v>372</v>
      </c>
      <c r="V62" s="249" t="s">
        <v>238</v>
      </c>
      <c r="W62" s="249" t="s">
        <v>211</v>
      </c>
      <c r="X62" s="250">
        <v>12</v>
      </c>
      <c r="Y62" s="250">
        <v>12</v>
      </c>
      <c r="Z62" s="105" t="s">
        <v>324</v>
      </c>
      <c r="AA62" s="261" t="s">
        <v>246</v>
      </c>
      <c r="AB62" s="251"/>
      <c r="AC62" s="392" t="s">
        <v>671</v>
      </c>
    </row>
    <row r="63" spans="1:29" x14ac:dyDescent="0.2">
      <c r="A63" s="236">
        <v>72787689</v>
      </c>
      <c r="B63" s="237">
        <v>13084320</v>
      </c>
      <c r="C63" s="237" t="s">
        <v>359</v>
      </c>
      <c r="D63" s="238" t="s">
        <v>381</v>
      </c>
      <c r="E63" s="239" t="s">
        <v>92</v>
      </c>
      <c r="F63" s="240">
        <v>8600</v>
      </c>
      <c r="G63" s="240">
        <v>1</v>
      </c>
      <c r="H63" s="240">
        <v>1</v>
      </c>
      <c r="I63" s="241">
        <v>79410.409400000004</v>
      </c>
      <c r="J63" s="242"/>
      <c r="K63" s="179" t="s">
        <v>246</v>
      </c>
      <c r="L63" s="237"/>
      <c r="M63" s="237" t="s">
        <v>23</v>
      </c>
      <c r="N63" s="237" t="s">
        <v>340</v>
      </c>
      <c r="O63" s="237" t="s">
        <v>382</v>
      </c>
      <c r="P63" s="244" t="s">
        <v>59</v>
      </c>
      <c r="Q63" s="245" t="s">
        <v>340</v>
      </c>
      <c r="R63" s="245" t="s">
        <v>154</v>
      </c>
      <c r="S63" s="246">
        <v>42587</v>
      </c>
      <c r="T63" s="247">
        <v>42590</v>
      </c>
      <c r="U63" s="248" t="s">
        <v>383</v>
      </c>
      <c r="V63" s="249" t="s">
        <v>238</v>
      </c>
      <c r="W63" s="249" t="s">
        <v>384</v>
      </c>
      <c r="X63" s="250">
        <v>1</v>
      </c>
      <c r="Y63" s="250">
        <v>10</v>
      </c>
      <c r="Z63" s="251" t="s">
        <v>352</v>
      </c>
      <c r="AA63" s="269" t="s">
        <v>228</v>
      </c>
      <c r="AB63" s="251"/>
      <c r="AC63" s="412"/>
    </row>
    <row r="64" spans="1:29" x14ac:dyDescent="0.2">
      <c r="A64" s="236">
        <v>64471989</v>
      </c>
      <c r="B64" s="237">
        <v>4894547</v>
      </c>
      <c r="C64" s="237" t="s">
        <v>359</v>
      </c>
      <c r="D64" s="238" t="s">
        <v>368</v>
      </c>
      <c r="E64" s="239" t="s">
        <v>92</v>
      </c>
      <c r="F64" s="240">
        <v>8600</v>
      </c>
      <c r="G64" s="240">
        <v>1</v>
      </c>
      <c r="H64" s="240">
        <v>1</v>
      </c>
      <c r="I64" s="241">
        <v>58333.31</v>
      </c>
      <c r="J64" s="242"/>
      <c r="K64" s="179" t="s">
        <v>246</v>
      </c>
      <c r="L64" s="237"/>
      <c r="M64" s="237" t="s">
        <v>15</v>
      </c>
      <c r="N64" s="237" t="s">
        <v>105</v>
      </c>
      <c r="O64" s="237" t="s">
        <v>106</v>
      </c>
      <c r="P64" s="244" t="s">
        <v>59</v>
      </c>
      <c r="Q64" s="245" t="s">
        <v>369</v>
      </c>
      <c r="R64" s="245" t="s">
        <v>154</v>
      </c>
      <c r="S64" s="246">
        <v>42583</v>
      </c>
      <c r="T64" s="247">
        <v>42586</v>
      </c>
      <c r="U64" s="248" t="s">
        <v>370</v>
      </c>
      <c r="V64" s="249" t="s">
        <v>238</v>
      </c>
      <c r="W64" s="249" t="s">
        <v>212</v>
      </c>
      <c r="X64" s="250">
        <v>7</v>
      </c>
      <c r="Y64" s="250">
        <v>19</v>
      </c>
      <c r="Z64" s="251" t="s">
        <v>352</v>
      </c>
      <c r="AA64" s="269" t="s">
        <v>228</v>
      </c>
      <c r="AB64" s="251"/>
      <c r="AC64" s="412"/>
    </row>
    <row r="65" spans="1:29" s="367" customFormat="1" x14ac:dyDescent="0.2">
      <c r="A65" s="339">
        <v>77469965</v>
      </c>
      <c r="B65" s="340">
        <v>594658</v>
      </c>
      <c r="C65" s="370" t="s">
        <v>359</v>
      </c>
      <c r="D65" s="341" t="s">
        <v>456</v>
      </c>
      <c r="E65" s="342" t="s">
        <v>91</v>
      </c>
      <c r="F65" s="343">
        <v>8100</v>
      </c>
      <c r="G65" s="343">
        <v>1</v>
      </c>
      <c r="H65" s="372">
        <v>1</v>
      </c>
      <c r="I65" s="344">
        <v>45000</v>
      </c>
      <c r="J65" s="345"/>
      <c r="K65" s="179" t="s">
        <v>246</v>
      </c>
      <c r="L65" s="340" t="s">
        <v>457</v>
      </c>
      <c r="M65" s="370" t="s">
        <v>11</v>
      </c>
      <c r="N65" s="340" t="s">
        <v>458</v>
      </c>
      <c r="O65" s="340" t="s">
        <v>459</v>
      </c>
      <c r="P65" s="374" t="s">
        <v>59</v>
      </c>
      <c r="Q65" s="334" t="s">
        <v>458</v>
      </c>
      <c r="R65" s="334" t="s">
        <v>154</v>
      </c>
      <c r="S65" s="346">
        <v>42613</v>
      </c>
      <c r="T65" s="347">
        <v>42614</v>
      </c>
      <c r="U65" s="348" t="s">
        <v>460</v>
      </c>
      <c r="V65" s="349" t="s">
        <v>389</v>
      </c>
      <c r="W65" s="349" t="s">
        <v>201</v>
      </c>
      <c r="X65" s="350">
        <v>9</v>
      </c>
      <c r="Y65" s="350">
        <v>33</v>
      </c>
      <c r="Z65" s="337" t="s">
        <v>352</v>
      </c>
      <c r="AA65" s="338" t="s">
        <v>228</v>
      </c>
      <c r="AB65" s="351"/>
      <c r="AC65" s="412"/>
    </row>
    <row r="66" spans="1:29" s="367" customFormat="1" x14ac:dyDescent="0.2">
      <c r="A66" s="339">
        <v>49027376</v>
      </c>
      <c r="B66" s="340">
        <v>5835968</v>
      </c>
      <c r="C66" s="370" t="s">
        <v>359</v>
      </c>
      <c r="D66" s="319" t="s">
        <v>461</v>
      </c>
      <c r="E66" s="342" t="s">
        <v>91</v>
      </c>
      <c r="F66" s="343">
        <v>8100</v>
      </c>
      <c r="G66" s="383">
        <v>1</v>
      </c>
      <c r="H66" s="372">
        <v>1</v>
      </c>
      <c r="I66" s="344">
        <v>405000</v>
      </c>
      <c r="J66" s="345"/>
      <c r="K66" s="179" t="s">
        <v>246</v>
      </c>
      <c r="L66" s="384" t="s">
        <v>490</v>
      </c>
      <c r="M66" s="370" t="s">
        <v>25</v>
      </c>
      <c r="N66" s="340" t="s">
        <v>65</v>
      </c>
      <c r="O66" s="340" t="s">
        <v>462</v>
      </c>
      <c r="P66" s="374" t="s">
        <v>228</v>
      </c>
      <c r="Q66" s="334" t="s">
        <v>228</v>
      </c>
      <c r="R66" s="334" t="s">
        <v>152</v>
      </c>
      <c r="S66" s="346">
        <v>42612</v>
      </c>
      <c r="T66" s="347">
        <v>42614</v>
      </c>
      <c r="U66" s="348" t="s">
        <v>463</v>
      </c>
      <c r="V66" s="349" t="s">
        <v>389</v>
      </c>
      <c r="W66" s="349" t="s">
        <v>201</v>
      </c>
      <c r="X66" s="350">
        <v>9</v>
      </c>
      <c r="Y66" s="350">
        <v>9</v>
      </c>
      <c r="Z66" s="351" t="s">
        <v>324</v>
      </c>
      <c r="AA66" s="338" t="s">
        <v>246</v>
      </c>
      <c r="AB66" s="351"/>
      <c r="AC66" s="412"/>
    </row>
    <row r="67" spans="1:29" s="367" customFormat="1" x14ac:dyDescent="0.2">
      <c r="A67" s="339">
        <v>64340253</v>
      </c>
      <c r="B67" s="340">
        <v>3833026</v>
      </c>
      <c r="C67" s="370" t="s">
        <v>359</v>
      </c>
      <c r="D67" s="341" t="s">
        <v>464</v>
      </c>
      <c r="E67" s="342" t="s">
        <v>92</v>
      </c>
      <c r="F67" s="343">
        <v>8600</v>
      </c>
      <c r="G67" s="343">
        <v>1</v>
      </c>
      <c r="H67" s="372">
        <v>1</v>
      </c>
      <c r="I67" s="344">
        <v>99999.96</v>
      </c>
      <c r="J67" s="345"/>
      <c r="K67" s="179" t="s">
        <v>246</v>
      </c>
      <c r="L67" s="340" t="s">
        <v>465</v>
      </c>
      <c r="M67" s="370" t="s">
        <v>12</v>
      </c>
      <c r="N67" s="340" t="s">
        <v>12</v>
      </c>
      <c r="O67" s="340" t="s">
        <v>78</v>
      </c>
      <c r="P67" s="374" t="s">
        <v>228</v>
      </c>
      <c r="Q67" s="334" t="s">
        <v>228</v>
      </c>
      <c r="R67" s="334" t="s">
        <v>152</v>
      </c>
      <c r="S67" s="346">
        <v>42612</v>
      </c>
      <c r="T67" s="347">
        <v>42614</v>
      </c>
      <c r="U67" s="348" t="s">
        <v>466</v>
      </c>
      <c r="V67" s="349" t="s">
        <v>199</v>
      </c>
      <c r="W67" s="349" t="s">
        <v>200</v>
      </c>
      <c r="X67" s="350">
        <v>12</v>
      </c>
      <c r="Y67" s="350">
        <v>36</v>
      </c>
      <c r="Z67" s="351" t="s">
        <v>352</v>
      </c>
      <c r="AA67" s="313" t="s">
        <v>228</v>
      </c>
      <c r="AB67" s="351"/>
      <c r="AC67" s="412"/>
    </row>
    <row r="68" spans="1:29" s="367" customFormat="1" x14ac:dyDescent="0.2">
      <c r="A68" s="339">
        <v>79767838</v>
      </c>
      <c r="B68" s="340">
        <v>11083390</v>
      </c>
      <c r="C68" s="370" t="s">
        <v>359</v>
      </c>
      <c r="D68" s="341" t="s">
        <v>467</v>
      </c>
      <c r="E68" s="342" t="s">
        <v>92</v>
      </c>
      <c r="F68" s="343">
        <v>8600</v>
      </c>
      <c r="G68" s="343">
        <v>1</v>
      </c>
      <c r="H68" s="372">
        <v>1</v>
      </c>
      <c r="I68" s="344">
        <v>31764.161700000001</v>
      </c>
      <c r="J68" s="345"/>
      <c r="K68" s="179" t="s">
        <v>246</v>
      </c>
      <c r="L68" s="340"/>
      <c r="M68" s="370" t="s">
        <v>16</v>
      </c>
      <c r="N68" s="340" t="s">
        <v>66</v>
      </c>
      <c r="O68" s="340" t="s">
        <v>468</v>
      </c>
      <c r="P68" s="374" t="s">
        <v>59</v>
      </c>
      <c r="Q68" s="334" t="s">
        <v>66</v>
      </c>
      <c r="R68" s="334" t="s">
        <v>154</v>
      </c>
      <c r="S68" s="346">
        <v>42612</v>
      </c>
      <c r="T68" s="347">
        <v>42614</v>
      </c>
      <c r="U68" s="348" t="s">
        <v>469</v>
      </c>
      <c r="V68" s="349" t="s">
        <v>389</v>
      </c>
      <c r="W68" s="349" t="s">
        <v>204</v>
      </c>
      <c r="X68" s="350">
        <v>4</v>
      </c>
      <c r="Y68" s="350">
        <v>16</v>
      </c>
      <c r="Z68" s="351" t="s">
        <v>352</v>
      </c>
      <c r="AA68" s="313" t="s">
        <v>228</v>
      </c>
      <c r="AB68" s="351"/>
      <c r="AC68" s="392" t="s">
        <v>671</v>
      </c>
    </row>
    <row r="69" spans="1:29" s="367" customFormat="1" x14ac:dyDescent="0.2">
      <c r="A69" s="339">
        <v>85077107</v>
      </c>
      <c r="B69" s="340">
        <v>13183720</v>
      </c>
      <c r="C69" s="370" t="s">
        <v>359</v>
      </c>
      <c r="D69" s="319" t="s">
        <v>470</v>
      </c>
      <c r="E69" s="342" t="s">
        <v>91</v>
      </c>
      <c r="F69" s="343">
        <v>8100</v>
      </c>
      <c r="G69" s="343">
        <v>1</v>
      </c>
      <c r="H69" s="390">
        <v>1</v>
      </c>
      <c r="I69" s="344">
        <v>4771.9814999999999</v>
      </c>
      <c r="J69" s="345"/>
      <c r="K69" s="179" t="s">
        <v>246</v>
      </c>
      <c r="L69" s="340"/>
      <c r="M69" s="370" t="s">
        <v>166</v>
      </c>
      <c r="N69" s="340" t="s">
        <v>471</v>
      </c>
      <c r="O69" s="340" t="s">
        <v>472</v>
      </c>
      <c r="P69" s="374" t="s">
        <v>228</v>
      </c>
      <c r="Q69" s="334" t="s">
        <v>228</v>
      </c>
      <c r="R69" s="334" t="s">
        <v>152</v>
      </c>
      <c r="S69" s="346">
        <v>42612</v>
      </c>
      <c r="T69" s="347">
        <v>42614</v>
      </c>
      <c r="U69" s="348" t="s">
        <v>473</v>
      </c>
      <c r="V69" s="349" t="s">
        <v>389</v>
      </c>
      <c r="W69" s="349" t="s">
        <v>474</v>
      </c>
      <c r="X69" s="350">
        <v>1</v>
      </c>
      <c r="Y69" s="350">
        <v>25</v>
      </c>
      <c r="Z69" s="351" t="s">
        <v>352</v>
      </c>
      <c r="AA69" s="313" t="s">
        <v>228</v>
      </c>
      <c r="AB69" s="351"/>
      <c r="AC69" s="412"/>
    </row>
    <row r="70" spans="1:29" s="386" customFormat="1" x14ac:dyDescent="0.2">
      <c r="A70" s="399">
        <v>81964321</v>
      </c>
      <c r="B70" s="400">
        <v>1445279</v>
      </c>
      <c r="C70" s="388" t="s">
        <v>359</v>
      </c>
      <c r="D70" s="401" t="s">
        <v>491</v>
      </c>
      <c r="E70" s="402" t="s">
        <v>91</v>
      </c>
      <c r="F70" s="403">
        <v>8100</v>
      </c>
      <c r="G70" s="403">
        <v>1</v>
      </c>
      <c r="H70" s="390">
        <v>0</v>
      </c>
      <c r="I70" s="404">
        <v>57175.604200000002</v>
      </c>
      <c r="J70" s="405"/>
      <c r="K70" s="406"/>
      <c r="L70" s="400" t="s">
        <v>492</v>
      </c>
      <c r="M70" s="400" t="s">
        <v>23</v>
      </c>
      <c r="N70" s="400" t="s">
        <v>493</v>
      </c>
      <c r="O70" s="400" t="s">
        <v>494</v>
      </c>
      <c r="P70" s="391" t="s">
        <v>59</v>
      </c>
      <c r="Q70" s="387" t="s">
        <v>493</v>
      </c>
      <c r="R70" s="387" t="s">
        <v>154</v>
      </c>
      <c r="S70" s="407">
        <v>42613</v>
      </c>
      <c r="T70" s="408">
        <v>42615</v>
      </c>
      <c r="U70" s="409" t="s">
        <v>495</v>
      </c>
      <c r="V70" s="410" t="s">
        <v>254</v>
      </c>
      <c r="W70" s="410" t="s">
        <v>201</v>
      </c>
      <c r="X70" s="411">
        <v>12</v>
      </c>
      <c r="Y70" s="411">
        <v>36</v>
      </c>
      <c r="Z70" s="412" t="s">
        <v>352</v>
      </c>
      <c r="AA70" s="413" t="s">
        <v>228</v>
      </c>
      <c r="AB70" s="412"/>
      <c r="AC70" s="412"/>
    </row>
    <row r="71" spans="1:29" s="386" customFormat="1" x14ac:dyDescent="0.2">
      <c r="A71" s="399">
        <v>91598460</v>
      </c>
      <c r="B71" s="417">
        <v>29089395</v>
      </c>
      <c r="C71" s="388" t="s">
        <v>359</v>
      </c>
      <c r="D71" s="418" t="s">
        <v>577</v>
      </c>
      <c r="E71" s="402" t="s">
        <v>92</v>
      </c>
      <c r="F71" s="403">
        <v>8600</v>
      </c>
      <c r="G71" s="403">
        <v>1</v>
      </c>
      <c r="H71" s="390">
        <v>1</v>
      </c>
      <c r="I71" s="404">
        <v>95292.4954</v>
      </c>
      <c r="J71" s="405"/>
      <c r="K71" s="179" t="s">
        <v>246</v>
      </c>
      <c r="L71" s="388" t="s">
        <v>576</v>
      </c>
      <c r="M71" s="388" t="s">
        <v>18</v>
      </c>
      <c r="N71" s="400" t="s">
        <v>18</v>
      </c>
      <c r="O71" s="400" t="s">
        <v>496</v>
      </c>
      <c r="P71" s="391" t="s">
        <v>228</v>
      </c>
      <c r="Q71" s="387" t="s">
        <v>228</v>
      </c>
      <c r="R71" s="387" t="s">
        <v>152</v>
      </c>
      <c r="S71" s="407">
        <v>42613</v>
      </c>
      <c r="T71" s="408">
        <v>42615</v>
      </c>
      <c r="U71" s="409"/>
      <c r="V71" s="410" t="s">
        <v>389</v>
      </c>
      <c r="W71" s="410" t="s">
        <v>413</v>
      </c>
      <c r="X71" s="411">
        <v>12</v>
      </c>
      <c r="Y71" s="411">
        <v>36</v>
      </c>
      <c r="Z71" s="412" t="s">
        <v>352</v>
      </c>
      <c r="AA71" s="413" t="s">
        <v>228</v>
      </c>
      <c r="AB71" s="412"/>
      <c r="AC71" s="412"/>
    </row>
    <row r="72" spans="1:29" s="386" customFormat="1" x14ac:dyDescent="0.2">
      <c r="A72" s="399">
        <v>8400657</v>
      </c>
      <c r="B72" s="400">
        <v>830434</v>
      </c>
      <c r="C72" s="388" t="s">
        <v>475</v>
      </c>
      <c r="D72" s="401" t="s">
        <v>497</v>
      </c>
      <c r="E72" s="402" t="s">
        <v>112</v>
      </c>
      <c r="F72" s="403">
        <v>8600</v>
      </c>
      <c r="G72" s="403">
        <v>6</v>
      </c>
      <c r="H72" s="403">
        <v>6</v>
      </c>
      <c r="I72" s="404">
        <v>600000</v>
      </c>
      <c r="J72" s="405"/>
      <c r="K72" s="179" t="s">
        <v>246</v>
      </c>
      <c r="L72" s="388" t="s">
        <v>787</v>
      </c>
      <c r="M72" s="388" t="s">
        <v>11</v>
      </c>
      <c r="N72" s="388" t="s">
        <v>69</v>
      </c>
      <c r="O72" s="388" t="s">
        <v>498</v>
      </c>
      <c r="P72" s="391" t="s">
        <v>59</v>
      </c>
      <c r="Q72" s="387" t="s">
        <v>227</v>
      </c>
      <c r="R72" s="387" t="s">
        <v>154</v>
      </c>
      <c r="S72" s="407">
        <v>42615</v>
      </c>
      <c r="T72" s="408">
        <v>42615</v>
      </c>
      <c r="U72" s="409" t="s">
        <v>499</v>
      </c>
      <c r="V72" s="394" t="s">
        <v>199</v>
      </c>
      <c r="W72" s="394" t="s">
        <v>200</v>
      </c>
      <c r="X72" s="411">
        <v>12</v>
      </c>
      <c r="Y72" s="411"/>
      <c r="Z72" s="392" t="s">
        <v>352</v>
      </c>
      <c r="AA72" s="395" t="s">
        <v>228</v>
      </c>
      <c r="AB72" s="412"/>
      <c r="AC72" s="412"/>
    </row>
    <row r="73" spans="1:29" s="386" customFormat="1" x14ac:dyDescent="0.2">
      <c r="A73" s="371">
        <v>84876164</v>
      </c>
      <c r="B73" s="388">
        <v>10361337</v>
      </c>
      <c r="C73" s="388" t="s">
        <v>475</v>
      </c>
      <c r="D73" s="319" t="s">
        <v>512</v>
      </c>
      <c r="E73" s="326" t="s">
        <v>92</v>
      </c>
      <c r="F73" s="390">
        <v>8600</v>
      </c>
      <c r="G73" s="390">
        <v>1</v>
      </c>
      <c r="H73" s="390">
        <v>1</v>
      </c>
      <c r="I73" s="373">
        <v>33333.32</v>
      </c>
      <c r="J73" s="327"/>
      <c r="K73" s="179" t="s">
        <v>246</v>
      </c>
      <c r="L73" s="388" t="s">
        <v>513</v>
      </c>
      <c r="M73" s="388" t="s">
        <v>16</v>
      </c>
      <c r="N73" s="388" t="s">
        <v>236</v>
      </c>
      <c r="O73" s="388" t="s">
        <v>237</v>
      </c>
      <c r="P73" s="391" t="s">
        <v>228</v>
      </c>
      <c r="Q73" s="387" t="s">
        <v>228</v>
      </c>
      <c r="R73" s="387" t="s">
        <v>152</v>
      </c>
      <c r="S73" s="375">
        <v>42620</v>
      </c>
      <c r="T73" s="330">
        <v>42622</v>
      </c>
      <c r="U73" s="329" t="s">
        <v>514</v>
      </c>
      <c r="V73" s="394" t="s">
        <v>389</v>
      </c>
      <c r="W73" s="394" t="s">
        <v>204</v>
      </c>
      <c r="X73" s="328">
        <v>4</v>
      </c>
      <c r="Y73" s="328">
        <v>16</v>
      </c>
      <c r="Z73" s="392" t="s">
        <v>352</v>
      </c>
      <c r="AA73" s="395" t="s">
        <v>228</v>
      </c>
      <c r="AB73" s="392"/>
      <c r="AC73" s="412"/>
    </row>
    <row r="74" spans="1:29" s="386" customFormat="1" x14ac:dyDescent="0.2">
      <c r="A74" s="371">
        <v>76808033</v>
      </c>
      <c r="B74" s="388">
        <v>10434974</v>
      </c>
      <c r="C74" s="388" t="s">
        <v>475</v>
      </c>
      <c r="D74" s="319" t="s">
        <v>500</v>
      </c>
      <c r="E74" s="326" t="s">
        <v>91</v>
      </c>
      <c r="F74" s="390">
        <v>8100</v>
      </c>
      <c r="G74" s="390">
        <v>1</v>
      </c>
      <c r="H74" s="390">
        <v>0</v>
      </c>
      <c r="I74" s="373">
        <v>60000</v>
      </c>
      <c r="J74" s="327"/>
      <c r="K74" s="277" t="s">
        <v>391</v>
      </c>
      <c r="L74" s="388" t="s">
        <v>969</v>
      </c>
      <c r="M74" s="388" t="s">
        <v>12</v>
      </c>
      <c r="N74" s="388" t="s">
        <v>12</v>
      </c>
      <c r="O74" s="388" t="s">
        <v>81</v>
      </c>
      <c r="P74" s="391" t="s">
        <v>59</v>
      </c>
      <c r="Q74" s="387" t="s">
        <v>12</v>
      </c>
      <c r="R74" s="387" t="s">
        <v>154</v>
      </c>
      <c r="S74" s="375">
        <v>42614</v>
      </c>
      <c r="T74" s="330">
        <v>42618</v>
      </c>
      <c r="U74" s="329" t="s">
        <v>228</v>
      </c>
      <c r="V74" s="394" t="s">
        <v>389</v>
      </c>
      <c r="W74" s="394" t="s">
        <v>413</v>
      </c>
      <c r="X74" s="328">
        <v>12</v>
      </c>
      <c r="Y74" s="328">
        <v>36</v>
      </c>
      <c r="Z74" s="392" t="s">
        <v>352</v>
      </c>
      <c r="AA74" s="395" t="s">
        <v>228</v>
      </c>
      <c r="AB74" s="392"/>
      <c r="AC74" s="412"/>
    </row>
    <row r="75" spans="1:29" s="386" customFormat="1" x14ac:dyDescent="0.2">
      <c r="A75" s="371">
        <v>52543681</v>
      </c>
      <c r="B75" s="314">
        <v>1096009</v>
      </c>
      <c r="C75" s="388" t="s">
        <v>475</v>
      </c>
      <c r="D75" s="369" t="s">
        <v>519</v>
      </c>
      <c r="E75" s="326" t="s">
        <v>92</v>
      </c>
      <c r="F75" s="390">
        <v>8600</v>
      </c>
      <c r="G75" s="390">
        <v>1</v>
      </c>
      <c r="H75" s="390">
        <v>1</v>
      </c>
      <c r="I75" s="373">
        <v>99999.96</v>
      </c>
      <c r="J75" s="327"/>
      <c r="K75" s="393" t="s">
        <v>246</v>
      </c>
      <c r="L75" s="388" t="s">
        <v>518</v>
      </c>
      <c r="M75" s="388" t="s">
        <v>12</v>
      </c>
      <c r="N75" s="388" t="s">
        <v>12</v>
      </c>
      <c r="O75" s="388" t="s">
        <v>96</v>
      </c>
      <c r="P75" s="266" t="s">
        <v>59</v>
      </c>
      <c r="Q75" s="267" t="s">
        <v>12</v>
      </c>
      <c r="R75" s="267" t="s">
        <v>154</v>
      </c>
      <c r="S75" s="375">
        <v>42614</v>
      </c>
      <c r="T75" s="330">
        <v>42618</v>
      </c>
      <c r="U75" s="329" t="s">
        <v>228</v>
      </c>
      <c r="V75" s="394" t="s">
        <v>389</v>
      </c>
      <c r="W75" s="394" t="s">
        <v>413</v>
      </c>
      <c r="X75" s="328">
        <v>12</v>
      </c>
      <c r="Y75" s="328">
        <v>36</v>
      </c>
      <c r="Z75" s="392" t="s">
        <v>352</v>
      </c>
      <c r="AA75" s="395" t="s">
        <v>228</v>
      </c>
      <c r="AB75" s="392"/>
      <c r="AC75" s="412"/>
    </row>
    <row r="76" spans="1:29" s="386" customFormat="1" x14ac:dyDescent="0.2">
      <c r="A76" s="371">
        <v>5796964</v>
      </c>
      <c r="B76" s="388">
        <v>10241358</v>
      </c>
      <c r="C76" s="388" t="s">
        <v>475</v>
      </c>
      <c r="D76" s="319" t="s">
        <v>501</v>
      </c>
      <c r="E76" s="326" t="s">
        <v>92</v>
      </c>
      <c r="F76" s="390">
        <v>8600</v>
      </c>
      <c r="G76" s="390">
        <v>2</v>
      </c>
      <c r="H76" s="390">
        <v>2</v>
      </c>
      <c r="I76" s="373">
        <v>164639.7077</v>
      </c>
      <c r="J76" s="327"/>
      <c r="K76" s="393" t="s">
        <v>246</v>
      </c>
      <c r="L76" s="388"/>
      <c r="M76" s="388" t="s">
        <v>27</v>
      </c>
      <c r="N76" s="388" t="s">
        <v>49</v>
      </c>
      <c r="O76" s="388" t="s">
        <v>50</v>
      </c>
      <c r="P76" s="391" t="s">
        <v>228</v>
      </c>
      <c r="Q76" s="387" t="s">
        <v>228</v>
      </c>
      <c r="R76" s="387" t="s">
        <v>152</v>
      </c>
      <c r="S76" s="375">
        <v>42619</v>
      </c>
      <c r="T76" s="330">
        <v>42620</v>
      </c>
      <c r="U76" s="329" t="s">
        <v>502</v>
      </c>
      <c r="V76" s="394" t="s">
        <v>503</v>
      </c>
      <c r="W76" s="394" t="s">
        <v>413</v>
      </c>
      <c r="X76" s="328">
        <v>11</v>
      </c>
      <c r="Y76" s="328">
        <v>11</v>
      </c>
      <c r="Z76" s="392" t="s">
        <v>324</v>
      </c>
      <c r="AA76" s="395" t="s">
        <v>246</v>
      </c>
      <c r="AB76" s="392"/>
      <c r="AC76" s="392" t="s">
        <v>671</v>
      </c>
    </row>
    <row r="77" spans="1:29" s="386" customFormat="1" x14ac:dyDescent="0.2">
      <c r="A77" s="371">
        <v>61453404</v>
      </c>
      <c r="B77" s="388">
        <v>3240018</v>
      </c>
      <c r="C77" s="388" t="s">
        <v>475</v>
      </c>
      <c r="D77" s="319" t="s">
        <v>520</v>
      </c>
      <c r="E77" s="326" t="s">
        <v>91</v>
      </c>
      <c r="F77" s="390">
        <v>8100</v>
      </c>
      <c r="G77" s="390">
        <v>1</v>
      </c>
      <c r="H77" s="390">
        <v>1</v>
      </c>
      <c r="I77" s="373">
        <v>47646.333100000003</v>
      </c>
      <c r="J77" s="327"/>
      <c r="K77" s="393" t="s">
        <v>246</v>
      </c>
      <c r="L77" s="388"/>
      <c r="M77" s="388" t="s">
        <v>16</v>
      </c>
      <c r="N77" s="388" t="s">
        <v>521</v>
      </c>
      <c r="O77" s="388" t="s">
        <v>522</v>
      </c>
      <c r="P77" s="391" t="s">
        <v>59</v>
      </c>
      <c r="Q77" s="387" t="s">
        <v>521</v>
      </c>
      <c r="R77" s="387" t="s">
        <v>154</v>
      </c>
      <c r="S77" s="375">
        <v>42622</v>
      </c>
      <c r="T77" s="330">
        <v>42625</v>
      </c>
      <c r="U77" s="329" t="s">
        <v>523</v>
      </c>
      <c r="V77" s="394" t="s">
        <v>389</v>
      </c>
      <c r="W77" s="394" t="s">
        <v>200</v>
      </c>
      <c r="X77" s="328">
        <v>10</v>
      </c>
      <c r="Y77" s="328">
        <v>10</v>
      </c>
      <c r="Z77" s="392" t="s">
        <v>352</v>
      </c>
      <c r="AA77" s="395" t="s">
        <v>228</v>
      </c>
      <c r="AB77" s="392"/>
      <c r="AC77" s="412"/>
    </row>
    <row r="78" spans="1:29" s="386" customFormat="1" x14ac:dyDescent="0.2">
      <c r="A78" s="371">
        <v>71219203</v>
      </c>
      <c r="B78" s="388">
        <v>1739651</v>
      </c>
      <c r="C78" s="388" t="s">
        <v>475</v>
      </c>
      <c r="D78" s="319" t="s">
        <v>525</v>
      </c>
      <c r="E78" s="326" t="s">
        <v>92</v>
      </c>
      <c r="F78" s="390">
        <v>8600</v>
      </c>
      <c r="G78" s="390">
        <v>1</v>
      </c>
      <c r="H78" s="390">
        <v>1</v>
      </c>
      <c r="I78" s="373">
        <v>92113.9663</v>
      </c>
      <c r="J78" s="327"/>
      <c r="K78" s="393" t="s">
        <v>246</v>
      </c>
      <c r="L78" s="388" t="s">
        <v>526</v>
      </c>
      <c r="M78" s="388" t="s">
        <v>13</v>
      </c>
      <c r="N78" s="388" t="s">
        <v>13</v>
      </c>
      <c r="O78" s="388" t="s">
        <v>527</v>
      </c>
      <c r="P78" s="391" t="s">
        <v>59</v>
      </c>
      <c r="Q78" s="387" t="s">
        <v>13</v>
      </c>
      <c r="R78" s="387" t="s">
        <v>154</v>
      </c>
      <c r="S78" s="375">
        <v>42625</v>
      </c>
      <c r="T78" s="330">
        <v>42627</v>
      </c>
      <c r="U78" s="329" t="s">
        <v>528</v>
      </c>
      <c r="V78" s="394" t="s">
        <v>503</v>
      </c>
      <c r="W78" s="394" t="s">
        <v>509</v>
      </c>
      <c r="X78" s="328">
        <v>12</v>
      </c>
      <c r="Y78" s="328">
        <v>12</v>
      </c>
      <c r="Z78" s="392" t="s">
        <v>352</v>
      </c>
      <c r="AA78" s="395" t="s">
        <v>228</v>
      </c>
      <c r="AB78" s="392"/>
      <c r="AC78" s="412"/>
    </row>
    <row r="79" spans="1:29" s="386" customFormat="1" x14ac:dyDescent="0.2">
      <c r="A79" s="371">
        <v>78227048</v>
      </c>
      <c r="B79" s="388">
        <v>36998758</v>
      </c>
      <c r="C79" s="388" t="s">
        <v>475</v>
      </c>
      <c r="D79" s="319" t="s">
        <v>529</v>
      </c>
      <c r="E79" s="326" t="s">
        <v>91</v>
      </c>
      <c r="F79" s="390">
        <v>8100</v>
      </c>
      <c r="G79" s="390">
        <v>1</v>
      </c>
      <c r="H79" s="390">
        <v>0</v>
      </c>
      <c r="I79" s="373">
        <v>53882.082699999999</v>
      </c>
      <c r="J79" s="327"/>
      <c r="K79" s="322"/>
      <c r="L79" s="388"/>
      <c r="M79" s="388" t="s">
        <v>27</v>
      </c>
      <c r="N79" s="388" t="s">
        <v>49</v>
      </c>
      <c r="O79" s="388" t="s">
        <v>50</v>
      </c>
      <c r="P79" s="391" t="s">
        <v>228</v>
      </c>
      <c r="Q79" s="387" t="s">
        <v>228</v>
      </c>
      <c r="R79" s="387" t="s">
        <v>152</v>
      </c>
      <c r="S79" s="375">
        <v>42625</v>
      </c>
      <c r="T79" s="330">
        <v>42627</v>
      </c>
      <c r="U79" s="329" t="s">
        <v>228</v>
      </c>
      <c r="V79" s="394" t="s">
        <v>503</v>
      </c>
      <c r="W79" s="394" t="s">
        <v>509</v>
      </c>
      <c r="X79" s="328">
        <v>12</v>
      </c>
      <c r="Y79" s="328">
        <v>36</v>
      </c>
      <c r="Z79" s="392" t="s">
        <v>352</v>
      </c>
      <c r="AA79" s="395" t="s">
        <v>228</v>
      </c>
      <c r="AB79" s="392"/>
      <c r="AC79" s="412"/>
    </row>
    <row r="80" spans="1:29" s="386" customFormat="1" x14ac:dyDescent="0.2">
      <c r="A80" s="371">
        <v>5829468</v>
      </c>
      <c r="B80" s="388">
        <v>2122851</v>
      </c>
      <c r="C80" s="388" t="s">
        <v>475</v>
      </c>
      <c r="D80" s="319" t="s">
        <v>531</v>
      </c>
      <c r="E80" s="326" t="s">
        <v>94</v>
      </c>
      <c r="F80" s="371">
        <v>8100</v>
      </c>
      <c r="G80" s="390">
        <v>1</v>
      </c>
      <c r="H80" s="390">
        <v>1</v>
      </c>
      <c r="I80" s="373">
        <v>30000</v>
      </c>
      <c r="J80" s="327"/>
      <c r="K80" s="393" t="s">
        <v>246</v>
      </c>
      <c r="L80" s="388" t="s">
        <v>532</v>
      </c>
      <c r="M80" s="388" t="s">
        <v>12</v>
      </c>
      <c r="N80" s="388" t="s">
        <v>12</v>
      </c>
      <c r="O80" s="388" t="s">
        <v>425</v>
      </c>
      <c r="P80" s="391" t="s">
        <v>59</v>
      </c>
      <c r="Q80" s="387" t="s">
        <v>12</v>
      </c>
      <c r="R80" s="387" t="s">
        <v>154</v>
      </c>
      <c r="S80" s="375">
        <v>42627</v>
      </c>
      <c r="T80" s="330">
        <v>42628</v>
      </c>
      <c r="U80" s="329" t="s">
        <v>533</v>
      </c>
      <c r="V80" s="394" t="s">
        <v>389</v>
      </c>
      <c r="W80" s="394" t="s">
        <v>212</v>
      </c>
      <c r="X80" s="328">
        <v>6</v>
      </c>
      <c r="Y80" s="328">
        <v>18</v>
      </c>
      <c r="Z80" s="392" t="s">
        <v>352</v>
      </c>
      <c r="AA80" s="395" t="s">
        <v>228</v>
      </c>
      <c r="AB80" s="392"/>
      <c r="AC80" s="412"/>
    </row>
    <row r="81" spans="1:29" s="386" customFormat="1" x14ac:dyDescent="0.2">
      <c r="A81" s="371">
        <v>8403460</v>
      </c>
      <c r="B81" s="388">
        <v>2638750</v>
      </c>
      <c r="C81" s="388" t="s">
        <v>475</v>
      </c>
      <c r="D81" s="319" t="s">
        <v>535</v>
      </c>
      <c r="E81" s="326" t="s">
        <v>92</v>
      </c>
      <c r="F81" s="371">
        <v>8600</v>
      </c>
      <c r="G81" s="390">
        <v>3</v>
      </c>
      <c r="H81" s="390">
        <v>3</v>
      </c>
      <c r="I81" s="373">
        <v>199999.92</v>
      </c>
      <c r="J81" s="327"/>
      <c r="K81" s="393" t="s">
        <v>246</v>
      </c>
      <c r="L81" s="388" t="s">
        <v>536</v>
      </c>
      <c r="M81" s="388" t="s">
        <v>12</v>
      </c>
      <c r="N81" s="388" t="s">
        <v>12</v>
      </c>
      <c r="O81" s="388" t="s">
        <v>67</v>
      </c>
      <c r="P81" s="391" t="s">
        <v>59</v>
      </c>
      <c r="Q81" s="387" t="s">
        <v>12</v>
      </c>
      <c r="R81" s="387" t="s">
        <v>154</v>
      </c>
      <c r="S81" s="375">
        <v>42628</v>
      </c>
      <c r="T81" s="330">
        <v>42632</v>
      </c>
      <c r="U81" s="329" t="s">
        <v>537</v>
      </c>
      <c r="V81" s="394" t="s">
        <v>503</v>
      </c>
      <c r="W81" s="394" t="s">
        <v>201</v>
      </c>
      <c r="X81" s="328">
        <v>8</v>
      </c>
      <c r="Y81" s="328">
        <v>8</v>
      </c>
      <c r="Z81" s="392" t="s">
        <v>352</v>
      </c>
      <c r="AA81" s="395" t="s">
        <v>228</v>
      </c>
      <c r="AB81" s="392"/>
      <c r="AC81" s="412"/>
    </row>
    <row r="82" spans="1:29" s="386" customFormat="1" x14ac:dyDescent="0.2">
      <c r="A82" s="371">
        <v>51703522</v>
      </c>
      <c r="B82" s="388">
        <v>1393976</v>
      </c>
      <c r="C82" s="388" t="s">
        <v>475</v>
      </c>
      <c r="D82" s="319" t="s">
        <v>538</v>
      </c>
      <c r="E82" s="326" t="s">
        <v>92</v>
      </c>
      <c r="F82" s="371">
        <v>8600</v>
      </c>
      <c r="G82" s="390">
        <v>1</v>
      </c>
      <c r="H82" s="390">
        <v>1</v>
      </c>
      <c r="I82" s="373">
        <v>30704.652099999999</v>
      </c>
      <c r="J82" s="327"/>
      <c r="K82" s="393" t="s">
        <v>246</v>
      </c>
      <c r="L82" s="388" t="s">
        <v>539</v>
      </c>
      <c r="M82" s="388" t="s">
        <v>13</v>
      </c>
      <c r="N82" s="388" t="s">
        <v>13</v>
      </c>
      <c r="O82" s="388" t="s">
        <v>540</v>
      </c>
      <c r="P82" s="391" t="s">
        <v>59</v>
      </c>
      <c r="Q82" s="387" t="s">
        <v>13</v>
      </c>
      <c r="R82" s="387" t="s">
        <v>154</v>
      </c>
      <c r="S82" s="375">
        <v>42628</v>
      </c>
      <c r="T82" s="330">
        <v>42632</v>
      </c>
      <c r="U82" s="329" t="s">
        <v>541</v>
      </c>
      <c r="V82" s="394" t="s">
        <v>389</v>
      </c>
      <c r="W82" s="394" t="s">
        <v>204</v>
      </c>
      <c r="X82" s="328">
        <v>4</v>
      </c>
      <c r="Y82" s="328">
        <v>28</v>
      </c>
      <c r="Z82" s="392" t="s">
        <v>352</v>
      </c>
      <c r="AA82" s="395" t="s">
        <v>228</v>
      </c>
      <c r="AB82" s="392"/>
      <c r="AC82" s="412"/>
    </row>
    <row r="83" spans="1:29" s="386" customFormat="1" x14ac:dyDescent="0.2">
      <c r="A83" s="371">
        <v>6901331</v>
      </c>
      <c r="B83" s="388">
        <v>1613384</v>
      </c>
      <c r="C83" s="388" t="s">
        <v>475</v>
      </c>
      <c r="D83" s="319" t="s">
        <v>548</v>
      </c>
      <c r="E83" s="326" t="s">
        <v>91</v>
      </c>
      <c r="F83" s="371">
        <v>8100</v>
      </c>
      <c r="G83" s="390">
        <v>1</v>
      </c>
      <c r="H83" s="390">
        <v>1</v>
      </c>
      <c r="I83" s="373">
        <v>57175.601799999997</v>
      </c>
      <c r="J83" s="327"/>
      <c r="K83" s="393" t="s">
        <v>246</v>
      </c>
      <c r="L83" s="388" t="s">
        <v>549</v>
      </c>
      <c r="M83" s="388" t="s">
        <v>16</v>
      </c>
      <c r="N83" s="388" t="s">
        <v>75</v>
      </c>
      <c r="O83" s="388" t="s">
        <v>76</v>
      </c>
      <c r="P83" s="391" t="s">
        <v>59</v>
      </c>
      <c r="Q83" s="387" t="s">
        <v>75</v>
      </c>
      <c r="R83" s="387" t="s">
        <v>154</v>
      </c>
      <c r="S83" s="375">
        <v>42633</v>
      </c>
      <c r="T83" s="330">
        <v>42634</v>
      </c>
      <c r="U83" s="329" t="s">
        <v>228</v>
      </c>
      <c r="V83" s="394" t="s">
        <v>503</v>
      </c>
      <c r="W83" s="394" t="s">
        <v>509</v>
      </c>
      <c r="X83" s="328">
        <v>12</v>
      </c>
      <c r="Y83" s="328">
        <v>36</v>
      </c>
      <c r="Z83" s="392" t="s">
        <v>352</v>
      </c>
      <c r="AA83" s="395" t="s">
        <v>228</v>
      </c>
      <c r="AB83" s="392"/>
    </row>
    <row r="84" spans="1:29" s="386" customFormat="1" x14ac:dyDescent="0.2">
      <c r="A84" s="371">
        <v>57356158</v>
      </c>
      <c r="B84" s="388">
        <v>29919087</v>
      </c>
      <c r="C84" s="388" t="s">
        <v>475</v>
      </c>
      <c r="D84" s="319" t="s">
        <v>552</v>
      </c>
      <c r="E84" s="326" t="s">
        <v>143</v>
      </c>
      <c r="F84" s="371">
        <v>8100</v>
      </c>
      <c r="G84" s="390">
        <v>1</v>
      </c>
      <c r="H84" s="390">
        <v>1</v>
      </c>
      <c r="I84" s="373">
        <v>57175.541100000002</v>
      </c>
      <c r="J84" s="327"/>
      <c r="K84" s="393" t="s">
        <v>246</v>
      </c>
      <c r="L84" s="388"/>
      <c r="M84" s="388" t="s">
        <v>19</v>
      </c>
      <c r="N84" s="388" t="s">
        <v>19</v>
      </c>
      <c r="O84" s="388" t="s">
        <v>272</v>
      </c>
      <c r="P84" s="391" t="s">
        <v>228</v>
      </c>
      <c r="Q84" s="387" t="s">
        <v>228</v>
      </c>
      <c r="R84" s="387" t="s">
        <v>152</v>
      </c>
      <c r="S84" s="375">
        <v>42633</v>
      </c>
      <c r="T84" s="330">
        <v>42635</v>
      </c>
      <c r="U84" s="329" t="s">
        <v>553</v>
      </c>
      <c r="V84" s="394" t="s">
        <v>503</v>
      </c>
      <c r="W84" s="394" t="s">
        <v>200</v>
      </c>
      <c r="X84" s="328">
        <v>9</v>
      </c>
      <c r="Y84" s="328">
        <v>9</v>
      </c>
      <c r="Z84" s="392" t="s">
        <v>269</v>
      </c>
      <c r="AA84" s="395" t="s">
        <v>246</v>
      </c>
      <c r="AB84" s="392"/>
    </row>
    <row r="85" spans="1:29" s="386" customFormat="1" x14ac:dyDescent="0.2">
      <c r="A85" s="371">
        <v>47018667</v>
      </c>
      <c r="B85" s="388">
        <v>32747632</v>
      </c>
      <c r="C85" s="388" t="s">
        <v>475</v>
      </c>
      <c r="D85" s="319" t="s">
        <v>557</v>
      </c>
      <c r="E85" s="326" t="s">
        <v>91</v>
      </c>
      <c r="F85" s="371">
        <v>8100</v>
      </c>
      <c r="G85" s="390">
        <v>1</v>
      </c>
      <c r="H85" s="390">
        <v>0</v>
      </c>
      <c r="I85" s="373">
        <v>60000</v>
      </c>
      <c r="J85" s="327"/>
      <c r="K85" s="277" t="s">
        <v>391</v>
      </c>
      <c r="L85" s="388" t="s">
        <v>1503</v>
      </c>
      <c r="M85" s="388" t="s">
        <v>12</v>
      </c>
      <c r="N85" s="388" t="s">
        <v>12</v>
      </c>
      <c r="O85" s="388" t="s">
        <v>558</v>
      </c>
      <c r="P85" s="391" t="s">
        <v>228</v>
      </c>
      <c r="Q85" s="387" t="s">
        <v>228</v>
      </c>
      <c r="R85" s="387" t="s">
        <v>152</v>
      </c>
      <c r="S85" s="375">
        <v>42634</v>
      </c>
      <c r="T85" s="330">
        <v>42636</v>
      </c>
      <c r="U85" s="329" t="s">
        <v>559</v>
      </c>
      <c r="V85" s="394" t="s">
        <v>503</v>
      </c>
      <c r="W85" s="394" t="s">
        <v>509</v>
      </c>
      <c r="X85" s="328">
        <v>12</v>
      </c>
      <c r="Y85" s="328">
        <v>36</v>
      </c>
      <c r="Z85" s="392" t="s">
        <v>352</v>
      </c>
      <c r="AA85" s="395" t="s">
        <v>228</v>
      </c>
      <c r="AB85" s="392"/>
      <c r="AC85" s="395"/>
    </row>
    <row r="86" spans="1:29" s="386" customFormat="1" x14ac:dyDescent="0.2">
      <c r="A86" s="371">
        <v>47018667</v>
      </c>
      <c r="B86" s="388">
        <v>32747632</v>
      </c>
      <c r="C86" s="388" t="s">
        <v>475</v>
      </c>
      <c r="D86" s="319" t="s">
        <v>557</v>
      </c>
      <c r="E86" s="326" t="s">
        <v>92</v>
      </c>
      <c r="F86" s="371">
        <v>8600</v>
      </c>
      <c r="G86" s="390">
        <v>1</v>
      </c>
      <c r="H86" s="390">
        <v>0</v>
      </c>
      <c r="I86" s="373">
        <v>99999.96</v>
      </c>
      <c r="J86" s="327"/>
      <c r="K86" s="277" t="s">
        <v>391</v>
      </c>
      <c r="L86" s="388" t="s">
        <v>1503</v>
      </c>
      <c r="M86" s="388" t="s">
        <v>12</v>
      </c>
      <c r="N86" s="388" t="s">
        <v>12</v>
      </c>
      <c r="O86" s="388" t="s">
        <v>558</v>
      </c>
      <c r="P86" s="391" t="s">
        <v>228</v>
      </c>
      <c r="Q86" s="387" t="s">
        <v>228</v>
      </c>
      <c r="R86" s="387" t="s">
        <v>152</v>
      </c>
      <c r="S86" s="375">
        <v>42634</v>
      </c>
      <c r="T86" s="330">
        <v>42636</v>
      </c>
      <c r="U86" s="329" t="s">
        <v>559</v>
      </c>
      <c r="V86" s="394" t="s">
        <v>503</v>
      </c>
      <c r="W86" s="394" t="s">
        <v>509</v>
      </c>
      <c r="X86" s="328">
        <v>12</v>
      </c>
      <c r="Y86" s="328">
        <v>36</v>
      </c>
      <c r="Z86" s="392" t="s">
        <v>352</v>
      </c>
      <c r="AA86" s="395" t="s">
        <v>228</v>
      </c>
      <c r="AB86" s="392"/>
      <c r="AC86" s="395"/>
    </row>
    <row r="87" spans="1:29" s="386" customFormat="1" x14ac:dyDescent="0.2">
      <c r="A87" s="371">
        <v>84402416</v>
      </c>
      <c r="B87" s="388">
        <v>9023632</v>
      </c>
      <c r="C87" s="388" t="s">
        <v>475</v>
      </c>
      <c r="D87" s="319" t="s">
        <v>562</v>
      </c>
      <c r="E87" s="326" t="s">
        <v>92</v>
      </c>
      <c r="F87" s="371">
        <v>8600</v>
      </c>
      <c r="G87" s="390">
        <v>4</v>
      </c>
      <c r="H87" s="390">
        <v>4</v>
      </c>
      <c r="I87" s="373">
        <v>89803.474900000001</v>
      </c>
      <c r="J87" s="327"/>
      <c r="K87" s="393" t="s">
        <v>246</v>
      </c>
      <c r="L87" s="388"/>
      <c r="M87" s="388" t="s">
        <v>27</v>
      </c>
      <c r="N87" s="388" t="s">
        <v>49</v>
      </c>
      <c r="O87" s="388" t="s">
        <v>98</v>
      </c>
      <c r="P87" s="391" t="s">
        <v>228</v>
      </c>
      <c r="Q87" s="387" t="s">
        <v>228</v>
      </c>
      <c r="R87" s="387" t="s">
        <v>152</v>
      </c>
      <c r="S87" s="375">
        <v>42636</v>
      </c>
      <c r="T87" s="330">
        <v>42639</v>
      </c>
      <c r="U87" s="329" t="s">
        <v>563</v>
      </c>
      <c r="V87" s="394" t="s">
        <v>503</v>
      </c>
      <c r="W87" s="394" t="s">
        <v>204</v>
      </c>
      <c r="X87" s="328">
        <v>3</v>
      </c>
      <c r="Y87" s="328">
        <v>15</v>
      </c>
      <c r="Z87" s="392" t="s">
        <v>352</v>
      </c>
      <c r="AA87" s="395" t="s">
        <v>228</v>
      </c>
      <c r="AB87" s="392"/>
      <c r="AC87" s="395"/>
    </row>
    <row r="88" spans="1:29" s="386" customFormat="1" x14ac:dyDescent="0.2">
      <c r="A88" s="371">
        <v>78420232</v>
      </c>
      <c r="B88" s="388">
        <v>9583667</v>
      </c>
      <c r="C88" s="388" t="s">
        <v>475</v>
      </c>
      <c r="D88" s="319" t="s">
        <v>564</v>
      </c>
      <c r="E88" s="326" t="s">
        <v>92</v>
      </c>
      <c r="F88" s="371">
        <v>8600</v>
      </c>
      <c r="G88" s="390">
        <v>1</v>
      </c>
      <c r="H88" s="390">
        <v>0</v>
      </c>
      <c r="I88" s="373">
        <v>55787.272499999999</v>
      </c>
      <c r="J88" s="327"/>
      <c r="K88" s="277" t="s">
        <v>391</v>
      </c>
      <c r="L88" s="388" t="s">
        <v>721</v>
      </c>
      <c r="M88" s="388" t="s">
        <v>11</v>
      </c>
      <c r="N88" s="388" t="s">
        <v>69</v>
      </c>
      <c r="O88" s="388" t="s">
        <v>70</v>
      </c>
      <c r="P88" s="391" t="s">
        <v>228</v>
      </c>
      <c r="Q88" s="387" t="s">
        <v>228</v>
      </c>
      <c r="R88" s="387" t="s">
        <v>152</v>
      </c>
      <c r="S88" s="375">
        <v>42636</v>
      </c>
      <c r="T88" s="330">
        <v>42639</v>
      </c>
      <c r="U88" s="329" t="s">
        <v>565</v>
      </c>
      <c r="V88" s="394" t="s">
        <v>503</v>
      </c>
      <c r="W88" s="394" t="s">
        <v>509</v>
      </c>
      <c r="X88" s="328">
        <v>12</v>
      </c>
      <c r="Y88" s="328">
        <v>12</v>
      </c>
      <c r="Z88" s="392" t="s">
        <v>352</v>
      </c>
      <c r="AA88" s="395" t="s">
        <v>228</v>
      </c>
      <c r="AB88" s="392"/>
      <c r="AC88" s="395"/>
    </row>
    <row r="89" spans="1:29" s="386" customFormat="1" x14ac:dyDescent="0.2">
      <c r="A89" s="399">
        <v>64085655</v>
      </c>
      <c r="B89" s="400">
        <v>2833022</v>
      </c>
      <c r="C89" s="388" t="s">
        <v>475</v>
      </c>
      <c r="D89" s="401" t="s">
        <v>567</v>
      </c>
      <c r="E89" s="402" t="s">
        <v>92</v>
      </c>
      <c r="F89" s="371">
        <v>8600</v>
      </c>
      <c r="G89" s="403">
        <v>1</v>
      </c>
      <c r="H89" s="390">
        <v>1</v>
      </c>
      <c r="I89" s="404">
        <v>99999.96</v>
      </c>
      <c r="J89" s="405"/>
      <c r="K89" s="393" t="s">
        <v>246</v>
      </c>
      <c r="L89" s="400"/>
      <c r="M89" s="388" t="s">
        <v>166</v>
      </c>
      <c r="N89" s="400" t="s">
        <v>568</v>
      </c>
      <c r="O89" s="400" t="s">
        <v>569</v>
      </c>
      <c r="P89" s="391" t="s">
        <v>59</v>
      </c>
      <c r="Q89" s="387" t="s">
        <v>568</v>
      </c>
      <c r="R89" s="387" t="s">
        <v>154</v>
      </c>
      <c r="S89" s="407">
        <v>42639</v>
      </c>
      <c r="T89" s="408">
        <v>42640</v>
      </c>
      <c r="U89" s="329" t="s">
        <v>228</v>
      </c>
      <c r="V89" s="410" t="s">
        <v>503</v>
      </c>
      <c r="W89" s="410" t="s">
        <v>509</v>
      </c>
      <c r="X89" s="411">
        <v>12</v>
      </c>
      <c r="Y89" s="411">
        <v>12</v>
      </c>
      <c r="Z89" s="392" t="s">
        <v>352</v>
      </c>
      <c r="AA89" s="395" t="s">
        <v>228</v>
      </c>
      <c r="AB89" s="412"/>
      <c r="AC89" s="413"/>
    </row>
    <row r="90" spans="1:29" s="386" customFormat="1" x14ac:dyDescent="0.2">
      <c r="A90" s="399">
        <v>48177546</v>
      </c>
      <c r="B90" s="400">
        <v>2896254</v>
      </c>
      <c r="C90" s="388" t="s">
        <v>475</v>
      </c>
      <c r="D90" s="401" t="s">
        <v>570</v>
      </c>
      <c r="E90" s="402" t="s">
        <v>92</v>
      </c>
      <c r="F90" s="371">
        <v>8600</v>
      </c>
      <c r="G90" s="403">
        <v>1</v>
      </c>
      <c r="H90" s="390">
        <v>0</v>
      </c>
      <c r="I90" s="404">
        <v>99999.96</v>
      </c>
      <c r="J90" s="405"/>
      <c r="K90" s="277" t="s">
        <v>391</v>
      </c>
      <c r="L90" s="388" t="s">
        <v>578</v>
      </c>
      <c r="M90" s="388" t="s">
        <v>15</v>
      </c>
      <c r="N90" s="400" t="s">
        <v>571</v>
      </c>
      <c r="O90" s="400" t="s">
        <v>572</v>
      </c>
      <c r="P90" s="391" t="s">
        <v>59</v>
      </c>
      <c r="Q90" s="387" t="s">
        <v>571</v>
      </c>
      <c r="R90" s="387" t="s">
        <v>154</v>
      </c>
      <c r="S90" s="407">
        <v>42638</v>
      </c>
      <c r="T90" s="408">
        <v>42640</v>
      </c>
      <c r="U90" s="409" t="s">
        <v>573</v>
      </c>
      <c r="V90" s="410" t="s">
        <v>503</v>
      </c>
      <c r="W90" s="410" t="s">
        <v>509</v>
      </c>
      <c r="X90" s="411">
        <v>12</v>
      </c>
      <c r="Y90" s="411">
        <v>12</v>
      </c>
      <c r="Z90" s="392" t="s">
        <v>352</v>
      </c>
      <c r="AA90" s="395" t="s">
        <v>228</v>
      </c>
      <c r="AB90" s="412"/>
      <c r="AC90" s="413"/>
    </row>
    <row r="91" spans="1:29" s="386" customFormat="1" x14ac:dyDescent="0.2">
      <c r="A91" s="399">
        <v>55144132</v>
      </c>
      <c r="B91" s="400">
        <v>1452741</v>
      </c>
      <c r="C91" s="388" t="s">
        <v>475</v>
      </c>
      <c r="D91" s="401" t="s">
        <v>574</v>
      </c>
      <c r="E91" s="402" t="s">
        <v>92</v>
      </c>
      <c r="F91" s="371">
        <v>8600</v>
      </c>
      <c r="G91" s="403">
        <v>1</v>
      </c>
      <c r="H91" s="390">
        <v>1</v>
      </c>
      <c r="I91" s="404">
        <v>68341.581900000005</v>
      </c>
      <c r="J91" s="405"/>
      <c r="K91" s="393" t="s">
        <v>246</v>
      </c>
      <c r="L91" s="388" t="s">
        <v>575</v>
      </c>
      <c r="M91" s="388" t="s">
        <v>14</v>
      </c>
      <c r="N91" s="400" t="s">
        <v>14</v>
      </c>
      <c r="O91" s="400" t="s">
        <v>485</v>
      </c>
      <c r="P91" s="391" t="s">
        <v>59</v>
      </c>
      <c r="Q91" s="387" t="s">
        <v>14</v>
      </c>
      <c r="R91" s="387" t="s">
        <v>154</v>
      </c>
      <c r="S91" s="407">
        <v>42638</v>
      </c>
      <c r="T91" s="408">
        <v>42640</v>
      </c>
      <c r="U91" s="329" t="s">
        <v>228</v>
      </c>
      <c r="V91" s="410" t="s">
        <v>503</v>
      </c>
      <c r="W91" s="410" t="s">
        <v>200</v>
      </c>
      <c r="X91" s="411">
        <v>9</v>
      </c>
      <c r="Y91" s="411">
        <v>21</v>
      </c>
      <c r="Z91" s="392" t="s">
        <v>352</v>
      </c>
      <c r="AA91" s="395" t="s">
        <v>228</v>
      </c>
      <c r="AB91" s="412"/>
      <c r="AC91" s="413"/>
    </row>
    <row r="92" spans="1:29" s="386" customFormat="1" x14ac:dyDescent="0.2">
      <c r="A92" s="371">
        <v>53518518</v>
      </c>
      <c r="B92" s="388">
        <v>2804204</v>
      </c>
      <c r="C92" s="388" t="s">
        <v>475</v>
      </c>
      <c r="D92" s="319" t="s">
        <v>579</v>
      </c>
      <c r="E92" s="326" t="s">
        <v>92</v>
      </c>
      <c r="F92" s="371">
        <v>8600</v>
      </c>
      <c r="G92" s="390">
        <v>1</v>
      </c>
      <c r="H92" s="390">
        <v>1</v>
      </c>
      <c r="I92" s="373">
        <v>31802.881099999999</v>
      </c>
      <c r="J92" s="327"/>
      <c r="K92" s="393" t="s">
        <v>246</v>
      </c>
      <c r="L92" s="388"/>
      <c r="M92" s="388" t="s">
        <v>16</v>
      </c>
      <c r="N92" s="388" t="s">
        <v>251</v>
      </c>
      <c r="O92" s="388" t="s">
        <v>580</v>
      </c>
      <c r="P92" s="391" t="s">
        <v>59</v>
      </c>
      <c r="Q92" s="387" t="s">
        <v>227</v>
      </c>
      <c r="R92" s="387" t="s">
        <v>154</v>
      </c>
      <c r="S92" s="375">
        <v>42639</v>
      </c>
      <c r="T92" s="330">
        <v>42641</v>
      </c>
      <c r="U92" s="329" t="s">
        <v>581</v>
      </c>
      <c r="V92" s="394" t="s">
        <v>389</v>
      </c>
      <c r="W92" s="394" t="s">
        <v>204</v>
      </c>
      <c r="X92" s="328">
        <v>4</v>
      </c>
      <c r="Y92" s="328">
        <v>4</v>
      </c>
      <c r="Z92" s="392" t="s">
        <v>352</v>
      </c>
      <c r="AA92" s="395" t="s">
        <v>228</v>
      </c>
      <c r="AB92" s="392"/>
      <c r="AC92" s="395"/>
    </row>
    <row r="93" spans="1:29" s="386" customFormat="1" x14ac:dyDescent="0.2">
      <c r="A93" s="371">
        <v>77421468</v>
      </c>
      <c r="B93" s="388">
        <v>522112</v>
      </c>
      <c r="C93" s="388" t="s">
        <v>475</v>
      </c>
      <c r="D93" s="319" t="s">
        <v>455</v>
      </c>
      <c r="E93" s="326" t="s">
        <v>91</v>
      </c>
      <c r="F93" s="371">
        <v>8100</v>
      </c>
      <c r="G93" s="390">
        <v>1</v>
      </c>
      <c r="H93" s="390">
        <v>0</v>
      </c>
      <c r="I93" s="373">
        <v>57175.601799999997</v>
      </c>
      <c r="J93" s="327"/>
      <c r="K93" s="322"/>
      <c r="L93" s="388" t="s">
        <v>583</v>
      </c>
      <c r="M93" s="388" t="s">
        <v>18</v>
      </c>
      <c r="N93" s="388" t="s">
        <v>18</v>
      </c>
      <c r="O93" s="388" t="s">
        <v>584</v>
      </c>
      <c r="P93" s="391" t="s">
        <v>59</v>
      </c>
      <c r="Q93" s="387" t="s">
        <v>227</v>
      </c>
      <c r="R93" s="387" t="s">
        <v>154</v>
      </c>
      <c r="S93" s="375">
        <v>42641</v>
      </c>
      <c r="T93" s="330">
        <v>42642</v>
      </c>
      <c r="U93" s="329" t="s">
        <v>585</v>
      </c>
      <c r="V93" s="394" t="s">
        <v>503</v>
      </c>
      <c r="W93" s="394" t="s">
        <v>509</v>
      </c>
      <c r="X93" s="328">
        <v>12</v>
      </c>
      <c r="Y93" s="328">
        <v>12</v>
      </c>
      <c r="Z93" s="392" t="s">
        <v>352</v>
      </c>
      <c r="AA93" s="395" t="s">
        <v>228</v>
      </c>
      <c r="AB93" s="392"/>
      <c r="AC93" s="395"/>
    </row>
    <row r="94" spans="1:29" s="386" customFormat="1" x14ac:dyDescent="0.2">
      <c r="A94" s="371">
        <v>8016868</v>
      </c>
      <c r="B94" s="388">
        <v>2346129</v>
      </c>
      <c r="C94" s="388" t="s">
        <v>475</v>
      </c>
      <c r="D94" s="319" t="s">
        <v>586</v>
      </c>
      <c r="E94" s="326" t="s">
        <v>91</v>
      </c>
      <c r="F94" s="371">
        <v>8100</v>
      </c>
      <c r="G94" s="390">
        <v>1</v>
      </c>
      <c r="H94" s="390">
        <v>1</v>
      </c>
      <c r="I94" s="373">
        <v>53882.082699999999</v>
      </c>
      <c r="J94" s="327"/>
      <c r="K94" s="393" t="s">
        <v>246</v>
      </c>
      <c r="L94" s="388"/>
      <c r="M94" s="388" t="s">
        <v>27</v>
      </c>
      <c r="N94" s="388" t="s">
        <v>49</v>
      </c>
      <c r="O94" s="388" t="s">
        <v>50</v>
      </c>
      <c r="P94" s="391" t="s">
        <v>228</v>
      </c>
      <c r="Q94" s="387" t="s">
        <v>228</v>
      </c>
      <c r="R94" s="387" t="s">
        <v>152</v>
      </c>
      <c r="S94" s="375">
        <v>42641</v>
      </c>
      <c r="T94" s="330">
        <v>42642</v>
      </c>
      <c r="U94" s="329" t="s">
        <v>228</v>
      </c>
      <c r="V94" s="394" t="s">
        <v>503</v>
      </c>
      <c r="W94" s="394" t="s">
        <v>509</v>
      </c>
      <c r="X94" s="328">
        <v>12</v>
      </c>
      <c r="Y94" s="328">
        <v>12</v>
      </c>
      <c r="Z94" s="392" t="s">
        <v>324</v>
      </c>
      <c r="AA94" s="395" t="s">
        <v>246</v>
      </c>
      <c r="AB94" s="392"/>
      <c r="AC94" s="395"/>
    </row>
    <row r="95" spans="1:29" s="386" customFormat="1" x14ac:dyDescent="0.2">
      <c r="A95" s="371">
        <v>61869756</v>
      </c>
      <c r="B95" s="388">
        <v>4360483</v>
      </c>
      <c r="C95" s="388" t="s">
        <v>475</v>
      </c>
      <c r="D95" s="319" t="s">
        <v>587</v>
      </c>
      <c r="E95" s="326" t="s">
        <v>91</v>
      </c>
      <c r="F95" s="371">
        <v>8100</v>
      </c>
      <c r="G95" s="390">
        <v>1</v>
      </c>
      <c r="H95" s="390">
        <v>1</v>
      </c>
      <c r="I95" s="373">
        <v>42881.7039</v>
      </c>
      <c r="J95" s="327"/>
      <c r="K95" s="393" t="s">
        <v>246</v>
      </c>
      <c r="L95" s="388" t="s">
        <v>588</v>
      </c>
      <c r="M95" s="388" t="s">
        <v>19</v>
      </c>
      <c r="N95" s="388" t="s">
        <v>19</v>
      </c>
      <c r="O95" s="388" t="s">
        <v>272</v>
      </c>
      <c r="P95" s="391" t="s">
        <v>59</v>
      </c>
      <c r="Q95" s="387" t="s">
        <v>19</v>
      </c>
      <c r="R95" s="387" t="s">
        <v>154</v>
      </c>
      <c r="S95" s="375">
        <v>42642</v>
      </c>
      <c r="T95" s="330">
        <v>42643</v>
      </c>
      <c r="U95" s="329" t="s">
        <v>589</v>
      </c>
      <c r="V95" s="394" t="s">
        <v>503</v>
      </c>
      <c r="W95" s="394" t="s">
        <v>200</v>
      </c>
      <c r="X95" s="328">
        <v>9</v>
      </c>
      <c r="Y95" s="328">
        <v>9</v>
      </c>
      <c r="Z95" s="392" t="s">
        <v>352</v>
      </c>
      <c r="AA95" s="395" t="s">
        <v>228</v>
      </c>
      <c r="AB95" s="392"/>
      <c r="AC95" s="395"/>
    </row>
    <row r="96" spans="1:29" s="386" customFormat="1" x14ac:dyDescent="0.2">
      <c r="A96" s="371">
        <v>61569876</v>
      </c>
      <c r="B96" s="388">
        <v>642910</v>
      </c>
      <c r="C96" s="388" t="s">
        <v>475</v>
      </c>
      <c r="D96" s="319" t="s">
        <v>592</v>
      </c>
      <c r="E96" s="326" t="s">
        <v>92</v>
      </c>
      <c r="F96" s="371">
        <v>8600</v>
      </c>
      <c r="G96" s="390">
        <v>1</v>
      </c>
      <c r="H96" s="390">
        <v>1</v>
      </c>
      <c r="I96" s="373">
        <v>99999.96</v>
      </c>
      <c r="J96" s="327"/>
      <c r="K96" s="393" t="s">
        <v>246</v>
      </c>
      <c r="L96" s="388"/>
      <c r="M96" s="388" t="s">
        <v>12</v>
      </c>
      <c r="N96" s="388" t="s">
        <v>12</v>
      </c>
      <c r="O96" s="388" t="s">
        <v>558</v>
      </c>
      <c r="P96" s="391" t="s">
        <v>59</v>
      </c>
      <c r="Q96" s="387" t="s">
        <v>12</v>
      </c>
      <c r="R96" s="387" t="s">
        <v>154</v>
      </c>
      <c r="S96" s="375">
        <v>42643</v>
      </c>
      <c r="T96" s="330">
        <v>42646</v>
      </c>
      <c r="U96" s="329" t="s">
        <v>593</v>
      </c>
      <c r="V96" s="394" t="s">
        <v>254</v>
      </c>
      <c r="W96" s="394" t="s">
        <v>201</v>
      </c>
      <c r="X96" s="328">
        <v>12</v>
      </c>
      <c r="Y96" s="328">
        <v>36</v>
      </c>
      <c r="Z96" s="392" t="s">
        <v>352</v>
      </c>
      <c r="AA96" s="395" t="s">
        <v>228</v>
      </c>
      <c r="AB96" s="392"/>
      <c r="AC96" s="395"/>
    </row>
    <row r="97" spans="1:29" s="386" customFormat="1" x14ac:dyDescent="0.2">
      <c r="A97" s="371">
        <v>6097338</v>
      </c>
      <c r="B97" s="388">
        <v>1411308</v>
      </c>
      <c r="C97" s="388" t="s">
        <v>475</v>
      </c>
      <c r="D97" s="319" t="s">
        <v>594</v>
      </c>
      <c r="E97" s="326" t="s">
        <v>91</v>
      </c>
      <c r="F97" s="371">
        <v>8100</v>
      </c>
      <c r="G97" s="390">
        <v>1</v>
      </c>
      <c r="H97" s="390">
        <v>0</v>
      </c>
      <c r="I97" s="373">
        <v>38117.0746</v>
      </c>
      <c r="J97" s="327"/>
      <c r="K97" s="322"/>
      <c r="L97" s="388"/>
      <c r="M97" s="388" t="s">
        <v>16</v>
      </c>
      <c r="N97" s="388" t="s">
        <v>75</v>
      </c>
      <c r="O97" s="388" t="s">
        <v>76</v>
      </c>
      <c r="P97" s="391" t="s">
        <v>59</v>
      </c>
      <c r="Q97" s="387" t="s">
        <v>405</v>
      </c>
      <c r="R97" s="387" t="s">
        <v>154</v>
      </c>
      <c r="S97" s="375">
        <v>42643</v>
      </c>
      <c r="T97" s="330">
        <v>42646</v>
      </c>
      <c r="U97" s="329" t="s">
        <v>595</v>
      </c>
      <c r="V97" s="394" t="s">
        <v>503</v>
      </c>
      <c r="W97" s="394" t="s">
        <v>201</v>
      </c>
      <c r="X97" s="328">
        <v>8</v>
      </c>
      <c r="Y97" s="328">
        <v>32</v>
      </c>
      <c r="Z97" s="392" t="s">
        <v>352</v>
      </c>
      <c r="AA97" s="395" t="s">
        <v>228</v>
      </c>
      <c r="AB97" s="392"/>
      <c r="AC97" s="395"/>
    </row>
    <row r="98" spans="1:29" s="386" customFormat="1" x14ac:dyDescent="0.2">
      <c r="A98" s="371">
        <v>48417541</v>
      </c>
      <c r="B98" s="388">
        <v>14184861</v>
      </c>
      <c r="C98" s="388" t="s">
        <v>475</v>
      </c>
      <c r="D98" s="319" t="s">
        <v>596</v>
      </c>
      <c r="E98" s="326" t="s">
        <v>91</v>
      </c>
      <c r="F98" s="371">
        <v>8100</v>
      </c>
      <c r="G98" s="390">
        <v>1</v>
      </c>
      <c r="H98" s="390">
        <v>0</v>
      </c>
      <c r="I98" s="373">
        <v>14293.8979</v>
      </c>
      <c r="J98" s="327"/>
      <c r="K98" s="393" t="s">
        <v>246</v>
      </c>
      <c r="L98" s="388"/>
      <c r="M98" s="388" t="s">
        <v>16</v>
      </c>
      <c r="N98" s="388" t="s">
        <v>75</v>
      </c>
      <c r="O98" s="388" t="s">
        <v>597</v>
      </c>
      <c r="P98" s="391" t="s">
        <v>228</v>
      </c>
      <c r="Q98" s="387" t="s">
        <v>228</v>
      </c>
      <c r="R98" s="387" t="s">
        <v>152</v>
      </c>
      <c r="S98" s="375">
        <v>42643</v>
      </c>
      <c r="T98" s="330">
        <v>42646</v>
      </c>
      <c r="U98" s="329" t="s">
        <v>598</v>
      </c>
      <c r="V98" s="394" t="s">
        <v>503</v>
      </c>
      <c r="W98" s="394" t="s">
        <v>204</v>
      </c>
      <c r="X98" s="328">
        <v>3</v>
      </c>
      <c r="Y98" s="328">
        <v>3</v>
      </c>
      <c r="Z98" s="392" t="s">
        <v>352</v>
      </c>
      <c r="AA98" s="395" t="s">
        <v>228</v>
      </c>
      <c r="AB98" s="392"/>
      <c r="AC98" s="395"/>
    </row>
    <row r="99" spans="1:29" s="386" customFormat="1" x14ac:dyDescent="0.2">
      <c r="A99" s="371">
        <v>7151793</v>
      </c>
      <c r="B99" s="388">
        <v>3950978</v>
      </c>
      <c r="C99" s="388" t="s">
        <v>475</v>
      </c>
      <c r="D99" s="319" t="s">
        <v>599</v>
      </c>
      <c r="E99" s="326" t="s">
        <v>91</v>
      </c>
      <c r="F99" s="371">
        <v>8100</v>
      </c>
      <c r="G99" s="390">
        <v>1</v>
      </c>
      <c r="H99" s="390">
        <v>1</v>
      </c>
      <c r="I99" s="373">
        <v>57175.601799999997</v>
      </c>
      <c r="J99" s="327"/>
      <c r="K99" s="393" t="s">
        <v>246</v>
      </c>
      <c r="L99" s="388" t="s">
        <v>600</v>
      </c>
      <c r="M99" s="388" t="s">
        <v>16</v>
      </c>
      <c r="N99" s="388" t="s">
        <v>75</v>
      </c>
      <c r="O99" s="388" t="s">
        <v>76</v>
      </c>
      <c r="P99" s="391" t="s">
        <v>59</v>
      </c>
      <c r="Q99" s="387" t="s">
        <v>75</v>
      </c>
      <c r="R99" s="387" t="s">
        <v>154</v>
      </c>
      <c r="S99" s="375">
        <v>42643</v>
      </c>
      <c r="T99" s="330">
        <v>42646</v>
      </c>
      <c r="U99" s="329" t="s">
        <v>228</v>
      </c>
      <c r="V99" s="394" t="s">
        <v>503</v>
      </c>
      <c r="W99" s="394" t="s">
        <v>509</v>
      </c>
      <c r="X99" s="328">
        <v>12</v>
      </c>
      <c r="Y99" s="328">
        <v>36</v>
      </c>
      <c r="Z99" s="392" t="s">
        <v>352</v>
      </c>
      <c r="AA99" s="395" t="s">
        <v>228</v>
      </c>
      <c r="AB99" s="392"/>
      <c r="AC99" s="395"/>
    </row>
    <row r="100" spans="1:29" s="386" customFormat="1" x14ac:dyDescent="0.2">
      <c r="A100" s="371">
        <v>56933209</v>
      </c>
      <c r="B100" s="388">
        <v>31797616</v>
      </c>
      <c r="C100" s="388" t="s">
        <v>475</v>
      </c>
      <c r="D100" s="319" t="s">
        <v>601</v>
      </c>
      <c r="E100" s="326" t="s">
        <v>92</v>
      </c>
      <c r="F100" s="371">
        <v>8600</v>
      </c>
      <c r="G100" s="390">
        <v>1</v>
      </c>
      <c r="H100" s="390">
        <v>1</v>
      </c>
      <c r="I100" s="373">
        <v>99999.96</v>
      </c>
      <c r="J100" s="327"/>
      <c r="K100" s="393" t="s">
        <v>246</v>
      </c>
      <c r="L100" s="388"/>
      <c r="M100" s="388" t="s">
        <v>11</v>
      </c>
      <c r="N100" s="388" t="s">
        <v>458</v>
      </c>
      <c r="O100" s="388" t="s">
        <v>459</v>
      </c>
      <c r="P100" s="391" t="s">
        <v>228</v>
      </c>
      <c r="Q100" s="387" t="s">
        <v>228</v>
      </c>
      <c r="R100" s="387" t="s">
        <v>152</v>
      </c>
      <c r="S100" s="375">
        <v>42643</v>
      </c>
      <c r="T100" s="330">
        <v>42646</v>
      </c>
      <c r="U100" s="329" t="s">
        <v>228</v>
      </c>
      <c r="V100" s="394" t="s">
        <v>503</v>
      </c>
      <c r="W100" s="394" t="s">
        <v>509</v>
      </c>
      <c r="X100" s="328">
        <v>12</v>
      </c>
      <c r="Y100" s="328">
        <v>24</v>
      </c>
      <c r="Z100" s="392" t="s">
        <v>352</v>
      </c>
      <c r="AA100" s="395" t="s">
        <v>228</v>
      </c>
      <c r="AB100" s="392"/>
      <c r="AC100" s="395"/>
    </row>
    <row r="101" spans="1:29" s="386" customFormat="1" x14ac:dyDescent="0.2">
      <c r="A101" s="371">
        <v>77960686</v>
      </c>
      <c r="B101" s="388">
        <v>19044596</v>
      </c>
      <c r="C101" s="388" t="s">
        <v>475</v>
      </c>
      <c r="D101" s="319" t="s">
        <v>602</v>
      </c>
      <c r="E101" s="326" t="s">
        <v>91</v>
      </c>
      <c r="F101" s="371">
        <v>8100</v>
      </c>
      <c r="G101" s="390">
        <v>1</v>
      </c>
      <c r="H101" s="390">
        <v>1</v>
      </c>
      <c r="I101" s="373">
        <v>60000</v>
      </c>
      <c r="J101" s="327"/>
      <c r="K101" s="393" t="s">
        <v>246</v>
      </c>
      <c r="L101" s="388"/>
      <c r="M101" s="388" t="s">
        <v>25</v>
      </c>
      <c r="N101" s="388" t="s">
        <v>256</v>
      </c>
      <c r="O101" s="388" t="s">
        <v>257</v>
      </c>
      <c r="P101" s="391" t="s">
        <v>228</v>
      </c>
      <c r="Q101" s="387" t="s">
        <v>228</v>
      </c>
      <c r="R101" s="387" t="s">
        <v>152</v>
      </c>
      <c r="S101" s="375">
        <v>42643</v>
      </c>
      <c r="T101" s="330">
        <v>42646</v>
      </c>
      <c r="U101" s="329" t="s">
        <v>228</v>
      </c>
      <c r="V101" s="394" t="s">
        <v>503</v>
      </c>
      <c r="W101" s="394" t="s">
        <v>509</v>
      </c>
      <c r="X101" s="328">
        <v>12</v>
      </c>
      <c r="Y101" s="328">
        <v>36</v>
      </c>
      <c r="Z101" s="392" t="s">
        <v>352</v>
      </c>
      <c r="AA101" s="395" t="s">
        <v>228</v>
      </c>
      <c r="AB101" s="392"/>
      <c r="AC101" s="395"/>
    </row>
    <row r="102" spans="1:29" s="386" customFormat="1" x14ac:dyDescent="0.2">
      <c r="A102" s="371">
        <v>72857381</v>
      </c>
      <c r="B102" s="314">
        <v>965108</v>
      </c>
      <c r="C102" s="388" t="s">
        <v>475</v>
      </c>
      <c r="D102" s="369" t="s">
        <v>667</v>
      </c>
      <c r="E102" s="326" t="s">
        <v>92</v>
      </c>
      <c r="F102" s="371">
        <v>8600</v>
      </c>
      <c r="G102" s="390">
        <v>1</v>
      </c>
      <c r="H102" s="390">
        <v>0</v>
      </c>
      <c r="I102" s="373">
        <v>89803.474900000001</v>
      </c>
      <c r="J102" s="327"/>
      <c r="K102" s="322"/>
      <c r="L102" s="384" t="s">
        <v>668</v>
      </c>
      <c r="M102" s="388" t="s">
        <v>27</v>
      </c>
      <c r="N102" s="388" t="s">
        <v>49</v>
      </c>
      <c r="O102" s="388" t="s">
        <v>50</v>
      </c>
      <c r="P102" s="391" t="s">
        <v>228</v>
      </c>
      <c r="Q102" s="387" t="s">
        <v>228</v>
      </c>
      <c r="R102" s="387" t="s">
        <v>152</v>
      </c>
      <c r="S102" s="375">
        <v>42643</v>
      </c>
      <c r="T102" s="330">
        <v>42646</v>
      </c>
      <c r="U102" s="329" t="s">
        <v>228</v>
      </c>
      <c r="V102" s="394" t="s">
        <v>503</v>
      </c>
      <c r="W102" s="394" t="s">
        <v>509</v>
      </c>
      <c r="X102" s="328">
        <v>12</v>
      </c>
      <c r="Y102" s="328">
        <v>36</v>
      </c>
      <c r="Z102" s="392" t="s">
        <v>352</v>
      </c>
      <c r="AA102" s="395" t="s">
        <v>228</v>
      </c>
      <c r="AB102" s="392"/>
      <c r="AC102" s="395" t="s">
        <v>671</v>
      </c>
    </row>
    <row r="103" spans="1:29" s="386" customFormat="1" x14ac:dyDescent="0.2">
      <c r="A103" s="371">
        <v>64028387</v>
      </c>
      <c r="B103" s="388">
        <v>1114790</v>
      </c>
      <c r="C103" s="388" t="s">
        <v>475</v>
      </c>
      <c r="D103" s="319" t="s">
        <v>603</v>
      </c>
      <c r="E103" s="326" t="s">
        <v>91</v>
      </c>
      <c r="F103" s="371">
        <v>8100</v>
      </c>
      <c r="G103" s="390">
        <v>1</v>
      </c>
      <c r="H103" s="390">
        <v>1</v>
      </c>
      <c r="I103" s="373">
        <v>38353.7232</v>
      </c>
      <c r="J103" s="327"/>
      <c r="K103" s="393" t="s">
        <v>246</v>
      </c>
      <c r="L103" s="388" t="s">
        <v>604</v>
      </c>
      <c r="M103" s="388" t="s">
        <v>21</v>
      </c>
      <c r="N103" s="388" t="s">
        <v>95</v>
      </c>
      <c r="O103" s="388" t="s">
        <v>109</v>
      </c>
      <c r="P103" s="391" t="s">
        <v>59</v>
      </c>
      <c r="Q103" s="387" t="s">
        <v>21</v>
      </c>
      <c r="R103" s="387" t="s">
        <v>154</v>
      </c>
      <c r="S103" s="375">
        <v>42643</v>
      </c>
      <c r="T103" s="330">
        <v>42646</v>
      </c>
      <c r="U103" s="329" t="s">
        <v>228</v>
      </c>
      <c r="V103" s="394" t="s">
        <v>503</v>
      </c>
      <c r="W103" s="394" t="s">
        <v>200</v>
      </c>
      <c r="X103" s="328">
        <v>9</v>
      </c>
      <c r="Y103" s="328">
        <v>33</v>
      </c>
      <c r="Z103" s="392" t="s">
        <v>352</v>
      </c>
      <c r="AA103" s="395" t="s">
        <v>228</v>
      </c>
      <c r="AB103" s="392"/>
      <c r="AC103" s="395"/>
    </row>
    <row r="104" spans="1:29" s="386" customFormat="1" x14ac:dyDescent="0.2">
      <c r="A104" s="371">
        <v>88225966</v>
      </c>
      <c r="B104" s="314">
        <v>5264798</v>
      </c>
      <c r="C104" s="388" t="s">
        <v>475</v>
      </c>
      <c r="D104" s="369" t="s">
        <v>654</v>
      </c>
      <c r="E104" s="326" t="s">
        <v>91</v>
      </c>
      <c r="F104" s="371">
        <v>8100</v>
      </c>
      <c r="G104" s="390">
        <v>1</v>
      </c>
      <c r="H104" s="390">
        <v>1</v>
      </c>
      <c r="I104" s="373">
        <v>15000</v>
      </c>
      <c r="J104" s="327"/>
      <c r="K104" s="393" t="s">
        <v>246</v>
      </c>
      <c r="L104" s="384" t="s">
        <v>653</v>
      </c>
      <c r="M104" s="388" t="s">
        <v>25</v>
      </c>
      <c r="N104" s="388" t="s">
        <v>605</v>
      </c>
      <c r="O104" s="388" t="s">
        <v>606</v>
      </c>
      <c r="P104" s="266" t="s">
        <v>59</v>
      </c>
      <c r="Q104" s="267" t="s">
        <v>605</v>
      </c>
      <c r="R104" s="267" t="s">
        <v>154</v>
      </c>
      <c r="S104" s="375">
        <v>42643</v>
      </c>
      <c r="T104" s="330">
        <v>42646</v>
      </c>
      <c r="U104" s="329" t="s">
        <v>228</v>
      </c>
      <c r="V104" s="394" t="s">
        <v>503</v>
      </c>
      <c r="W104" s="394" t="s">
        <v>204</v>
      </c>
      <c r="X104" s="328">
        <v>3</v>
      </c>
      <c r="Y104" s="328">
        <v>36</v>
      </c>
      <c r="Z104" s="392" t="s">
        <v>352</v>
      </c>
      <c r="AA104" s="395" t="s">
        <v>228</v>
      </c>
      <c r="AB104" s="392"/>
      <c r="AC104" s="395"/>
    </row>
    <row r="105" spans="1:29" s="386" customFormat="1" x14ac:dyDescent="0.2">
      <c r="A105" s="371">
        <v>76128018</v>
      </c>
      <c r="B105" s="388">
        <v>11585370</v>
      </c>
      <c r="C105" s="388" t="s">
        <v>475</v>
      </c>
      <c r="D105" s="319" t="s">
        <v>607</v>
      </c>
      <c r="E105" s="326" t="s">
        <v>92</v>
      </c>
      <c r="F105" s="371">
        <v>8600</v>
      </c>
      <c r="G105" s="390">
        <v>1</v>
      </c>
      <c r="H105" s="390">
        <v>1</v>
      </c>
      <c r="I105" s="373">
        <v>61409.314200000001</v>
      </c>
      <c r="J105" s="327"/>
      <c r="K105" s="393" t="s">
        <v>246</v>
      </c>
      <c r="L105" s="388"/>
      <c r="M105" s="388" t="s">
        <v>13</v>
      </c>
      <c r="N105" s="388" t="s">
        <v>13</v>
      </c>
      <c r="O105" s="388" t="s">
        <v>608</v>
      </c>
      <c r="P105" s="391" t="s">
        <v>228</v>
      </c>
      <c r="Q105" s="387" t="s">
        <v>228</v>
      </c>
      <c r="R105" s="387" t="s">
        <v>152</v>
      </c>
      <c r="S105" s="375">
        <v>42643</v>
      </c>
      <c r="T105" s="330">
        <v>42646</v>
      </c>
      <c r="U105" s="329" t="s">
        <v>609</v>
      </c>
      <c r="V105" s="394" t="s">
        <v>610</v>
      </c>
      <c r="W105" s="394" t="s">
        <v>200</v>
      </c>
      <c r="X105" s="328">
        <v>8</v>
      </c>
      <c r="Y105" s="328">
        <v>20</v>
      </c>
      <c r="Z105" s="392" t="s">
        <v>352</v>
      </c>
      <c r="AA105" s="395" t="s">
        <v>228</v>
      </c>
      <c r="AB105" s="392"/>
      <c r="AC105" s="395"/>
    </row>
    <row r="106" spans="1:29" s="386" customFormat="1" x14ac:dyDescent="0.2">
      <c r="A106" s="371">
        <v>90894288</v>
      </c>
      <c r="B106" s="388">
        <v>21810126</v>
      </c>
      <c r="C106" s="388" t="s">
        <v>475</v>
      </c>
      <c r="D106" s="319" t="s">
        <v>611</v>
      </c>
      <c r="E106" s="326" t="s">
        <v>91</v>
      </c>
      <c r="F106" s="371">
        <v>8100</v>
      </c>
      <c r="G106" s="390">
        <v>1</v>
      </c>
      <c r="H106" s="390">
        <v>1</v>
      </c>
      <c r="I106" s="373">
        <v>28587.805899999999</v>
      </c>
      <c r="J106" s="327"/>
      <c r="K106" s="393" t="s">
        <v>246</v>
      </c>
      <c r="L106" s="388" t="s">
        <v>612</v>
      </c>
      <c r="M106" s="388" t="s">
        <v>16</v>
      </c>
      <c r="N106" s="388" t="s">
        <v>66</v>
      </c>
      <c r="O106" s="388" t="s">
        <v>613</v>
      </c>
      <c r="P106" s="391" t="s">
        <v>228</v>
      </c>
      <c r="Q106" s="387" t="s">
        <v>228</v>
      </c>
      <c r="R106" s="387" t="s">
        <v>152</v>
      </c>
      <c r="S106" s="375">
        <v>42642</v>
      </c>
      <c r="T106" s="330">
        <v>42646</v>
      </c>
      <c r="U106" s="329" t="s">
        <v>614</v>
      </c>
      <c r="V106" s="394" t="s">
        <v>503</v>
      </c>
      <c r="W106" s="394" t="s">
        <v>226</v>
      </c>
      <c r="X106" s="328">
        <v>6</v>
      </c>
      <c r="Y106" s="328">
        <v>18</v>
      </c>
      <c r="Z106" s="392" t="s">
        <v>352</v>
      </c>
      <c r="AA106" s="395" t="s">
        <v>228</v>
      </c>
      <c r="AB106" s="392"/>
      <c r="AC106" s="395" t="s">
        <v>671</v>
      </c>
    </row>
    <row r="107" spans="1:29" s="386" customFormat="1" x14ac:dyDescent="0.2">
      <c r="A107" s="371">
        <v>90894288</v>
      </c>
      <c r="B107" s="388">
        <v>21810126</v>
      </c>
      <c r="C107" s="388" t="s">
        <v>475</v>
      </c>
      <c r="D107" s="319" t="s">
        <v>611</v>
      </c>
      <c r="E107" s="326" t="s">
        <v>92</v>
      </c>
      <c r="F107" s="371">
        <v>8600</v>
      </c>
      <c r="G107" s="390">
        <v>1</v>
      </c>
      <c r="H107" s="390">
        <v>1</v>
      </c>
      <c r="I107" s="373">
        <v>47646.242100000003</v>
      </c>
      <c r="J107" s="327"/>
      <c r="K107" s="393" t="s">
        <v>246</v>
      </c>
      <c r="L107" s="388" t="s">
        <v>612</v>
      </c>
      <c r="M107" s="388" t="s">
        <v>16</v>
      </c>
      <c r="N107" s="388" t="s">
        <v>66</v>
      </c>
      <c r="O107" s="388" t="s">
        <v>613</v>
      </c>
      <c r="P107" s="391" t="s">
        <v>228</v>
      </c>
      <c r="Q107" s="387" t="s">
        <v>228</v>
      </c>
      <c r="R107" s="387" t="s">
        <v>152</v>
      </c>
      <c r="S107" s="375">
        <v>42642</v>
      </c>
      <c r="T107" s="330">
        <v>42646</v>
      </c>
      <c r="U107" s="329" t="s">
        <v>614</v>
      </c>
      <c r="V107" s="394" t="s">
        <v>503</v>
      </c>
      <c r="W107" s="394" t="s">
        <v>226</v>
      </c>
      <c r="X107" s="328">
        <v>6</v>
      </c>
      <c r="Y107" s="328">
        <v>18</v>
      </c>
      <c r="Z107" s="392" t="s">
        <v>352</v>
      </c>
      <c r="AA107" s="395" t="s">
        <v>228</v>
      </c>
      <c r="AB107" s="392"/>
      <c r="AC107" s="395" t="s">
        <v>671</v>
      </c>
    </row>
    <row r="108" spans="1:29" s="386" customFormat="1" x14ac:dyDescent="0.2">
      <c r="A108" s="371">
        <v>52208648</v>
      </c>
      <c r="B108" s="388">
        <v>25837055</v>
      </c>
      <c r="C108" s="388" t="s">
        <v>475</v>
      </c>
      <c r="D108" s="319" t="s">
        <v>615</v>
      </c>
      <c r="E108" s="326" t="s">
        <v>91</v>
      </c>
      <c r="F108" s="371">
        <v>8100</v>
      </c>
      <c r="G108" s="390">
        <v>2</v>
      </c>
      <c r="H108" s="390">
        <v>2</v>
      </c>
      <c r="I108" s="373">
        <v>47646.333100000003</v>
      </c>
      <c r="J108" s="327"/>
      <c r="K108" s="393" t="s">
        <v>246</v>
      </c>
      <c r="L108" s="388" t="s">
        <v>616</v>
      </c>
      <c r="M108" s="388" t="s">
        <v>23</v>
      </c>
      <c r="N108" s="388" t="s">
        <v>430</v>
      </c>
      <c r="O108" s="388" t="s">
        <v>431</v>
      </c>
      <c r="P108" s="391" t="s">
        <v>228</v>
      </c>
      <c r="Q108" s="387" t="s">
        <v>228</v>
      </c>
      <c r="R108" s="387" t="s">
        <v>152</v>
      </c>
      <c r="S108" s="375">
        <v>42642</v>
      </c>
      <c r="T108" s="330">
        <v>42646</v>
      </c>
      <c r="U108" s="329" t="s">
        <v>228</v>
      </c>
      <c r="V108" s="394" t="s">
        <v>503</v>
      </c>
      <c r="W108" s="394" t="s">
        <v>212</v>
      </c>
      <c r="X108" s="328">
        <v>5</v>
      </c>
      <c r="Y108" s="328">
        <v>29</v>
      </c>
      <c r="Z108" s="392" t="s">
        <v>352</v>
      </c>
      <c r="AA108" s="395" t="s">
        <v>228</v>
      </c>
      <c r="AB108" s="392"/>
      <c r="AC108" s="395" t="s">
        <v>671</v>
      </c>
    </row>
    <row r="109" spans="1:29" s="386" customFormat="1" x14ac:dyDescent="0.2">
      <c r="A109" s="371">
        <v>6414214</v>
      </c>
      <c r="B109" s="388">
        <v>18719811</v>
      </c>
      <c r="C109" s="388" t="s">
        <v>475</v>
      </c>
      <c r="D109" s="319" t="s">
        <v>617</v>
      </c>
      <c r="E109" s="326" t="s">
        <v>91</v>
      </c>
      <c r="F109" s="371">
        <v>8100</v>
      </c>
      <c r="G109" s="390">
        <v>1</v>
      </c>
      <c r="H109" s="390">
        <v>1</v>
      </c>
      <c r="I109" s="373">
        <v>60000</v>
      </c>
      <c r="J109" s="327"/>
      <c r="K109" s="393" t="s">
        <v>246</v>
      </c>
      <c r="L109" s="388"/>
      <c r="M109" s="388" t="s">
        <v>15</v>
      </c>
      <c r="N109" s="388" t="s">
        <v>82</v>
      </c>
      <c r="O109" s="388" t="s">
        <v>618</v>
      </c>
      <c r="P109" s="391" t="s">
        <v>228</v>
      </c>
      <c r="Q109" s="387" t="s">
        <v>228</v>
      </c>
      <c r="R109" s="387" t="s">
        <v>152</v>
      </c>
      <c r="S109" s="375">
        <v>42642</v>
      </c>
      <c r="T109" s="330">
        <v>42646</v>
      </c>
      <c r="U109" s="329" t="s">
        <v>619</v>
      </c>
      <c r="V109" s="394" t="s">
        <v>503</v>
      </c>
      <c r="W109" s="394" t="s">
        <v>509</v>
      </c>
      <c r="X109" s="328">
        <v>12</v>
      </c>
      <c r="Y109" s="328">
        <v>12</v>
      </c>
      <c r="Z109" s="392" t="s">
        <v>352</v>
      </c>
      <c r="AA109" s="395" t="s">
        <v>228</v>
      </c>
      <c r="AB109" s="392"/>
      <c r="AC109" s="395"/>
    </row>
    <row r="110" spans="1:29" s="386" customFormat="1" x14ac:dyDescent="0.2">
      <c r="A110" s="371">
        <v>84128907</v>
      </c>
      <c r="B110" s="388">
        <v>9985871</v>
      </c>
      <c r="C110" s="388" t="s">
        <v>475</v>
      </c>
      <c r="D110" s="319" t="s">
        <v>620</v>
      </c>
      <c r="E110" s="326" t="s">
        <v>112</v>
      </c>
      <c r="F110" s="371">
        <v>8600</v>
      </c>
      <c r="G110" s="390">
        <v>1</v>
      </c>
      <c r="H110" s="390">
        <v>1</v>
      </c>
      <c r="I110" s="373">
        <v>80000</v>
      </c>
      <c r="J110" s="327"/>
      <c r="K110" s="393" t="s">
        <v>246</v>
      </c>
      <c r="L110" s="388"/>
      <c r="M110" s="388" t="s">
        <v>25</v>
      </c>
      <c r="N110" s="388" t="s">
        <v>605</v>
      </c>
      <c r="O110" s="388" t="s">
        <v>606</v>
      </c>
      <c r="P110" s="391" t="s">
        <v>59</v>
      </c>
      <c r="Q110" s="387" t="s">
        <v>605</v>
      </c>
      <c r="R110" s="387" t="s">
        <v>154</v>
      </c>
      <c r="S110" s="375">
        <v>42643</v>
      </c>
      <c r="T110" s="330">
        <v>42646</v>
      </c>
      <c r="U110" s="329" t="s">
        <v>621</v>
      </c>
      <c r="V110" s="394" t="s">
        <v>389</v>
      </c>
      <c r="W110" s="394" t="s">
        <v>200</v>
      </c>
      <c r="X110" s="328">
        <v>10</v>
      </c>
      <c r="Y110" s="328">
        <v>10</v>
      </c>
      <c r="Z110" s="392" t="s">
        <v>269</v>
      </c>
      <c r="AA110" s="395" t="s">
        <v>246</v>
      </c>
      <c r="AB110" s="392"/>
      <c r="AC110" s="395"/>
    </row>
    <row r="111" spans="1:29" s="386" customFormat="1" x14ac:dyDescent="0.2">
      <c r="A111" s="371">
        <v>71936701</v>
      </c>
      <c r="B111" s="388">
        <v>18173944</v>
      </c>
      <c r="C111" s="388" t="s">
        <v>475</v>
      </c>
      <c r="D111" s="319" t="s">
        <v>635</v>
      </c>
      <c r="E111" s="326" t="s">
        <v>143</v>
      </c>
      <c r="F111" s="371">
        <v>8100</v>
      </c>
      <c r="G111" s="390">
        <v>1</v>
      </c>
      <c r="H111" s="390">
        <v>1</v>
      </c>
      <c r="I111" s="373">
        <v>57245.198400000001</v>
      </c>
      <c r="J111" s="327"/>
      <c r="K111" s="393" t="s">
        <v>246</v>
      </c>
      <c r="L111" s="388"/>
      <c r="M111" s="388" t="s">
        <v>16</v>
      </c>
      <c r="N111" s="388" t="s">
        <v>251</v>
      </c>
      <c r="O111" s="388" t="s">
        <v>636</v>
      </c>
      <c r="P111" s="391" t="s">
        <v>228</v>
      </c>
      <c r="Q111" s="387" t="s">
        <v>228</v>
      </c>
      <c r="R111" s="387" t="s">
        <v>152</v>
      </c>
      <c r="S111" s="375">
        <v>42627</v>
      </c>
      <c r="T111" s="330">
        <v>42647</v>
      </c>
      <c r="U111" s="329" t="s">
        <v>637</v>
      </c>
      <c r="V111" s="394" t="s">
        <v>503</v>
      </c>
      <c r="W111" s="394" t="s">
        <v>212</v>
      </c>
      <c r="X111" s="328">
        <v>5</v>
      </c>
      <c r="Y111" s="328">
        <v>5</v>
      </c>
      <c r="Z111" s="392" t="s">
        <v>269</v>
      </c>
      <c r="AA111" s="395" t="s">
        <v>246</v>
      </c>
      <c r="AB111" s="392"/>
      <c r="AC111" s="395"/>
    </row>
    <row r="112" spans="1:29" s="386" customFormat="1" x14ac:dyDescent="0.2">
      <c r="A112" s="371">
        <v>49445265</v>
      </c>
      <c r="B112" s="388">
        <v>14561164</v>
      </c>
      <c r="C112" s="388" t="s">
        <v>475</v>
      </c>
      <c r="D112" s="319" t="s">
        <v>638</v>
      </c>
      <c r="E112" s="326" t="s">
        <v>143</v>
      </c>
      <c r="F112" s="371">
        <v>8100</v>
      </c>
      <c r="G112" s="390">
        <v>1</v>
      </c>
      <c r="H112" s="390">
        <v>1</v>
      </c>
      <c r="I112" s="373">
        <v>57245.198400000001</v>
      </c>
      <c r="J112" s="327"/>
      <c r="K112" s="393" t="s">
        <v>246</v>
      </c>
      <c r="L112" s="388"/>
      <c r="M112" s="388" t="s">
        <v>16</v>
      </c>
      <c r="N112" s="388" t="s">
        <v>251</v>
      </c>
      <c r="O112" s="388" t="s">
        <v>639</v>
      </c>
      <c r="P112" s="391" t="s">
        <v>228</v>
      </c>
      <c r="Q112" s="387" t="s">
        <v>228</v>
      </c>
      <c r="R112" s="387" t="s">
        <v>152</v>
      </c>
      <c r="S112" s="375">
        <v>42634</v>
      </c>
      <c r="T112" s="330">
        <v>42647</v>
      </c>
      <c r="U112" s="329" t="s">
        <v>640</v>
      </c>
      <c r="V112" s="394" t="s">
        <v>503</v>
      </c>
      <c r="W112" s="394" t="s">
        <v>200</v>
      </c>
      <c r="X112" s="328">
        <v>9</v>
      </c>
      <c r="Y112" s="328">
        <v>9</v>
      </c>
      <c r="Z112" s="392" t="s">
        <v>269</v>
      </c>
      <c r="AA112" s="395" t="s">
        <v>246</v>
      </c>
      <c r="AB112" s="392"/>
      <c r="AC112" s="395"/>
    </row>
    <row r="113" spans="1:29" s="386" customFormat="1" x14ac:dyDescent="0.2">
      <c r="A113" s="371">
        <v>72004990</v>
      </c>
      <c r="B113" s="388">
        <v>17172431</v>
      </c>
      <c r="C113" s="388" t="s">
        <v>622</v>
      </c>
      <c r="D113" s="319" t="s">
        <v>623</v>
      </c>
      <c r="E113" s="326" t="s">
        <v>91</v>
      </c>
      <c r="F113" s="371">
        <v>8100</v>
      </c>
      <c r="G113" s="390">
        <v>1</v>
      </c>
      <c r="H113" s="390">
        <v>0</v>
      </c>
      <c r="I113" s="373">
        <v>57175.604399999997</v>
      </c>
      <c r="J113" s="327"/>
      <c r="K113" s="322"/>
      <c r="L113" s="388"/>
      <c r="M113" s="388" t="s">
        <v>18</v>
      </c>
      <c r="N113" s="388" t="s">
        <v>18</v>
      </c>
      <c r="O113" s="388" t="s">
        <v>624</v>
      </c>
      <c r="P113" s="391" t="s">
        <v>228</v>
      </c>
      <c r="Q113" s="387" t="s">
        <v>228</v>
      </c>
      <c r="R113" s="387" t="s">
        <v>152</v>
      </c>
      <c r="S113" s="375">
        <v>42644</v>
      </c>
      <c r="T113" s="330">
        <v>42646</v>
      </c>
      <c r="U113" s="329" t="s">
        <v>625</v>
      </c>
      <c r="V113" s="394" t="s">
        <v>503</v>
      </c>
      <c r="W113" s="394" t="s">
        <v>509</v>
      </c>
      <c r="X113" s="328">
        <v>12</v>
      </c>
      <c r="Y113" s="328">
        <v>36</v>
      </c>
      <c r="Z113" s="392" t="s">
        <v>352</v>
      </c>
      <c r="AA113" s="395" t="s">
        <v>228</v>
      </c>
      <c r="AB113" s="392"/>
      <c r="AC113" s="395"/>
    </row>
    <row r="114" spans="1:29" s="386" customFormat="1" x14ac:dyDescent="0.2">
      <c r="A114" s="371">
        <v>8408750</v>
      </c>
      <c r="B114" s="388">
        <v>3611273</v>
      </c>
      <c r="C114" s="388" t="s">
        <v>622</v>
      </c>
      <c r="D114" s="319" t="s">
        <v>641</v>
      </c>
      <c r="E114" s="326" t="s">
        <v>92</v>
      </c>
      <c r="F114" s="371">
        <v>8600</v>
      </c>
      <c r="G114" s="390">
        <v>1</v>
      </c>
      <c r="H114" s="390">
        <v>1</v>
      </c>
      <c r="I114" s="373">
        <v>99999.96</v>
      </c>
      <c r="J114" s="327"/>
      <c r="K114" s="393" t="s">
        <v>246</v>
      </c>
      <c r="L114" s="388"/>
      <c r="M114" s="388" t="s">
        <v>15</v>
      </c>
      <c r="N114" s="388" t="s">
        <v>571</v>
      </c>
      <c r="O114" s="388" t="s">
        <v>572</v>
      </c>
      <c r="P114" s="391" t="s">
        <v>59</v>
      </c>
      <c r="Q114" s="387" t="s">
        <v>571</v>
      </c>
      <c r="R114" s="387" t="s">
        <v>154</v>
      </c>
      <c r="S114" s="375">
        <v>42646</v>
      </c>
      <c r="T114" s="330">
        <v>42647</v>
      </c>
      <c r="U114" s="329" t="s">
        <v>642</v>
      </c>
      <c r="V114" s="423" t="s">
        <v>503</v>
      </c>
      <c r="W114" s="394" t="s">
        <v>509</v>
      </c>
      <c r="X114" s="394">
        <v>12</v>
      </c>
      <c r="Y114" s="328">
        <v>36</v>
      </c>
      <c r="Z114" s="392" t="s">
        <v>352</v>
      </c>
      <c r="AA114" s="395" t="s">
        <v>228</v>
      </c>
      <c r="AB114" s="392"/>
      <c r="AC114" s="395" t="s">
        <v>671</v>
      </c>
    </row>
    <row r="115" spans="1:29" s="386" customFormat="1" x14ac:dyDescent="0.2">
      <c r="A115" s="371">
        <v>79389370</v>
      </c>
      <c r="B115" s="388">
        <v>1232920</v>
      </c>
      <c r="C115" s="388" t="s">
        <v>622</v>
      </c>
      <c r="D115" s="319" t="s">
        <v>643</v>
      </c>
      <c r="E115" s="326" t="s">
        <v>140</v>
      </c>
      <c r="F115" s="371">
        <v>8600</v>
      </c>
      <c r="G115" s="390">
        <v>2</v>
      </c>
      <c r="H115" s="390">
        <v>0</v>
      </c>
      <c r="I115" s="373">
        <v>199999.92</v>
      </c>
      <c r="J115" s="327"/>
      <c r="K115" s="322"/>
      <c r="L115" s="388"/>
      <c r="M115" s="388" t="s">
        <v>12</v>
      </c>
      <c r="N115" s="388" t="s">
        <v>12</v>
      </c>
      <c r="O115" s="388" t="s">
        <v>67</v>
      </c>
      <c r="P115" s="391" t="s">
        <v>59</v>
      </c>
      <c r="Q115" s="387" t="s">
        <v>12</v>
      </c>
      <c r="R115" s="387" t="s">
        <v>154</v>
      </c>
      <c r="S115" s="375">
        <v>42646</v>
      </c>
      <c r="T115" s="330">
        <v>42647</v>
      </c>
      <c r="U115" s="329" t="s">
        <v>644</v>
      </c>
      <c r="V115" s="423" t="s">
        <v>503</v>
      </c>
      <c r="W115" s="394" t="s">
        <v>509</v>
      </c>
      <c r="X115" s="394">
        <v>12</v>
      </c>
      <c r="Y115" s="328">
        <v>36</v>
      </c>
      <c r="Z115" s="392" t="s">
        <v>352</v>
      </c>
      <c r="AA115" s="395" t="s">
        <v>228</v>
      </c>
      <c r="AB115" s="392"/>
      <c r="AC115" s="395"/>
    </row>
    <row r="116" spans="1:29" s="386" customFormat="1" x14ac:dyDescent="0.2">
      <c r="A116" s="371">
        <v>56924537</v>
      </c>
      <c r="B116" s="314">
        <v>9645911</v>
      </c>
      <c r="C116" s="388" t="s">
        <v>622</v>
      </c>
      <c r="D116" s="369" t="s">
        <v>696</v>
      </c>
      <c r="E116" s="326" t="s">
        <v>92</v>
      </c>
      <c r="F116" s="371">
        <v>8600</v>
      </c>
      <c r="G116" s="390">
        <v>1</v>
      </c>
      <c r="H116" s="390">
        <v>1</v>
      </c>
      <c r="I116" s="373">
        <v>99999.96</v>
      </c>
      <c r="J116" s="327"/>
      <c r="K116" s="393" t="s">
        <v>246</v>
      </c>
      <c r="L116" s="388" t="s">
        <v>695</v>
      </c>
      <c r="M116" s="388" t="s">
        <v>12</v>
      </c>
      <c r="N116" s="388" t="s">
        <v>12</v>
      </c>
      <c r="O116" s="388" t="s">
        <v>425</v>
      </c>
      <c r="P116" s="391" t="s">
        <v>228</v>
      </c>
      <c r="Q116" s="387" t="s">
        <v>228</v>
      </c>
      <c r="R116" s="387" t="s">
        <v>152</v>
      </c>
      <c r="S116" s="375">
        <v>42646</v>
      </c>
      <c r="T116" s="330">
        <v>42647</v>
      </c>
      <c r="U116" s="329" t="s">
        <v>228</v>
      </c>
      <c r="V116" s="423" t="s">
        <v>503</v>
      </c>
      <c r="W116" s="394" t="s">
        <v>509</v>
      </c>
      <c r="X116" s="394">
        <v>12</v>
      </c>
      <c r="Y116" s="328">
        <v>36</v>
      </c>
      <c r="Z116" s="392" t="s">
        <v>352</v>
      </c>
      <c r="AA116" s="395" t="s">
        <v>228</v>
      </c>
      <c r="AB116" s="392"/>
      <c r="AC116" s="395"/>
    </row>
    <row r="117" spans="1:29" s="386" customFormat="1" x14ac:dyDescent="0.2">
      <c r="A117" s="371">
        <v>91872353</v>
      </c>
      <c r="B117" s="388">
        <v>3107049</v>
      </c>
      <c r="C117" s="388" t="s">
        <v>622</v>
      </c>
      <c r="D117" s="319" t="s">
        <v>645</v>
      </c>
      <c r="E117" s="326" t="s">
        <v>94</v>
      </c>
      <c r="F117" s="371">
        <v>8100</v>
      </c>
      <c r="G117" s="390">
        <v>1</v>
      </c>
      <c r="H117" s="390">
        <v>0</v>
      </c>
      <c r="I117" s="373">
        <v>42300</v>
      </c>
      <c r="J117" s="327"/>
      <c r="K117" s="277" t="s">
        <v>391</v>
      </c>
      <c r="L117" s="388" t="s">
        <v>1424</v>
      </c>
      <c r="M117" s="388" t="s">
        <v>25</v>
      </c>
      <c r="N117" s="388" t="s">
        <v>488</v>
      </c>
      <c r="O117" s="388" t="s">
        <v>489</v>
      </c>
      <c r="P117" s="391" t="s">
        <v>59</v>
      </c>
      <c r="Q117" s="387" t="s">
        <v>488</v>
      </c>
      <c r="R117" s="387" t="s">
        <v>154</v>
      </c>
      <c r="S117" s="375">
        <v>42644</v>
      </c>
      <c r="T117" s="330">
        <v>42647</v>
      </c>
      <c r="U117" s="329" t="s">
        <v>646</v>
      </c>
      <c r="V117" s="423" t="s">
        <v>503</v>
      </c>
      <c r="W117" s="394" t="s">
        <v>226</v>
      </c>
      <c r="X117" s="394">
        <v>6</v>
      </c>
      <c r="Y117" s="328">
        <v>36</v>
      </c>
      <c r="Z117" s="392" t="s">
        <v>352</v>
      </c>
      <c r="AA117" s="395" t="s">
        <v>228</v>
      </c>
      <c r="AB117" s="392"/>
      <c r="AC117" s="395"/>
    </row>
    <row r="118" spans="1:29" s="386" customFormat="1" x14ac:dyDescent="0.2">
      <c r="A118" s="371">
        <v>61183047</v>
      </c>
      <c r="B118" s="388">
        <v>1459839</v>
      </c>
      <c r="C118" s="388" t="s">
        <v>622</v>
      </c>
      <c r="D118" s="319" t="s">
        <v>647</v>
      </c>
      <c r="E118" s="326" t="s">
        <v>112</v>
      </c>
      <c r="F118" s="371">
        <v>8600</v>
      </c>
      <c r="G118" s="390">
        <v>1</v>
      </c>
      <c r="H118" s="390">
        <v>0</v>
      </c>
      <c r="I118" s="373">
        <v>92978.708299999998</v>
      </c>
      <c r="J118" s="327"/>
      <c r="K118" s="322"/>
      <c r="L118" s="388"/>
      <c r="M118" s="388" t="s">
        <v>11</v>
      </c>
      <c r="N118" s="388" t="s">
        <v>69</v>
      </c>
      <c r="O118" s="388" t="s">
        <v>399</v>
      </c>
      <c r="P118" s="391" t="s">
        <v>59</v>
      </c>
      <c r="Q118" s="387" t="s">
        <v>69</v>
      </c>
      <c r="R118" s="387" t="s">
        <v>154</v>
      </c>
      <c r="S118" s="375">
        <v>42644</v>
      </c>
      <c r="T118" s="330">
        <v>42647</v>
      </c>
      <c r="U118" s="329" t="s">
        <v>648</v>
      </c>
      <c r="V118" s="394" t="s">
        <v>503</v>
      </c>
      <c r="W118" s="394" t="s">
        <v>509</v>
      </c>
      <c r="X118" s="328">
        <v>12</v>
      </c>
      <c r="Y118" s="328">
        <v>12</v>
      </c>
      <c r="Z118" s="392" t="s">
        <v>649</v>
      </c>
      <c r="AA118" s="395" t="s">
        <v>246</v>
      </c>
      <c r="AB118" s="392"/>
      <c r="AC118" s="395"/>
    </row>
    <row r="119" spans="1:29" s="386" customFormat="1" x14ac:dyDescent="0.2">
      <c r="A119" s="371">
        <v>75031649</v>
      </c>
      <c r="B119" s="388">
        <v>1480317</v>
      </c>
      <c r="C119" s="388" t="s">
        <v>622</v>
      </c>
      <c r="D119" s="319" t="s">
        <v>652</v>
      </c>
      <c r="E119" s="326" t="s">
        <v>91</v>
      </c>
      <c r="F119" s="371">
        <v>8100</v>
      </c>
      <c r="G119" s="390">
        <v>1</v>
      </c>
      <c r="H119" s="390">
        <v>1</v>
      </c>
      <c r="I119" s="373">
        <v>60000</v>
      </c>
      <c r="J119" s="327"/>
      <c r="K119" s="393" t="s">
        <v>246</v>
      </c>
      <c r="L119" s="388"/>
      <c r="M119" s="388" t="s">
        <v>12</v>
      </c>
      <c r="N119" s="388" t="s">
        <v>12</v>
      </c>
      <c r="O119" s="388" t="s">
        <v>81</v>
      </c>
      <c r="P119" s="391" t="s">
        <v>228</v>
      </c>
      <c r="Q119" s="387" t="s">
        <v>228</v>
      </c>
      <c r="R119" s="387" t="s">
        <v>152</v>
      </c>
      <c r="S119" s="375">
        <v>42646</v>
      </c>
      <c r="T119" s="330">
        <v>42648</v>
      </c>
      <c r="U119" s="329" t="s">
        <v>228</v>
      </c>
      <c r="V119" s="394" t="s">
        <v>503</v>
      </c>
      <c r="W119" s="394" t="s">
        <v>509</v>
      </c>
      <c r="X119" s="328">
        <v>12</v>
      </c>
      <c r="Y119" s="328">
        <v>36</v>
      </c>
      <c r="Z119" s="392" t="s">
        <v>352</v>
      </c>
      <c r="AA119" s="395" t="s">
        <v>228</v>
      </c>
      <c r="AB119" s="392"/>
      <c r="AC119" s="395"/>
    </row>
    <row r="120" spans="1:29" s="386" customFormat="1" x14ac:dyDescent="0.2">
      <c r="A120" s="371">
        <v>8712094</v>
      </c>
      <c r="B120" s="388">
        <v>8344589</v>
      </c>
      <c r="C120" s="388" t="s">
        <v>622</v>
      </c>
      <c r="D120" s="319" t="s">
        <v>659</v>
      </c>
      <c r="E120" s="326" t="s">
        <v>91</v>
      </c>
      <c r="F120" s="371">
        <v>8100</v>
      </c>
      <c r="G120" s="390">
        <v>4</v>
      </c>
      <c r="H120" s="390">
        <v>4</v>
      </c>
      <c r="I120" s="373">
        <v>215528.33730000001</v>
      </c>
      <c r="J120" s="327"/>
      <c r="K120" s="393" t="s">
        <v>246</v>
      </c>
      <c r="L120" s="388" t="s">
        <v>660</v>
      </c>
      <c r="M120" s="388" t="s">
        <v>27</v>
      </c>
      <c r="N120" s="388" t="s">
        <v>49</v>
      </c>
      <c r="O120" s="388" t="s">
        <v>50</v>
      </c>
      <c r="P120" s="391" t="s">
        <v>228</v>
      </c>
      <c r="Q120" s="387" t="s">
        <v>228</v>
      </c>
      <c r="R120" s="387" t="s">
        <v>152</v>
      </c>
      <c r="S120" s="375">
        <v>42648</v>
      </c>
      <c r="T120" s="330">
        <v>42649</v>
      </c>
      <c r="U120" s="329" t="s">
        <v>661</v>
      </c>
      <c r="V120" s="394" t="s">
        <v>610</v>
      </c>
      <c r="W120" s="394" t="s">
        <v>662</v>
      </c>
      <c r="X120" s="328">
        <v>12</v>
      </c>
      <c r="Y120" s="328">
        <v>12</v>
      </c>
      <c r="Z120" s="392" t="s">
        <v>324</v>
      </c>
      <c r="AA120" s="395" t="s">
        <v>246</v>
      </c>
      <c r="AB120" s="392"/>
      <c r="AC120" s="395" t="s">
        <v>671</v>
      </c>
    </row>
    <row r="121" spans="1:29" s="386" customFormat="1" x14ac:dyDescent="0.2">
      <c r="A121" s="371">
        <v>59912562</v>
      </c>
      <c r="B121" s="388">
        <v>1387694</v>
      </c>
      <c r="C121" s="388" t="s">
        <v>622</v>
      </c>
      <c r="D121" s="319" t="s">
        <v>663</v>
      </c>
      <c r="E121" s="326" t="s">
        <v>91</v>
      </c>
      <c r="F121" s="371">
        <v>8100</v>
      </c>
      <c r="G121" s="390">
        <v>1</v>
      </c>
      <c r="H121" s="390">
        <v>0</v>
      </c>
      <c r="I121" s="373">
        <v>60000</v>
      </c>
      <c r="J121" s="327"/>
      <c r="K121" s="277" t="s">
        <v>391</v>
      </c>
      <c r="L121" s="388" t="s">
        <v>1555</v>
      </c>
      <c r="M121" s="388" t="s">
        <v>12</v>
      </c>
      <c r="N121" s="388" t="s">
        <v>12</v>
      </c>
      <c r="O121" s="388" t="s">
        <v>425</v>
      </c>
      <c r="P121" s="391" t="s">
        <v>59</v>
      </c>
      <c r="Q121" s="387" t="s">
        <v>227</v>
      </c>
      <c r="R121" s="387" t="s">
        <v>154</v>
      </c>
      <c r="S121" s="375">
        <v>42647</v>
      </c>
      <c r="T121" s="330">
        <v>42649</v>
      </c>
      <c r="U121" s="329" t="s">
        <v>664</v>
      </c>
      <c r="V121" s="394" t="s">
        <v>503</v>
      </c>
      <c r="W121" s="394" t="s">
        <v>509</v>
      </c>
      <c r="X121" s="328">
        <v>12</v>
      </c>
      <c r="Y121" s="328">
        <v>36</v>
      </c>
      <c r="Z121" s="392" t="s">
        <v>352</v>
      </c>
      <c r="AA121" s="395" t="s">
        <v>228</v>
      </c>
      <c r="AB121" s="392"/>
      <c r="AC121" s="395"/>
    </row>
    <row r="122" spans="1:29" s="386" customFormat="1" x14ac:dyDescent="0.2">
      <c r="A122" s="371">
        <v>5234035</v>
      </c>
      <c r="B122" s="388">
        <v>8712422</v>
      </c>
      <c r="C122" s="388" t="s">
        <v>622</v>
      </c>
      <c r="D122" s="319" t="s">
        <v>669</v>
      </c>
      <c r="E122" s="326" t="s">
        <v>140</v>
      </c>
      <c r="F122" s="371">
        <v>8600</v>
      </c>
      <c r="G122" s="390">
        <v>1</v>
      </c>
      <c r="H122" s="390">
        <v>0</v>
      </c>
      <c r="I122" s="373">
        <v>99999.96</v>
      </c>
      <c r="J122" s="327"/>
      <c r="K122" s="277" t="s">
        <v>391</v>
      </c>
      <c r="L122" s="388" t="s">
        <v>967</v>
      </c>
      <c r="M122" s="388" t="s">
        <v>12</v>
      </c>
      <c r="N122" s="388" t="s">
        <v>12</v>
      </c>
      <c r="O122" s="388" t="s">
        <v>377</v>
      </c>
      <c r="P122" s="391" t="s">
        <v>59</v>
      </c>
      <c r="Q122" s="387" t="s">
        <v>12</v>
      </c>
      <c r="R122" s="387" t="s">
        <v>154</v>
      </c>
      <c r="S122" s="375">
        <v>42648</v>
      </c>
      <c r="T122" s="330">
        <v>42650</v>
      </c>
      <c r="U122" s="329" t="s">
        <v>670</v>
      </c>
      <c r="V122" s="394" t="s">
        <v>503</v>
      </c>
      <c r="W122" s="394" t="s">
        <v>509</v>
      </c>
      <c r="X122" s="328">
        <v>12</v>
      </c>
      <c r="Y122" s="328">
        <v>33</v>
      </c>
      <c r="Z122" s="392" t="s">
        <v>352</v>
      </c>
      <c r="AA122" s="395" t="s">
        <v>228</v>
      </c>
      <c r="AB122" s="392"/>
      <c r="AC122" s="395"/>
    </row>
    <row r="123" spans="1:29" s="386" customFormat="1" x14ac:dyDescent="0.2">
      <c r="A123" s="371">
        <v>81435698</v>
      </c>
      <c r="B123" s="388">
        <v>1965643</v>
      </c>
      <c r="C123" s="388" t="s">
        <v>622</v>
      </c>
      <c r="D123" s="319" t="s">
        <v>672</v>
      </c>
      <c r="E123" s="326" t="s">
        <v>91</v>
      </c>
      <c r="F123" s="371">
        <v>8100</v>
      </c>
      <c r="G123" s="390">
        <v>1</v>
      </c>
      <c r="H123" s="390">
        <v>1</v>
      </c>
      <c r="I123" s="373">
        <v>40000</v>
      </c>
      <c r="J123" s="327"/>
      <c r="K123" s="393" t="s">
        <v>246</v>
      </c>
      <c r="L123" s="388" t="s">
        <v>673</v>
      </c>
      <c r="M123" s="388" t="s">
        <v>12</v>
      </c>
      <c r="N123" s="388" t="s">
        <v>12</v>
      </c>
      <c r="O123" s="388" t="s">
        <v>425</v>
      </c>
      <c r="P123" s="391" t="s">
        <v>228</v>
      </c>
      <c r="Q123" s="387" t="s">
        <v>228</v>
      </c>
      <c r="R123" s="387" t="s">
        <v>152</v>
      </c>
      <c r="S123" s="375">
        <v>42649</v>
      </c>
      <c r="T123" s="330">
        <v>42653</v>
      </c>
      <c r="U123" s="329" t="s">
        <v>674</v>
      </c>
      <c r="V123" s="394" t="s">
        <v>503</v>
      </c>
      <c r="W123" s="394" t="s">
        <v>201</v>
      </c>
      <c r="X123" s="328">
        <v>8</v>
      </c>
      <c r="Y123" s="328">
        <v>8</v>
      </c>
      <c r="Z123" s="392" t="s">
        <v>352</v>
      </c>
      <c r="AA123" s="395" t="s">
        <v>228</v>
      </c>
      <c r="AB123" s="392"/>
      <c r="AC123" s="395"/>
    </row>
    <row r="124" spans="1:29" s="386" customFormat="1" x14ac:dyDescent="0.2">
      <c r="A124" s="371">
        <v>67093902</v>
      </c>
      <c r="B124" s="388">
        <v>647598</v>
      </c>
      <c r="C124" s="388" t="s">
        <v>622</v>
      </c>
      <c r="D124" s="319" t="s">
        <v>675</v>
      </c>
      <c r="E124" s="326" t="s">
        <v>112</v>
      </c>
      <c r="F124" s="371">
        <v>8600</v>
      </c>
      <c r="G124" s="390">
        <v>4</v>
      </c>
      <c r="H124" s="390">
        <v>4</v>
      </c>
      <c r="I124" s="373">
        <v>400000</v>
      </c>
      <c r="J124" s="327"/>
      <c r="K124" s="393" t="s">
        <v>246</v>
      </c>
      <c r="L124" s="388" t="s">
        <v>678</v>
      </c>
      <c r="M124" s="388" t="s">
        <v>12</v>
      </c>
      <c r="N124" s="388" t="s">
        <v>12</v>
      </c>
      <c r="O124" s="388" t="s">
        <v>67</v>
      </c>
      <c r="P124" s="391" t="s">
        <v>59</v>
      </c>
      <c r="Q124" s="387" t="s">
        <v>12</v>
      </c>
      <c r="R124" s="387" t="s">
        <v>154</v>
      </c>
      <c r="S124" s="375">
        <v>42650</v>
      </c>
      <c r="T124" s="330">
        <v>42653</v>
      </c>
      <c r="U124" s="329" t="s">
        <v>228</v>
      </c>
      <c r="V124" s="394" t="s">
        <v>254</v>
      </c>
      <c r="W124" s="394" t="s">
        <v>201</v>
      </c>
      <c r="X124" s="328">
        <v>12</v>
      </c>
      <c r="Y124" s="328">
        <v>12</v>
      </c>
      <c r="Z124" s="392" t="s">
        <v>269</v>
      </c>
      <c r="AA124" s="395" t="s">
        <v>246</v>
      </c>
      <c r="AB124" s="392"/>
      <c r="AC124" s="395"/>
    </row>
    <row r="125" spans="1:29" x14ac:dyDescent="0.2">
      <c r="A125" s="371">
        <v>65931011</v>
      </c>
      <c r="B125" s="388">
        <v>3220817</v>
      </c>
      <c r="C125" s="388" t="s">
        <v>622</v>
      </c>
      <c r="D125" s="319" t="s">
        <v>681</v>
      </c>
      <c r="E125" s="326" t="s">
        <v>91</v>
      </c>
      <c r="F125" s="371">
        <v>8100</v>
      </c>
      <c r="G125" s="390">
        <v>1</v>
      </c>
      <c r="H125" s="390">
        <v>1</v>
      </c>
      <c r="I125" s="373">
        <v>60000</v>
      </c>
      <c r="J125" s="327"/>
      <c r="K125" s="393" t="s">
        <v>246</v>
      </c>
      <c r="L125" s="388"/>
      <c r="M125" s="388" t="s">
        <v>25</v>
      </c>
      <c r="N125" s="388" t="s">
        <v>605</v>
      </c>
      <c r="O125" s="388" t="s">
        <v>606</v>
      </c>
      <c r="P125" s="391" t="s">
        <v>59</v>
      </c>
      <c r="Q125" s="387" t="s">
        <v>605</v>
      </c>
      <c r="R125" s="387" t="s">
        <v>154</v>
      </c>
      <c r="S125" s="375">
        <v>42657</v>
      </c>
      <c r="T125" s="330">
        <v>42660</v>
      </c>
      <c r="U125" s="329" t="s">
        <v>682</v>
      </c>
      <c r="V125" s="394" t="s">
        <v>610</v>
      </c>
      <c r="W125" s="394" t="s">
        <v>662</v>
      </c>
      <c r="X125" s="328">
        <v>12</v>
      </c>
      <c r="Y125" s="328">
        <v>36</v>
      </c>
      <c r="Z125" s="392" t="s">
        <v>352</v>
      </c>
      <c r="AA125" s="395" t="s">
        <v>228</v>
      </c>
      <c r="AB125" s="392"/>
      <c r="AC125" s="395"/>
    </row>
    <row r="126" spans="1:29" x14ac:dyDescent="0.2">
      <c r="A126" s="371">
        <v>7124451</v>
      </c>
      <c r="B126" s="388">
        <v>14366305</v>
      </c>
      <c r="C126" s="388" t="s">
        <v>622</v>
      </c>
      <c r="D126" s="319" t="s">
        <v>683</v>
      </c>
      <c r="E126" s="326" t="s">
        <v>91</v>
      </c>
      <c r="F126" s="371">
        <v>8100</v>
      </c>
      <c r="G126" s="390">
        <v>1</v>
      </c>
      <c r="H126" s="390">
        <v>1</v>
      </c>
      <c r="I126" s="373">
        <v>60000</v>
      </c>
      <c r="J126" s="327"/>
      <c r="K126" s="393" t="s">
        <v>246</v>
      </c>
      <c r="L126" s="388" t="s">
        <v>684</v>
      </c>
      <c r="M126" s="388" t="s">
        <v>25</v>
      </c>
      <c r="N126" s="388" t="s">
        <v>256</v>
      </c>
      <c r="O126" s="388" t="s">
        <v>257</v>
      </c>
      <c r="P126" s="391" t="s">
        <v>228</v>
      </c>
      <c r="Q126" s="387" t="s">
        <v>228</v>
      </c>
      <c r="R126" s="387" t="s">
        <v>152</v>
      </c>
      <c r="S126" s="375">
        <v>42656</v>
      </c>
      <c r="T126" s="330">
        <v>42660</v>
      </c>
      <c r="U126" s="329" t="s">
        <v>685</v>
      </c>
      <c r="V126" s="394" t="s">
        <v>610</v>
      </c>
      <c r="W126" s="394" t="s">
        <v>662</v>
      </c>
      <c r="X126" s="328">
        <v>12</v>
      </c>
      <c r="Y126" s="328">
        <v>36</v>
      </c>
      <c r="Z126" s="392" t="s">
        <v>352</v>
      </c>
      <c r="AA126" s="395" t="s">
        <v>228</v>
      </c>
      <c r="AB126" s="392"/>
      <c r="AC126" s="395"/>
    </row>
    <row r="127" spans="1:29" s="386" customFormat="1" x14ac:dyDescent="0.2">
      <c r="A127" s="371">
        <v>8822423</v>
      </c>
      <c r="B127" s="388">
        <v>15087729</v>
      </c>
      <c r="C127" s="388" t="s">
        <v>622</v>
      </c>
      <c r="D127" s="319" t="s">
        <v>687</v>
      </c>
      <c r="E127" s="326" t="s">
        <v>91</v>
      </c>
      <c r="F127" s="371">
        <v>8100</v>
      </c>
      <c r="G127" s="390">
        <v>1</v>
      </c>
      <c r="H127" s="390">
        <v>1</v>
      </c>
      <c r="I127" s="373">
        <v>4764.6297000000004</v>
      </c>
      <c r="J127" s="327"/>
      <c r="K127" s="393" t="s">
        <v>246</v>
      </c>
      <c r="L127" s="388"/>
      <c r="M127" s="388" t="s">
        <v>19</v>
      </c>
      <c r="N127" s="388" t="s">
        <v>19</v>
      </c>
      <c r="O127" s="388" t="s">
        <v>688</v>
      </c>
      <c r="P127" s="391" t="s">
        <v>228</v>
      </c>
      <c r="Q127" s="387" t="s">
        <v>228</v>
      </c>
      <c r="R127" s="387" t="s">
        <v>152</v>
      </c>
      <c r="S127" s="375">
        <v>42660</v>
      </c>
      <c r="T127" s="330">
        <v>42661</v>
      </c>
      <c r="U127" s="329" t="s">
        <v>689</v>
      </c>
      <c r="V127" s="394" t="s">
        <v>503</v>
      </c>
      <c r="W127" s="394" t="s">
        <v>267</v>
      </c>
      <c r="X127" s="328">
        <v>1</v>
      </c>
      <c r="Y127" s="328">
        <v>1</v>
      </c>
      <c r="Z127" s="392" t="s">
        <v>352</v>
      </c>
      <c r="AA127" s="395" t="s">
        <v>228</v>
      </c>
      <c r="AB127" s="392"/>
      <c r="AC127" s="395"/>
    </row>
    <row r="128" spans="1:29" s="386" customFormat="1" x14ac:dyDescent="0.2">
      <c r="A128" s="371">
        <v>49684062</v>
      </c>
      <c r="B128" s="388">
        <v>14515459</v>
      </c>
      <c r="C128" s="388" t="s">
        <v>622</v>
      </c>
      <c r="D128" s="319" t="s">
        <v>690</v>
      </c>
      <c r="E128" s="326" t="s">
        <v>143</v>
      </c>
      <c r="F128" s="371">
        <v>8100</v>
      </c>
      <c r="G128" s="390">
        <v>1</v>
      </c>
      <c r="H128" s="390">
        <v>1</v>
      </c>
      <c r="I128" s="373">
        <v>60000</v>
      </c>
      <c r="J128" s="327"/>
      <c r="K128" s="393" t="s">
        <v>246</v>
      </c>
      <c r="L128" s="388" t="s">
        <v>691</v>
      </c>
      <c r="M128" s="388" t="s">
        <v>11</v>
      </c>
      <c r="N128" s="388" t="s">
        <v>69</v>
      </c>
      <c r="O128" s="388" t="s">
        <v>498</v>
      </c>
      <c r="P128" s="391" t="s">
        <v>59</v>
      </c>
      <c r="Q128" s="387" t="s">
        <v>69</v>
      </c>
      <c r="R128" s="387" t="s">
        <v>154</v>
      </c>
      <c r="S128" s="375">
        <v>42661</v>
      </c>
      <c r="T128" s="330">
        <v>42661</v>
      </c>
      <c r="U128" s="329" t="s">
        <v>692</v>
      </c>
      <c r="V128" s="394" t="s">
        <v>378</v>
      </c>
      <c r="W128" s="394" t="s">
        <v>693</v>
      </c>
      <c r="X128" s="328">
        <v>12</v>
      </c>
      <c r="Y128" s="328">
        <v>36</v>
      </c>
      <c r="Z128" s="392" t="s">
        <v>694</v>
      </c>
      <c r="AA128" s="395" t="s">
        <v>246</v>
      </c>
      <c r="AB128" s="392"/>
      <c r="AC128" s="395"/>
    </row>
    <row r="129" spans="1:29" s="386" customFormat="1" x14ac:dyDescent="0.2">
      <c r="A129" s="371">
        <v>71683410</v>
      </c>
      <c r="B129" s="388">
        <v>624490</v>
      </c>
      <c r="C129" s="388" t="s">
        <v>622</v>
      </c>
      <c r="D129" s="319" t="s">
        <v>703</v>
      </c>
      <c r="E129" s="326" t="s">
        <v>143</v>
      </c>
      <c r="F129" s="371">
        <v>8100</v>
      </c>
      <c r="G129" s="390">
        <v>2</v>
      </c>
      <c r="H129" s="390">
        <v>0</v>
      </c>
      <c r="I129" s="373">
        <v>120000</v>
      </c>
      <c r="J129" s="327"/>
      <c r="K129" s="322"/>
      <c r="L129" s="388" t="s">
        <v>704</v>
      </c>
      <c r="M129" s="388" t="s">
        <v>12</v>
      </c>
      <c r="N129" s="388" t="s">
        <v>12</v>
      </c>
      <c r="O129" s="388" t="s">
        <v>78</v>
      </c>
      <c r="P129" s="391" t="s">
        <v>59</v>
      </c>
      <c r="Q129" s="387" t="s">
        <v>12</v>
      </c>
      <c r="R129" s="387" t="s">
        <v>154</v>
      </c>
      <c r="S129" s="375">
        <v>42662</v>
      </c>
      <c r="T129" s="330">
        <v>42664</v>
      </c>
      <c r="U129" s="329" t="s">
        <v>705</v>
      </c>
      <c r="V129" s="394" t="s">
        <v>610</v>
      </c>
      <c r="W129" s="394" t="s">
        <v>226</v>
      </c>
      <c r="X129" s="328">
        <v>5</v>
      </c>
      <c r="Y129" s="328">
        <v>5</v>
      </c>
      <c r="Z129" s="392" t="s">
        <v>269</v>
      </c>
      <c r="AA129" s="395" t="s">
        <v>246</v>
      </c>
      <c r="AB129" s="392"/>
      <c r="AC129" s="395"/>
    </row>
    <row r="130" spans="1:29" s="386" customFormat="1" x14ac:dyDescent="0.2">
      <c r="A130" s="371">
        <v>86810117</v>
      </c>
      <c r="B130" s="388">
        <v>1389120</v>
      </c>
      <c r="C130" s="388" t="s">
        <v>622</v>
      </c>
      <c r="D130" s="319" t="s">
        <v>709</v>
      </c>
      <c r="E130" s="326" t="s">
        <v>91</v>
      </c>
      <c r="F130" s="371">
        <v>8100</v>
      </c>
      <c r="G130" s="390">
        <v>1</v>
      </c>
      <c r="H130" s="390">
        <v>0</v>
      </c>
      <c r="I130" s="373">
        <v>4907.5685000000003</v>
      </c>
      <c r="J130" s="327"/>
      <c r="K130" s="322"/>
      <c r="L130" s="388"/>
      <c r="M130" s="388" t="s">
        <v>16</v>
      </c>
      <c r="N130" s="388" t="s">
        <v>629</v>
      </c>
      <c r="O130" s="388" t="s">
        <v>710</v>
      </c>
      <c r="P130" s="391" t="s">
        <v>59</v>
      </c>
      <c r="Q130" s="387" t="s">
        <v>629</v>
      </c>
      <c r="R130" s="387" t="s">
        <v>154</v>
      </c>
      <c r="S130" s="375">
        <v>42664</v>
      </c>
      <c r="T130" s="330">
        <v>42667</v>
      </c>
      <c r="U130" s="329" t="s">
        <v>711</v>
      </c>
      <c r="V130" s="394" t="s">
        <v>503</v>
      </c>
      <c r="W130" s="394" t="s">
        <v>267</v>
      </c>
      <c r="X130" s="328">
        <v>1</v>
      </c>
      <c r="Y130" s="328">
        <v>12</v>
      </c>
      <c r="Z130" s="392" t="s">
        <v>352</v>
      </c>
      <c r="AA130" s="395" t="s">
        <v>228</v>
      </c>
      <c r="AB130" s="392"/>
      <c r="AC130" s="395"/>
    </row>
    <row r="131" spans="1:29" s="386" customFormat="1" x14ac:dyDescent="0.2">
      <c r="A131" s="180">
        <v>53895592</v>
      </c>
      <c r="B131" s="181">
        <v>7555542</v>
      </c>
      <c r="C131" s="181" t="s">
        <v>622</v>
      </c>
      <c r="D131" s="182" t="s">
        <v>712</v>
      </c>
      <c r="E131" s="183"/>
      <c r="F131" s="184"/>
      <c r="G131" s="184"/>
      <c r="H131" s="184"/>
      <c r="I131" s="185"/>
      <c r="J131" s="186"/>
      <c r="K131" s="187"/>
      <c r="L131" s="188" t="s">
        <v>915</v>
      </c>
      <c r="M131" s="181" t="s">
        <v>25</v>
      </c>
      <c r="N131" s="181" t="s">
        <v>605</v>
      </c>
      <c r="O131" s="181" t="s">
        <v>606</v>
      </c>
      <c r="P131" s="189" t="s">
        <v>228</v>
      </c>
      <c r="Q131" s="190" t="s">
        <v>228</v>
      </c>
      <c r="R131" s="190" t="s">
        <v>152</v>
      </c>
      <c r="S131" s="190">
        <v>42664</v>
      </c>
      <c r="T131" s="190">
        <v>42667</v>
      </c>
      <c r="U131" s="189" t="s">
        <v>228</v>
      </c>
      <c r="V131" s="189" t="s">
        <v>503</v>
      </c>
      <c r="W131" s="189" t="s">
        <v>267</v>
      </c>
      <c r="X131" s="191">
        <v>1</v>
      </c>
      <c r="Y131" s="191">
        <v>12</v>
      </c>
      <c r="Z131" s="184" t="s">
        <v>352</v>
      </c>
      <c r="AA131" s="184" t="s">
        <v>228</v>
      </c>
      <c r="AB131" s="184" t="s">
        <v>249</v>
      </c>
      <c r="AC131" s="412"/>
    </row>
    <row r="132" spans="1:29" s="386" customFormat="1" x14ac:dyDescent="0.2">
      <c r="A132" s="371">
        <v>6872320</v>
      </c>
      <c r="B132" s="388">
        <v>6509928</v>
      </c>
      <c r="C132" s="388" t="s">
        <v>622</v>
      </c>
      <c r="D132" s="319" t="s">
        <v>713</v>
      </c>
      <c r="E132" s="326" t="s">
        <v>94</v>
      </c>
      <c r="F132" s="371">
        <v>8100</v>
      </c>
      <c r="G132" s="390">
        <v>1</v>
      </c>
      <c r="H132" s="390">
        <v>0</v>
      </c>
      <c r="I132" s="373">
        <v>20000</v>
      </c>
      <c r="J132" s="327"/>
      <c r="K132" s="322"/>
      <c r="L132" s="388"/>
      <c r="M132" s="388" t="s">
        <v>12</v>
      </c>
      <c r="N132" s="388" t="s">
        <v>12</v>
      </c>
      <c r="O132" s="388" t="s">
        <v>425</v>
      </c>
      <c r="P132" s="391" t="s">
        <v>59</v>
      </c>
      <c r="Q132" s="387" t="s">
        <v>12</v>
      </c>
      <c r="R132" s="387" t="s">
        <v>154</v>
      </c>
      <c r="S132" s="375">
        <v>42663</v>
      </c>
      <c r="T132" s="330">
        <v>42667</v>
      </c>
      <c r="U132" s="329" t="s">
        <v>714</v>
      </c>
      <c r="V132" s="394" t="s">
        <v>610</v>
      </c>
      <c r="W132" s="394" t="s">
        <v>212</v>
      </c>
      <c r="X132" s="328">
        <v>4</v>
      </c>
      <c r="Y132" s="328">
        <v>40</v>
      </c>
      <c r="Z132" s="392" t="s">
        <v>352</v>
      </c>
      <c r="AA132" s="395" t="s">
        <v>228</v>
      </c>
      <c r="AB132" s="392"/>
      <c r="AC132" s="395"/>
    </row>
    <row r="133" spans="1:29" s="386" customFormat="1" x14ac:dyDescent="0.2">
      <c r="A133" s="371">
        <v>8580622</v>
      </c>
      <c r="B133" s="388">
        <v>1018741</v>
      </c>
      <c r="C133" s="388" t="s">
        <v>622</v>
      </c>
      <c r="D133" s="319" t="s">
        <v>722</v>
      </c>
      <c r="E133" s="326" t="s">
        <v>91</v>
      </c>
      <c r="F133" s="371">
        <v>8100</v>
      </c>
      <c r="G133" s="390">
        <v>1</v>
      </c>
      <c r="H133" s="390">
        <v>1</v>
      </c>
      <c r="I133" s="373">
        <v>30000</v>
      </c>
      <c r="J133" s="327"/>
      <c r="K133" s="393" t="s">
        <v>246</v>
      </c>
      <c r="L133" s="388" t="s">
        <v>723</v>
      </c>
      <c r="M133" s="388" t="s">
        <v>12</v>
      </c>
      <c r="N133" s="388" t="s">
        <v>12</v>
      </c>
      <c r="O133" s="388" t="s">
        <v>425</v>
      </c>
      <c r="P133" s="391" t="s">
        <v>59</v>
      </c>
      <c r="Q133" s="387" t="s">
        <v>12</v>
      </c>
      <c r="R133" s="387" t="s">
        <v>154</v>
      </c>
      <c r="S133" s="375">
        <v>42667</v>
      </c>
      <c r="T133" s="330">
        <v>42669</v>
      </c>
      <c r="U133" s="329" t="s">
        <v>724</v>
      </c>
      <c r="V133" s="394" t="s">
        <v>610</v>
      </c>
      <c r="W133" s="394" t="s">
        <v>203</v>
      </c>
      <c r="X133" s="328">
        <v>6</v>
      </c>
      <c r="Y133" s="328">
        <v>6</v>
      </c>
      <c r="Z133" s="392" t="s">
        <v>352</v>
      </c>
      <c r="AA133" s="395" t="s">
        <v>228</v>
      </c>
      <c r="AB133" s="392"/>
      <c r="AC133" s="395"/>
    </row>
    <row r="134" spans="1:29" s="386" customFormat="1" x14ac:dyDescent="0.2">
      <c r="A134" s="371">
        <v>61642778</v>
      </c>
      <c r="B134" s="388">
        <v>2166327</v>
      </c>
      <c r="C134" s="388" t="s">
        <v>622</v>
      </c>
      <c r="D134" s="319" t="s">
        <v>727</v>
      </c>
      <c r="E134" s="326" t="s">
        <v>91</v>
      </c>
      <c r="F134" s="371">
        <v>8100</v>
      </c>
      <c r="G134" s="390">
        <v>1</v>
      </c>
      <c r="H134" s="390">
        <v>1</v>
      </c>
      <c r="I134" s="373">
        <v>33352.438199999997</v>
      </c>
      <c r="J134" s="327"/>
      <c r="K134" s="393" t="s">
        <v>246</v>
      </c>
      <c r="L134" s="388" t="s">
        <v>728</v>
      </c>
      <c r="M134" s="388" t="s">
        <v>16</v>
      </c>
      <c r="N134" s="388" t="s">
        <v>66</v>
      </c>
      <c r="O134" s="388" t="s">
        <v>468</v>
      </c>
      <c r="P134" s="391" t="s">
        <v>59</v>
      </c>
      <c r="Q134" s="129" t="s">
        <v>66</v>
      </c>
      <c r="R134" s="129" t="s">
        <v>154</v>
      </c>
      <c r="S134" s="375">
        <v>42669</v>
      </c>
      <c r="T134" s="330">
        <v>42670</v>
      </c>
      <c r="U134" s="329" t="s">
        <v>729</v>
      </c>
      <c r="V134" s="394" t="s">
        <v>610</v>
      </c>
      <c r="W134" s="394" t="s">
        <v>201</v>
      </c>
      <c r="X134" s="328">
        <v>7</v>
      </c>
      <c r="Y134" s="328">
        <v>7</v>
      </c>
      <c r="Z134" s="392" t="s">
        <v>730</v>
      </c>
      <c r="AA134" s="395" t="s">
        <v>246</v>
      </c>
      <c r="AB134" s="392"/>
      <c r="AC134" s="395" t="s">
        <v>671</v>
      </c>
    </row>
    <row r="135" spans="1:29" s="386" customFormat="1" x14ac:dyDescent="0.2">
      <c r="A135" s="371">
        <v>71931742</v>
      </c>
      <c r="B135" s="388">
        <v>6763235</v>
      </c>
      <c r="C135" s="388" t="s">
        <v>622</v>
      </c>
      <c r="D135" s="319" t="s">
        <v>731</v>
      </c>
      <c r="E135" s="326" t="s">
        <v>91</v>
      </c>
      <c r="F135" s="371">
        <v>8100</v>
      </c>
      <c r="G135" s="390">
        <v>1</v>
      </c>
      <c r="H135" s="390">
        <v>1</v>
      </c>
      <c r="I135" s="373">
        <v>18224.4159</v>
      </c>
      <c r="J135" s="327"/>
      <c r="K135" s="393" t="s">
        <v>246</v>
      </c>
      <c r="L135" s="388" t="s">
        <v>732</v>
      </c>
      <c r="M135" s="388" t="s">
        <v>14</v>
      </c>
      <c r="N135" s="388" t="s">
        <v>14</v>
      </c>
      <c r="O135" s="388" t="s">
        <v>485</v>
      </c>
      <c r="P135" s="391" t="s">
        <v>59</v>
      </c>
      <c r="Q135" s="387" t="s">
        <v>14</v>
      </c>
      <c r="R135" s="387" t="s">
        <v>154</v>
      </c>
      <c r="S135" s="375">
        <v>42669</v>
      </c>
      <c r="T135" s="330">
        <v>42670</v>
      </c>
      <c r="U135" s="329" t="s">
        <v>733</v>
      </c>
      <c r="V135" s="394" t="s">
        <v>610</v>
      </c>
      <c r="W135" s="394" t="s">
        <v>226</v>
      </c>
      <c r="X135" s="328">
        <v>5</v>
      </c>
      <c r="Y135" s="328">
        <v>5</v>
      </c>
      <c r="Z135" s="392" t="s">
        <v>352</v>
      </c>
      <c r="AA135" s="395" t="s">
        <v>228</v>
      </c>
      <c r="AB135" s="392"/>
      <c r="AC135" s="395"/>
    </row>
    <row r="136" spans="1:29" s="386" customFormat="1" x14ac:dyDescent="0.2">
      <c r="A136" s="371">
        <v>61587877</v>
      </c>
      <c r="B136" s="388">
        <v>112248</v>
      </c>
      <c r="C136" s="388" t="s">
        <v>622</v>
      </c>
      <c r="D136" s="319" t="s">
        <v>734</v>
      </c>
      <c r="E136" s="326" t="s">
        <v>91</v>
      </c>
      <c r="F136" s="371">
        <v>8100</v>
      </c>
      <c r="G136" s="390">
        <v>1</v>
      </c>
      <c r="H136" s="390">
        <v>1</v>
      </c>
      <c r="I136" s="373">
        <v>53882.087200000002</v>
      </c>
      <c r="J136" s="327"/>
      <c r="K136" s="393" t="s">
        <v>246</v>
      </c>
      <c r="L136" s="388"/>
      <c r="M136" s="388" t="s">
        <v>27</v>
      </c>
      <c r="N136" s="388" t="s">
        <v>49</v>
      </c>
      <c r="O136" s="388" t="s">
        <v>98</v>
      </c>
      <c r="P136" s="391" t="s">
        <v>59</v>
      </c>
      <c r="Q136" s="387" t="s">
        <v>49</v>
      </c>
      <c r="R136" s="387" t="s">
        <v>154</v>
      </c>
      <c r="S136" s="375">
        <v>42669</v>
      </c>
      <c r="T136" s="330">
        <v>42670</v>
      </c>
      <c r="U136" s="329" t="s">
        <v>735</v>
      </c>
      <c r="V136" s="394" t="s">
        <v>610</v>
      </c>
      <c r="W136" s="394" t="s">
        <v>662</v>
      </c>
      <c r="X136" s="328">
        <v>12</v>
      </c>
      <c r="Y136" s="328">
        <v>24</v>
      </c>
      <c r="Z136" s="392" t="s">
        <v>352</v>
      </c>
      <c r="AA136" s="395" t="s">
        <v>228</v>
      </c>
      <c r="AB136" s="392"/>
      <c r="AC136" s="395" t="s">
        <v>671</v>
      </c>
    </row>
    <row r="137" spans="1:29" s="386" customFormat="1" x14ac:dyDescent="0.2">
      <c r="A137" s="371">
        <v>57984049</v>
      </c>
      <c r="B137" s="388">
        <v>5501743</v>
      </c>
      <c r="C137" s="388" t="s">
        <v>622</v>
      </c>
      <c r="D137" s="319" t="s">
        <v>736</v>
      </c>
      <c r="E137" s="326" t="s">
        <v>92</v>
      </c>
      <c r="F137" s="371">
        <v>8600</v>
      </c>
      <c r="G137" s="390">
        <v>2</v>
      </c>
      <c r="H137" s="390">
        <v>2</v>
      </c>
      <c r="I137" s="373">
        <v>29934.487799999999</v>
      </c>
      <c r="J137" s="327"/>
      <c r="K137" s="393" t="s">
        <v>246</v>
      </c>
      <c r="L137" s="388" t="s">
        <v>737</v>
      </c>
      <c r="M137" s="388" t="s">
        <v>27</v>
      </c>
      <c r="N137" s="388" t="s">
        <v>49</v>
      </c>
      <c r="O137" s="388" t="s">
        <v>50</v>
      </c>
      <c r="P137" s="391" t="s">
        <v>59</v>
      </c>
      <c r="Q137" s="387" t="s">
        <v>227</v>
      </c>
      <c r="R137" s="387" t="s">
        <v>154</v>
      </c>
      <c r="S137" s="375">
        <v>42669</v>
      </c>
      <c r="T137" s="330">
        <v>42670</v>
      </c>
      <c r="U137" s="329" t="s">
        <v>738</v>
      </c>
      <c r="V137" s="394" t="s">
        <v>610</v>
      </c>
      <c r="W137" s="394" t="s">
        <v>204</v>
      </c>
      <c r="X137" s="328">
        <v>2</v>
      </c>
      <c r="Y137" s="328">
        <v>2</v>
      </c>
      <c r="Z137" s="392" t="s">
        <v>352</v>
      </c>
      <c r="AA137" s="395" t="s">
        <v>228</v>
      </c>
      <c r="AB137" s="392"/>
      <c r="AC137" s="395" t="s">
        <v>671</v>
      </c>
    </row>
    <row r="138" spans="1:29" s="386" customFormat="1" x14ac:dyDescent="0.2">
      <c r="A138" s="371">
        <v>89271431</v>
      </c>
      <c r="B138" s="388">
        <v>13202150</v>
      </c>
      <c r="C138" s="388" t="s">
        <v>622</v>
      </c>
      <c r="D138" s="319" t="s">
        <v>744</v>
      </c>
      <c r="E138" s="326" t="s">
        <v>91</v>
      </c>
      <c r="F138" s="371">
        <v>8100</v>
      </c>
      <c r="G138" s="390">
        <v>1</v>
      </c>
      <c r="H138" s="390">
        <v>1</v>
      </c>
      <c r="I138" s="373">
        <v>55000</v>
      </c>
      <c r="J138" s="327"/>
      <c r="K138" s="393" t="s">
        <v>246</v>
      </c>
      <c r="L138" s="388" t="s">
        <v>745</v>
      </c>
      <c r="M138" s="388" t="s">
        <v>12</v>
      </c>
      <c r="N138" s="388" t="s">
        <v>12</v>
      </c>
      <c r="O138" s="388" t="s">
        <v>85</v>
      </c>
      <c r="P138" s="391" t="s">
        <v>59</v>
      </c>
      <c r="Q138" s="387" t="s">
        <v>12</v>
      </c>
      <c r="R138" s="387" t="s">
        <v>154</v>
      </c>
      <c r="S138" s="375">
        <v>42669</v>
      </c>
      <c r="T138" s="330">
        <v>42671</v>
      </c>
      <c r="U138" s="329" t="s">
        <v>746</v>
      </c>
      <c r="V138" s="394" t="s">
        <v>610</v>
      </c>
      <c r="W138" s="394" t="s">
        <v>509</v>
      </c>
      <c r="X138" s="328">
        <v>11</v>
      </c>
      <c r="Y138" s="328">
        <v>11</v>
      </c>
      <c r="Z138" s="392" t="s">
        <v>747</v>
      </c>
      <c r="AA138" s="395" t="s">
        <v>246</v>
      </c>
      <c r="AB138" s="392"/>
      <c r="AC138" s="395"/>
    </row>
    <row r="139" spans="1:29" s="386" customFormat="1" x14ac:dyDescent="0.2">
      <c r="A139" s="371">
        <v>5265635</v>
      </c>
      <c r="B139" s="388">
        <v>1228982</v>
      </c>
      <c r="C139" s="388" t="s">
        <v>622</v>
      </c>
      <c r="D139" s="319" t="s">
        <v>751</v>
      </c>
      <c r="E139" s="326" t="s">
        <v>140</v>
      </c>
      <c r="F139" s="371">
        <v>8600</v>
      </c>
      <c r="G139" s="390">
        <v>1</v>
      </c>
      <c r="H139" s="390">
        <v>1</v>
      </c>
      <c r="I139" s="373">
        <v>33333.32</v>
      </c>
      <c r="J139" s="327"/>
      <c r="K139" s="393" t="s">
        <v>246</v>
      </c>
      <c r="L139" s="388" t="s">
        <v>752</v>
      </c>
      <c r="M139" s="388" t="s">
        <v>12</v>
      </c>
      <c r="N139" s="388" t="s">
        <v>12</v>
      </c>
      <c r="O139" s="388" t="s">
        <v>68</v>
      </c>
      <c r="P139" s="391" t="s">
        <v>59</v>
      </c>
      <c r="Q139" s="387" t="s">
        <v>12</v>
      </c>
      <c r="R139" s="387" t="s">
        <v>154</v>
      </c>
      <c r="S139" s="375">
        <v>42671</v>
      </c>
      <c r="T139" s="330">
        <v>42674</v>
      </c>
      <c r="U139" s="329" t="s">
        <v>753</v>
      </c>
      <c r="V139" s="394" t="s">
        <v>610</v>
      </c>
      <c r="W139" s="394" t="s">
        <v>212</v>
      </c>
      <c r="X139" s="328">
        <v>4</v>
      </c>
      <c r="Y139" s="328">
        <v>28</v>
      </c>
      <c r="Z139" s="392" t="s">
        <v>352</v>
      </c>
      <c r="AA139" s="395" t="s">
        <v>228</v>
      </c>
      <c r="AB139" s="392"/>
      <c r="AC139" s="395"/>
    </row>
    <row r="140" spans="1:29" s="386" customFormat="1" x14ac:dyDescent="0.2">
      <c r="A140" s="371">
        <v>58555650</v>
      </c>
      <c r="B140" s="388">
        <v>1118915</v>
      </c>
      <c r="C140" s="388" t="s">
        <v>622</v>
      </c>
      <c r="D140" s="319" t="s">
        <v>754</v>
      </c>
      <c r="E140" s="326" t="s">
        <v>92</v>
      </c>
      <c r="F140" s="371">
        <v>8600</v>
      </c>
      <c r="G140" s="390">
        <v>3</v>
      </c>
      <c r="H140" s="390">
        <v>0</v>
      </c>
      <c r="I140" s="373">
        <v>99999.96</v>
      </c>
      <c r="J140" s="327"/>
      <c r="K140" s="322"/>
      <c r="L140" s="388" t="s">
        <v>755</v>
      </c>
      <c r="M140" s="388" t="s">
        <v>12</v>
      </c>
      <c r="N140" s="388" t="s">
        <v>12</v>
      </c>
      <c r="O140" s="388" t="s">
        <v>68</v>
      </c>
      <c r="P140" s="391" t="s">
        <v>59</v>
      </c>
      <c r="Q140" s="387" t="s">
        <v>12</v>
      </c>
      <c r="R140" s="387" t="s">
        <v>154</v>
      </c>
      <c r="S140" s="375">
        <v>42671</v>
      </c>
      <c r="T140" s="330">
        <v>42674</v>
      </c>
      <c r="U140" s="329" t="s">
        <v>756</v>
      </c>
      <c r="V140" s="394" t="s">
        <v>610</v>
      </c>
      <c r="W140" s="394" t="s">
        <v>212</v>
      </c>
      <c r="X140" s="328">
        <v>4</v>
      </c>
      <c r="Y140" s="328">
        <v>4</v>
      </c>
      <c r="Z140" s="392" t="s">
        <v>352</v>
      </c>
      <c r="AA140" s="395" t="s">
        <v>228</v>
      </c>
      <c r="AB140" s="392"/>
      <c r="AC140" s="395"/>
    </row>
    <row r="141" spans="1:29" s="386" customFormat="1" x14ac:dyDescent="0.2">
      <c r="A141" s="371">
        <v>85585629</v>
      </c>
      <c r="B141" s="388">
        <v>23520987</v>
      </c>
      <c r="C141" s="388" t="s">
        <v>622</v>
      </c>
      <c r="D141" s="319" t="s">
        <v>757</v>
      </c>
      <c r="E141" s="326" t="s">
        <v>92</v>
      </c>
      <c r="F141" s="371">
        <v>8600</v>
      </c>
      <c r="G141" s="390">
        <v>1</v>
      </c>
      <c r="H141" s="390">
        <v>0</v>
      </c>
      <c r="I141" s="373">
        <v>99999.96</v>
      </c>
      <c r="J141" s="327"/>
      <c r="K141" s="277" t="s">
        <v>391</v>
      </c>
      <c r="L141" s="388" t="s">
        <v>1424</v>
      </c>
      <c r="M141" s="388" t="s">
        <v>25</v>
      </c>
      <c r="N141" s="388" t="s">
        <v>110</v>
      </c>
      <c r="O141" s="388" t="s">
        <v>111</v>
      </c>
      <c r="P141" s="391" t="s">
        <v>228</v>
      </c>
      <c r="Q141" s="387" t="s">
        <v>228</v>
      </c>
      <c r="R141" s="387" t="s">
        <v>152</v>
      </c>
      <c r="S141" s="375">
        <v>42670</v>
      </c>
      <c r="T141" s="330">
        <v>42674</v>
      </c>
      <c r="U141" s="329" t="s">
        <v>758</v>
      </c>
      <c r="V141" s="394" t="s">
        <v>610</v>
      </c>
      <c r="W141" s="394" t="s">
        <v>662</v>
      </c>
      <c r="X141" s="328">
        <v>12</v>
      </c>
      <c r="Y141" s="328">
        <v>12</v>
      </c>
      <c r="Z141" s="392" t="s">
        <v>352</v>
      </c>
      <c r="AA141" s="395" t="s">
        <v>228</v>
      </c>
      <c r="AB141" s="392"/>
      <c r="AC141" s="395"/>
    </row>
    <row r="142" spans="1:29" s="386" customFormat="1" x14ac:dyDescent="0.2">
      <c r="A142" s="371">
        <v>72159208</v>
      </c>
      <c r="B142" s="388">
        <v>4031003</v>
      </c>
      <c r="C142" s="388" t="s">
        <v>622</v>
      </c>
      <c r="D142" s="319" t="s">
        <v>759</v>
      </c>
      <c r="E142" s="326" t="s">
        <v>91</v>
      </c>
      <c r="F142" s="371">
        <v>8100</v>
      </c>
      <c r="G142" s="390">
        <v>1</v>
      </c>
      <c r="H142" s="390">
        <v>1</v>
      </c>
      <c r="I142" s="373">
        <v>60000</v>
      </c>
      <c r="J142" s="327"/>
      <c r="K142" s="393" t="s">
        <v>246</v>
      </c>
      <c r="L142" s="388" t="s">
        <v>760</v>
      </c>
      <c r="M142" s="388" t="s">
        <v>12</v>
      </c>
      <c r="N142" s="388" t="s">
        <v>12</v>
      </c>
      <c r="O142" s="388" t="s">
        <v>77</v>
      </c>
      <c r="P142" s="391" t="s">
        <v>228</v>
      </c>
      <c r="Q142" s="387" t="s">
        <v>228</v>
      </c>
      <c r="R142" s="387" t="s">
        <v>152</v>
      </c>
      <c r="S142" s="375">
        <v>42670</v>
      </c>
      <c r="T142" s="330">
        <v>42674</v>
      </c>
      <c r="U142" s="329" t="s">
        <v>228</v>
      </c>
      <c r="V142" s="394" t="s">
        <v>610</v>
      </c>
      <c r="W142" s="394" t="s">
        <v>662</v>
      </c>
      <c r="X142" s="328">
        <v>12</v>
      </c>
      <c r="Y142" s="328">
        <v>36</v>
      </c>
      <c r="Z142" s="392" t="s">
        <v>352</v>
      </c>
      <c r="AA142" s="395" t="s">
        <v>228</v>
      </c>
      <c r="AB142" s="392"/>
      <c r="AC142" s="395"/>
    </row>
    <row r="143" spans="1:29" s="386" customFormat="1" x14ac:dyDescent="0.2">
      <c r="A143" s="371">
        <v>54713650</v>
      </c>
      <c r="B143" s="388">
        <v>9863406</v>
      </c>
      <c r="C143" s="388" t="s">
        <v>622</v>
      </c>
      <c r="D143" s="319" t="s">
        <v>765</v>
      </c>
      <c r="E143" s="326" t="s">
        <v>92</v>
      </c>
      <c r="F143" s="371">
        <v>8600</v>
      </c>
      <c r="G143" s="390">
        <v>1</v>
      </c>
      <c r="H143" s="390">
        <v>1</v>
      </c>
      <c r="I143" s="373">
        <v>85230.468099999998</v>
      </c>
      <c r="J143" s="327"/>
      <c r="K143" s="393" t="s">
        <v>246</v>
      </c>
      <c r="L143" s="388" t="s">
        <v>766</v>
      </c>
      <c r="M143" s="388" t="s">
        <v>21</v>
      </c>
      <c r="N143" s="388" t="s">
        <v>95</v>
      </c>
      <c r="O143" s="388" t="s">
        <v>479</v>
      </c>
      <c r="P143" s="391" t="s">
        <v>59</v>
      </c>
      <c r="Q143" s="387" t="s">
        <v>21</v>
      </c>
      <c r="R143" s="387" t="s">
        <v>154</v>
      </c>
      <c r="S143" s="375">
        <v>42674</v>
      </c>
      <c r="T143" s="330">
        <v>42675</v>
      </c>
      <c r="U143" s="329" t="s">
        <v>767</v>
      </c>
      <c r="V143" s="394" t="s">
        <v>610</v>
      </c>
      <c r="W143" s="394" t="s">
        <v>662</v>
      </c>
      <c r="X143" s="328">
        <v>12</v>
      </c>
      <c r="Y143" s="328">
        <v>36</v>
      </c>
      <c r="Z143" s="392" t="s">
        <v>352</v>
      </c>
      <c r="AA143" s="395" t="s">
        <v>228</v>
      </c>
      <c r="AB143" s="392"/>
      <c r="AC143" s="395" t="s">
        <v>671</v>
      </c>
    </row>
    <row r="144" spans="1:29" s="386" customFormat="1" x14ac:dyDescent="0.2">
      <c r="A144" s="371">
        <v>64841684</v>
      </c>
      <c r="B144" s="388">
        <v>1431458</v>
      </c>
      <c r="C144" s="388" t="s">
        <v>622</v>
      </c>
      <c r="D144" s="319" t="s">
        <v>777</v>
      </c>
      <c r="E144" s="326" t="s">
        <v>91</v>
      </c>
      <c r="F144" s="371">
        <v>8100</v>
      </c>
      <c r="G144" s="390">
        <v>2</v>
      </c>
      <c r="H144" s="390">
        <v>2</v>
      </c>
      <c r="I144" s="373">
        <v>114351.2138</v>
      </c>
      <c r="J144" s="327"/>
      <c r="K144" s="393" t="s">
        <v>246</v>
      </c>
      <c r="L144" s="388"/>
      <c r="M144" s="388" t="s">
        <v>16</v>
      </c>
      <c r="N144" s="388" t="s">
        <v>86</v>
      </c>
      <c r="O144" s="388" t="s">
        <v>87</v>
      </c>
      <c r="P144" s="391" t="s">
        <v>59</v>
      </c>
      <c r="Q144" s="387" t="s">
        <v>86</v>
      </c>
      <c r="R144" s="387" t="s">
        <v>154</v>
      </c>
      <c r="S144" s="375">
        <v>42674</v>
      </c>
      <c r="T144" s="330">
        <v>42676</v>
      </c>
      <c r="U144" s="329" t="s">
        <v>778</v>
      </c>
      <c r="V144" s="394" t="s">
        <v>610</v>
      </c>
      <c r="W144" s="394" t="s">
        <v>662</v>
      </c>
      <c r="X144" s="328">
        <v>12</v>
      </c>
      <c r="Y144" s="328">
        <v>12</v>
      </c>
      <c r="Z144" s="392" t="s">
        <v>352</v>
      </c>
      <c r="AA144" s="395" t="s">
        <v>228</v>
      </c>
      <c r="AB144" s="392"/>
      <c r="AC144" s="395"/>
    </row>
    <row r="145" spans="1:29" s="386" customFormat="1" x14ac:dyDescent="0.2">
      <c r="A145" s="371">
        <v>86773411</v>
      </c>
      <c r="B145" s="388">
        <v>1702574</v>
      </c>
      <c r="C145" s="388" t="s">
        <v>622</v>
      </c>
      <c r="D145" s="319" t="s">
        <v>779</v>
      </c>
      <c r="E145" s="326" t="s">
        <v>91</v>
      </c>
      <c r="F145" s="371">
        <v>8100</v>
      </c>
      <c r="G145" s="390">
        <v>1</v>
      </c>
      <c r="H145" s="390">
        <v>0</v>
      </c>
      <c r="I145" s="373">
        <v>57175.606899999999</v>
      </c>
      <c r="J145" s="327"/>
      <c r="K145" s="277" t="s">
        <v>391</v>
      </c>
      <c r="L145" s="388" t="s">
        <v>942</v>
      </c>
      <c r="M145" s="388" t="s">
        <v>16</v>
      </c>
      <c r="N145" s="388" t="s">
        <v>86</v>
      </c>
      <c r="O145" s="388" t="s">
        <v>87</v>
      </c>
      <c r="P145" s="391" t="s">
        <v>228</v>
      </c>
      <c r="Q145" s="387" t="s">
        <v>228</v>
      </c>
      <c r="R145" s="387" t="s">
        <v>152</v>
      </c>
      <c r="S145" s="375">
        <v>42674</v>
      </c>
      <c r="T145" s="330">
        <v>42676</v>
      </c>
      <c r="U145" s="329" t="s">
        <v>780</v>
      </c>
      <c r="V145" s="394" t="s">
        <v>610</v>
      </c>
      <c r="W145" s="394" t="s">
        <v>662</v>
      </c>
      <c r="X145" s="328">
        <v>12</v>
      </c>
      <c r="Y145" s="328">
        <v>36</v>
      </c>
      <c r="Z145" s="392" t="s">
        <v>352</v>
      </c>
      <c r="AA145" s="395" t="s">
        <v>228</v>
      </c>
      <c r="AB145" s="392"/>
      <c r="AC145" s="395"/>
    </row>
    <row r="146" spans="1:29" s="386" customFormat="1" x14ac:dyDescent="0.2">
      <c r="A146" s="371">
        <v>70784601</v>
      </c>
      <c r="B146" s="388">
        <v>4217590</v>
      </c>
      <c r="C146" s="388" t="s">
        <v>622</v>
      </c>
      <c r="D146" s="319" t="s">
        <v>781</v>
      </c>
      <c r="E146" s="326" t="s">
        <v>92</v>
      </c>
      <c r="F146" s="371">
        <v>8600</v>
      </c>
      <c r="G146" s="390">
        <v>1</v>
      </c>
      <c r="H146" s="390">
        <v>1</v>
      </c>
      <c r="I146" s="373">
        <v>99999.96</v>
      </c>
      <c r="J146" s="327"/>
      <c r="K146" s="393" t="s">
        <v>246</v>
      </c>
      <c r="L146" s="388"/>
      <c r="M146" s="388" t="s">
        <v>25</v>
      </c>
      <c r="N146" s="388" t="s">
        <v>65</v>
      </c>
      <c r="O146" s="388" t="s">
        <v>462</v>
      </c>
      <c r="P146" s="391" t="s">
        <v>228</v>
      </c>
      <c r="Q146" s="387" t="s">
        <v>228</v>
      </c>
      <c r="R146" s="387" t="s">
        <v>152</v>
      </c>
      <c r="S146" s="375">
        <v>42674</v>
      </c>
      <c r="T146" s="330">
        <v>42676</v>
      </c>
      <c r="U146" s="329" t="s">
        <v>782</v>
      </c>
      <c r="V146" s="394" t="s">
        <v>610</v>
      </c>
      <c r="W146" s="394" t="s">
        <v>662</v>
      </c>
      <c r="X146" s="328">
        <v>12</v>
      </c>
      <c r="Y146" s="328">
        <v>12</v>
      </c>
      <c r="Z146" s="392" t="s">
        <v>352</v>
      </c>
      <c r="AA146" s="395" t="s">
        <v>228</v>
      </c>
      <c r="AB146" s="392"/>
      <c r="AC146" s="395"/>
    </row>
    <row r="147" spans="1:29" s="386" customFormat="1" x14ac:dyDescent="0.2">
      <c r="A147" s="371">
        <v>50454181</v>
      </c>
      <c r="B147" s="388">
        <v>37975917</v>
      </c>
      <c r="C147" s="388" t="s">
        <v>622</v>
      </c>
      <c r="D147" s="319" t="s">
        <v>783</v>
      </c>
      <c r="E147" s="326" t="s">
        <v>91</v>
      </c>
      <c r="F147" s="371">
        <v>8100</v>
      </c>
      <c r="G147" s="390">
        <v>1</v>
      </c>
      <c r="H147" s="390">
        <v>1</v>
      </c>
      <c r="I147" s="373">
        <v>57175.606899999999</v>
      </c>
      <c r="J147" s="327"/>
      <c r="K147" s="393" t="s">
        <v>246</v>
      </c>
      <c r="L147" s="388"/>
      <c r="M147" s="388" t="s">
        <v>16</v>
      </c>
      <c r="N147" s="388" t="s">
        <v>66</v>
      </c>
      <c r="O147" s="388" t="s">
        <v>784</v>
      </c>
      <c r="P147" s="391" t="s">
        <v>228</v>
      </c>
      <c r="Q147" s="387" t="s">
        <v>228</v>
      </c>
      <c r="R147" s="387" t="s">
        <v>152</v>
      </c>
      <c r="S147" s="375">
        <v>42674</v>
      </c>
      <c r="T147" s="330">
        <v>42676</v>
      </c>
      <c r="U147" s="329" t="s">
        <v>228</v>
      </c>
      <c r="V147" s="394" t="s">
        <v>610</v>
      </c>
      <c r="W147" s="394" t="s">
        <v>662</v>
      </c>
      <c r="X147" s="328">
        <v>12</v>
      </c>
      <c r="Y147" s="328">
        <v>36</v>
      </c>
      <c r="Z147" s="392" t="s">
        <v>352</v>
      </c>
      <c r="AA147" s="395" t="s">
        <v>228</v>
      </c>
      <c r="AB147" s="392"/>
      <c r="AC147" s="395" t="s">
        <v>671</v>
      </c>
    </row>
    <row r="148" spans="1:29" s="386" customFormat="1" x14ac:dyDescent="0.2">
      <c r="A148" s="371">
        <v>50048752</v>
      </c>
      <c r="B148" s="388">
        <v>5360362</v>
      </c>
      <c r="C148" s="388" t="s">
        <v>768</v>
      </c>
      <c r="D148" s="319" t="s">
        <v>769</v>
      </c>
      <c r="E148" s="326" t="s">
        <v>91</v>
      </c>
      <c r="F148" s="371">
        <v>8100</v>
      </c>
      <c r="G148" s="390">
        <v>1</v>
      </c>
      <c r="H148" s="390">
        <v>0</v>
      </c>
      <c r="I148" s="373">
        <v>56903.763800000001</v>
      </c>
      <c r="J148" s="327"/>
      <c r="K148" s="322"/>
      <c r="L148" s="388" t="s">
        <v>770</v>
      </c>
      <c r="M148" s="388" t="s">
        <v>166</v>
      </c>
      <c r="N148" s="388" t="s">
        <v>471</v>
      </c>
      <c r="O148" s="388" t="s">
        <v>472</v>
      </c>
      <c r="P148" s="391" t="s">
        <v>228</v>
      </c>
      <c r="Q148" s="387" t="s">
        <v>228</v>
      </c>
      <c r="R148" s="387" t="s">
        <v>152</v>
      </c>
      <c r="S148" s="375">
        <v>42675</v>
      </c>
      <c r="T148" s="330">
        <v>42675</v>
      </c>
      <c r="U148" s="329" t="s">
        <v>771</v>
      </c>
      <c r="V148" s="394" t="s">
        <v>610</v>
      </c>
      <c r="W148" s="394" t="s">
        <v>662</v>
      </c>
      <c r="X148" s="328">
        <v>12</v>
      </c>
      <c r="Y148" s="328">
        <v>36</v>
      </c>
      <c r="Z148" s="392" t="s">
        <v>352</v>
      </c>
      <c r="AA148" s="395" t="s">
        <v>228</v>
      </c>
      <c r="AB148" s="392"/>
      <c r="AC148" s="395"/>
    </row>
    <row r="149" spans="1:29" s="386" customFormat="1" x14ac:dyDescent="0.2">
      <c r="A149" s="371">
        <v>59767979</v>
      </c>
      <c r="B149" s="388">
        <v>8956277</v>
      </c>
      <c r="C149" s="388" t="s">
        <v>768</v>
      </c>
      <c r="D149" s="319" t="s">
        <v>772</v>
      </c>
      <c r="E149" s="326" t="s">
        <v>91</v>
      </c>
      <c r="F149" s="371">
        <v>8100</v>
      </c>
      <c r="G149" s="390">
        <v>1</v>
      </c>
      <c r="H149" s="390">
        <v>0</v>
      </c>
      <c r="I149" s="373">
        <v>60000</v>
      </c>
      <c r="J149" s="327"/>
      <c r="K149" s="322"/>
      <c r="L149" s="388"/>
      <c r="M149" s="388" t="s">
        <v>12</v>
      </c>
      <c r="N149" s="388" t="s">
        <v>12</v>
      </c>
      <c r="O149" s="388" t="s">
        <v>558</v>
      </c>
      <c r="P149" s="391" t="s">
        <v>228</v>
      </c>
      <c r="Q149" s="387" t="s">
        <v>228</v>
      </c>
      <c r="R149" s="387" t="s">
        <v>152</v>
      </c>
      <c r="S149" s="375">
        <v>42675</v>
      </c>
      <c r="T149" s="330">
        <v>42675</v>
      </c>
      <c r="U149" s="329" t="s">
        <v>228</v>
      </c>
      <c r="V149" s="394" t="s">
        <v>610</v>
      </c>
      <c r="W149" s="394" t="s">
        <v>662</v>
      </c>
      <c r="X149" s="328">
        <v>12</v>
      </c>
      <c r="Y149" s="328">
        <v>36</v>
      </c>
      <c r="Z149" s="392" t="s">
        <v>352</v>
      </c>
      <c r="AA149" s="395" t="s">
        <v>228</v>
      </c>
      <c r="AB149" s="392"/>
      <c r="AC149" s="395"/>
    </row>
    <row r="150" spans="1:29" s="386" customFormat="1" x14ac:dyDescent="0.2">
      <c r="A150" s="371">
        <v>7066696</v>
      </c>
      <c r="B150" s="388">
        <v>5986410</v>
      </c>
      <c r="C150" s="388" t="s">
        <v>768</v>
      </c>
      <c r="D150" s="319" t="s">
        <v>773</v>
      </c>
      <c r="E150" s="326" t="s">
        <v>92</v>
      </c>
      <c r="F150" s="371">
        <v>8600</v>
      </c>
      <c r="G150" s="390">
        <v>2</v>
      </c>
      <c r="H150" s="390">
        <v>0</v>
      </c>
      <c r="I150" s="373">
        <v>199999.92</v>
      </c>
      <c r="J150" s="327"/>
      <c r="K150" s="322"/>
      <c r="L150" s="388" t="s">
        <v>774</v>
      </c>
      <c r="M150" s="388" t="s">
        <v>12</v>
      </c>
      <c r="N150" s="388" t="s">
        <v>12</v>
      </c>
      <c r="O150" s="388" t="s">
        <v>78</v>
      </c>
      <c r="P150" s="391" t="s">
        <v>59</v>
      </c>
      <c r="Q150" s="387" t="s">
        <v>12</v>
      </c>
      <c r="R150" s="387" t="s">
        <v>154</v>
      </c>
      <c r="S150" s="375">
        <v>42675</v>
      </c>
      <c r="T150" s="330">
        <v>42675</v>
      </c>
      <c r="U150" s="329" t="s">
        <v>775</v>
      </c>
      <c r="V150" s="394" t="s">
        <v>610</v>
      </c>
      <c r="W150" s="394" t="s">
        <v>662</v>
      </c>
      <c r="X150" s="328">
        <v>12</v>
      </c>
      <c r="Y150" s="328">
        <v>36</v>
      </c>
      <c r="Z150" s="392" t="s">
        <v>352</v>
      </c>
      <c r="AA150" s="395" t="s">
        <v>228</v>
      </c>
      <c r="AB150" s="392"/>
      <c r="AC150" s="395"/>
    </row>
    <row r="151" spans="1:29" s="386" customFormat="1" x14ac:dyDescent="0.2">
      <c r="A151" s="371">
        <v>51150206</v>
      </c>
      <c r="B151" s="388">
        <v>647610</v>
      </c>
      <c r="C151" s="388" t="s">
        <v>768</v>
      </c>
      <c r="D151" s="319" t="s">
        <v>788</v>
      </c>
      <c r="E151" s="326" t="s">
        <v>91</v>
      </c>
      <c r="F151" s="371">
        <v>8100</v>
      </c>
      <c r="G151" s="390">
        <v>1</v>
      </c>
      <c r="H151" s="390">
        <v>0</v>
      </c>
      <c r="I151" s="373">
        <v>60000</v>
      </c>
      <c r="J151" s="327"/>
      <c r="K151" s="277" t="s">
        <v>391</v>
      </c>
      <c r="L151" s="388" t="s">
        <v>1554</v>
      </c>
      <c r="M151" s="388" t="s">
        <v>12</v>
      </c>
      <c r="N151" s="388" t="s">
        <v>12</v>
      </c>
      <c r="O151" s="388" t="s">
        <v>506</v>
      </c>
      <c r="P151" s="391" t="s">
        <v>228</v>
      </c>
      <c r="Q151" s="387" t="s">
        <v>228</v>
      </c>
      <c r="R151" s="387" t="s">
        <v>152</v>
      </c>
      <c r="S151" s="375">
        <v>42675</v>
      </c>
      <c r="T151" s="330">
        <v>42678</v>
      </c>
      <c r="U151" s="329" t="s">
        <v>789</v>
      </c>
      <c r="V151" s="394" t="s">
        <v>610</v>
      </c>
      <c r="W151" s="394" t="s">
        <v>662</v>
      </c>
      <c r="X151" s="328">
        <v>12</v>
      </c>
      <c r="Y151" s="328">
        <v>36</v>
      </c>
      <c r="Z151" s="392" t="s">
        <v>352</v>
      </c>
      <c r="AA151" s="395" t="s">
        <v>228</v>
      </c>
      <c r="AB151" s="392"/>
      <c r="AC151" s="395"/>
    </row>
    <row r="152" spans="1:29" s="386" customFormat="1" x14ac:dyDescent="0.2">
      <c r="A152" s="371">
        <v>75249230</v>
      </c>
      <c r="B152" s="388">
        <v>772694</v>
      </c>
      <c r="C152" s="388" t="s">
        <v>768</v>
      </c>
      <c r="D152" s="319" t="s">
        <v>798</v>
      </c>
      <c r="E152" s="326" t="s">
        <v>143</v>
      </c>
      <c r="F152" s="371">
        <v>8100</v>
      </c>
      <c r="G152" s="390">
        <v>5</v>
      </c>
      <c r="H152" s="390">
        <v>5</v>
      </c>
      <c r="I152" s="373">
        <v>300000</v>
      </c>
      <c r="J152" s="327"/>
      <c r="K152" s="393" t="s">
        <v>246</v>
      </c>
      <c r="L152" s="388" t="s">
        <v>799</v>
      </c>
      <c r="M152" s="388" t="s">
        <v>12</v>
      </c>
      <c r="N152" s="388" t="s">
        <v>12</v>
      </c>
      <c r="O152" s="388" t="s">
        <v>85</v>
      </c>
      <c r="P152" s="391" t="s">
        <v>59</v>
      </c>
      <c r="Q152" s="387" t="s">
        <v>12</v>
      </c>
      <c r="R152" s="387" t="s">
        <v>154</v>
      </c>
      <c r="S152" s="375">
        <v>42675</v>
      </c>
      <c r="T152" s="330">
        <v>42678</v>
      </c>
      <c r="U152" s="329" t="s">
        <v>800</v>
      </c>
      <c r="V152" s="394" t="s">
        <v>610</v>
      </c>
      <c r="W152" s="394" t="s">
        <v>200</v>
      </c>
      <c r="X152" s="328">
        <v>8</v>
      </c>
      <c r="Y152" s="328">
        <v>8</v>
      </c>
      <c r="Z152" s="392" t="s">
        <v>694</v>
      </c>
      <c r="AA152" s="395" t="s">
        <v>246</v>
      </c>
      <c r="AB152" s="392"/>
      <c r="AC152" s="395"/>
    </row>
    <row r="153" spans="1:29" s="386" customFormat="1" x14ac:dyDescent="0.2">
      <c r="A153" s="371">
        <v>69431359</v>
      </c>
      <c r="B153" s="388">
        <v>3064798</v>
      </c>
      <c r="C153" s="388" t="s">
        <v>768</v>
      </c>
      <c r="D153" s="319" t="s">
        <v>808</v>
      </c>
      <c r="E153" s="326" t="s">
        <v>91</v>
      </c>
      <c r="F153" s="371">
        <v>8100</v>
      </c>
      <c r="G153" s="390">
        <v>1</v>
      </c>
      <c r="H153" s="390">
        <v>1</v>
      </c>
      <c r="I153" s="373">
        <v>51138.291100000002</v>
      </c>
      <c r="J153" s="327"/>
      <c r="K153" s="393" t="s">
        <v>246</v>
      </c>
      <c r="L153" s="388"/>
      <c r="M153" s="388" t="s">
        <v>21</v>
      </c>
      <c r="N153" s="388" t="s">
        <v>95</v>
      </c>
      <c r="O153" s="388" t="s">
        <v>809</v>
      </c>
      <c r="P153" s="391" t="s">
        <v>228</v>
      </c>
      <c r="Q153" s="387" t="s">
        <v>228</v>
      </c>
      <c r="R153" s="387" t="s">
        <v>152</v>
      </c>
      <c r="S153" s="375">
        <v>42681</v>
      </c>
      <c r="T153" s="330">
        <v>42682</v>
      </c>
      <c r="U153" s="329" t="s">
        <v>228</v>
      </c>
      <c r="V153" s="394" t="s">
        <v>238</v>
      </c>
      <c r="W153" s="394" t="s">
        <v>211</v>
      </c>
      <c r="X153" s="328">
        <v>12</v>
      </c>
      <c r="Y153" s="328">
        <v>36</v>
      </c>
      <c r="Z153" s="392" t="s">
        <v>352</v>
      </c>
      <c r="AA153" s="395" t="s">
        <v>228</v>
      </c>
      <c r="AB153" s="392"/>
      <c r="AC153" s="395"/>
    </row>
    <row r="154" spans="1:29" s="386" customFormat="1" x14ac:dyDescent="0.2">
      <c r="A154" s="371">
        <v>60648223</v>
      </c>
      <c r="B154" s="388">
        <v>2351681</v>
      </c>
      <c r="C154" s="388" t="s">
        <v>768</v>
      </c>
      <c r="D154" s="319" t="s">
        <v>810</v>
      </c>
      <c r="E154" s="326" t="s">
        <v>92</v>
      </c>
      <c r="F154" s="371">
        <v>8600</v>
      </c>
      <c r="G154" s="390">
        <v>1</v>
      </c>
      <c r="H154" s="390">
        <v>0</v>
      </c>
      <c r="I154" s="373">
        <v>100000</v>
      </c>
      <c r="J154" s="327"/>
      <c r="K154" s="322"/>
      <c r="L154" s="388"/>
      <c r="M154" s="388" t="s">
        <v>12</v>
      </c>
      <c r="N154" s="388" t="s">
        <v>12</v>
      </c>
      <c r="O154" s="388" t="s">
        <v>96</v>
      </c>
      <c r="P154" s="391" t="s">
        <v>59</v>
      </c>
      <c r="Q154" s="387" t="s">
        <v>12</v>
      </c>
      <c r="R154" s="387" t="s">
        <v>154</v>
      </c>
      <c r="S154" s="375">
        <v>42681</v>
      </c>
      <c r="T154" s="330">
        <v>42683</v>
      </c>
      <c r="U154" s="329" t="s">
        <v>228</v>
      </c>
      <c r="V154" s="394" t="s">
        <v>610</v>
      </c>
      <c r="W154" s="394" t="s">
        <v>662</v>
      </c>
      <c r="X154" s="328">
        <v>12</v>
      </c>
      <c r="Y154" s="328">
        <v>36</v>
      </c>
      <c r="Z154" s="392" t="s">
        <v>352</v>
      </c>
      <c r="AA154" s="395" t="s">
        <v>228</v>
      </c>
      <c r="AB154" s="392"/>
      <c r="AC154" s="395"/>
    </row>
    <row r="155" spans="1:29" s="386" customFormat="1" x14ac:dyDescent="0.2">
      <c r="A155" s="371">
        <v>84027761</v>
      </c>
      <c r="B155" s="388">
        <v>3861102</v>
      </c>
      <c r="C155" s="388" t="s">
        <v>768</v>
      </c>
      <c r="D155" s="319" t="s">
        <v>818</v>
      </c>
      <c r="E155" s="326" t="s">
        <v>112</v>
      </c>
      <c r="F155" s="371">
        <v>8600</v>
      </c>
      <c r="G155" s="390">
        <v>4</v>
      </c>
      <c r="H155" s="390">
        <v>4</v>
      </c>
      <c r="I155" s="373">
        <v>400000</v>
      </c>
      <c r="J155" s="327"/>
      <c r="K155" s="393" t="s">
        <v>246</v>
      </c>
      <c r="L155" s="388" t="s">
        <v>819</v>
      </c>
      <c r="M155" s="388" t="s">
        <v>12</v>
      </c>
      <c r="N155" s="388" t="s">
        <v>12</v>
      </c>
      <c r="O155" s="388" t="s">
        <v>78</v>
      </c>
      <c r="P155" s="391" t="s">
        <v>59</v>
      </c>
      <c r="Q155" s="387" t="s">
        <v>12</v>
      </c>
      <c r="R155" s="387" t="s">
        <v>154</v>
      </c>
      <c r="S155" s="375">
        <v>42684</v>
      </c>
      <c r="T155" s="330">
        <v>42688</v>
      </c>
      <c r="U155" s="329" t="s">
        <v>820</v>
      </c>
      <c r="V155" s="394" t="s">
        <v>225</v>
      </c>
      <c r="W155" s="394" t="s">
        <v>226</v>
      </c>
      <c r="X155" s="328">
        <v>12</v>
      </c>
      <c r="Y155" s="328">
        <v>12</v>
      </c>
      <c r="Z155" s="392" t="s">
        <v>269</v>
      </c>
      <c r="AA155" s="395" t="s">
        <v>246</v>
      </c>
      <c r="AB155" s="392"/>
      <c r="AC155" s="395"/>
    </row>
    <row r="156" spans="1:29" s="386" customFormat="1" x14ac:dyDescent="0.2">
      <c r="A156" s="371">
        <v>48071101</v>
      </c>
      <c r="B156" s="388">
        <v>1629602</v>
      </c>
      <c r="C156" s="388" t="s">
        <v>768</v>
      </c>
      <c r="D156" s="319" t="s">
        <v>829</v>
      </c>
      <c r="E156" s="326" t="s">
        <v>143</v>
      </c>
      <c r="F156" s="371">
        <v>8100</v>
      </c>
      <c r="G156" s="390">
        <v>1</v>
      </c>
      <c r="H156" s="390">
        <v>1</v>
      </c>
      <c r="I156" s="373">
        <v>60000</v>
      </c>
      <c r="J156" s="327"/>
      <c r="K156" s="393" t="s">
        <v>246</v>
      </c>
      <c r="L156" s="388" t="s">
        <v>830</v>
      </c>
      <c r="M156" s="388" t="s">
        <v>12</v>
      </c>
      <c r="N156" s="388" t="s">
        <v>12</v>
      </c>
      <c r="O156" s="388" t="s">
        <v>831</v>
      </c>
      <c r="P156" s="391" t="s">
        <v>228</v>
      </c>
      <c r="Q156" s="387" t="s">
        <v>228</v>
      </c>
      <c r="R156" s="387" t="s">
        <v>152</v>
      </c>
      <c r="S156" s="375">
        <v>42689</v>
      </c>
      <c r="T156" s="330">
        <v>42689</v>
      </c>
      <c r="U156" s="329" t="s">
        <v>832</v>
      </c>
      <c r="V156" s="394" t="s">
        <v>389</v>
      </c>
      <c r="W156" s="394" t="s">
        <v>413</v>
      </c>
      <c r="X156" s="328">
        <v>12</v>
      </c>
      <c r="Y156" s="328">
        <v>36</v>
      </c>
      <c r="Z156" s="392" t="s">
        <v>694</v>
      </c>
      <c r="AA156" s="395" t="s">
        <v>246</v>
      </c>
      <c r="AB156" s="392"/>
      <c r="AC156" s="395"/>
    </row>
    <row r="157" spans="1:29" s="395" customFormat="1" x14ac:dyDescent="0.2">
      <c r="A157" s="371">
        <v>67963267</v>
      </c>
      <c r="B157" s="388">
        <v>2438696</v>
      </c>
      <c r="C157" s="388" t="s">
        <v>768</v>
      </c>
      <c r="D157" s="319" t="s">
        <v>833</v>
      </c>
      <c r="E157" s="326" t="s">
        <v>91</v>
      </c>
      <c r="F157" s="371">
        <v>8100</v>
      </c>
      <c r="G157" s="390">
        <v>1</v>
      </c>
      <c r="H157" s="429">
        <v>1</v>
      </c>
      <c r="I157" s="373">
        <v>57175.609299999996</v>
      </c>
      <c r="J157" s="327"/>
      <c r="K157" s="393" t="s">
        <v>246</v>
      </c>
      <c r="L157" s="388" t="s">
        <v>834</v>
      </c>
      <c r="M157" s="388" t="s">
        <v>18</v>
      </c>
      <c r="N157" s="388" t="s">
        <v>18</v>
      </c>
      <c r="O157" s="388" t="s">
        <v>364</v>
      </c>
      <c r="P157" s="391" t="s">
        <v>59</v>
      </c>
      <c r="Q157" s="129" t="s">
        <v>18</v>
      </c>
      <c r="R157" s="129" t="s">
        <v>154</v>
      </c>
      <c r="S157" s="375">
        <v>42689</v>
      </c>
      <c r="T157" s="330">
        <v>42690</v>
      </c>
      <c r="U157" s="329" t="s">
        <v>835</v>
      </c>
      <c r="V157" s="394" t="s">
        <v>610</v>
      </c>
      <c r="W157" s="394" t="s">
        <v>662</v>
      </c>
      <c r="X157" s="328">
        <v>12</v>
      </c>
      <c r="Y157" s="328">
        <v>36</v>
      </c>
      <c r="Z157" s="392" t="s">
        <v>352</v>
      </c>
      <c r="AA157" s="395" t="s">
        <v>228</v>
      </c>
      <c r="AB157" s="392"/>
    </row>
    <row r="158" spans="1:29" s="395" customFormat="1" x14ac:dyDescent="0.2">
      <c r="A158" s="371">
        <v>54378346</v>
      </c>
      <c r="B158" s="388">
        <v>10893773</v>
      </c>
      <c r="C158" s="388" t="s">
        <v>768</v>
      </c>
      <c r="D158" s="319" t="s">
        <v>836</v>
      </c>
      <c r="E158" s="326" t="s">
        <v>112</v>
      </c>
      <c r="F158" s="371">
        <v>8600</v>
      </c>
      <c r="G158" s="390">
        <v>1</v>
      </c>
      <c r="H158" s="390">
        <v>1</v>
      </c>
      <c r="I158" s="373">
        <v>88643.342999999993</v>
      </c>
      <c r="J158" s="327"/>
      <c r="K158" s="393" t="s">
        <v>246</v>
      </c>
      <c r="L158" s="388"/>
      <c r="M158" s="388" t="s">
        <v>16</v>
      </c>
      <c r="N158" s="388" t="s">
        <v>88</v>
      </c>
      <c r="O158" s="388" t="s">
        <v>108</v>
      </c>
      <c r="P158" s="391" t="s">
        <v>59</v>
      </c>
      <c r="Q158" s="129" t="s">
        <v>88</v>
      </c>
      <c r="R158" s="129" t="s">
        <v>154</v>
      </c>
      <c r="S158" s="375">
        <v>42688</v>
      </c>
      <c r="T158" s="330">
        <v>42690</v>
      </c>
      <c r="U158" s="329" t="s">
        <v>837</v>
      </c>
      <c r="V158" s="394" t="s">
        <v>792</v>
      </c>
      <c r="W158" s="394" t="s">
        <v>662</v>
      </c>
      <c r="X158" s="328">
        <v>11</v>
      </c>
      <c r="Y158" s="328">
        <v>11</v>
      </c>
      <c r="Z158" s="392" t="s">
        <v>269</v>
      </c>
      <c r="AA158" s="395" t="s">
        <v>246</v>
      </c>
      <c r="AB158" s="392"/>
    </row>
    <row r="159" spans="1:29" s="395" customFormat="1" x14ac:dyDescent="0.2">
      <c r="A159" s="371">
        <v>86159775</v>
      </c>
      <c r="B159" s="388">
        <v>38223860</v>
      </c>
      <c r="C159" s="388" t="s">
        <v>768</v>
      </c>
      <c r="D159" s="319" t="s">
        <v>840</v>
      </c>
      <c r="E159" s="326" t="s">
        <v>92</v>
      </c>
      <c r="F159" s="371">
        <v>8600</v>
      </c>
      <c r="G159" s="390">
        <v>1</v>
      </c>
      <c r="H159" s="390">
        <v>0</v>
      </c>
      <c r="I159" s="373">
        <v>99999.96</v>
      </c>
      <c r="J159" s="327"/>
      <c r="K159" s="277" t="s">
        <v>391</v>
      </c>
      <c r="L159" s="388" t="s">
        <v>1554</v>
      </c>
      <c r="M159" s="388" t="s">
        <v>12</v>
      </c>
      <c r="N159" s="388" t="s">
        <v>12</v>
      </c>
      <c r="O159" s="388" t="s">
        <v>558</v>
      </c>
      <c r="P159" s="391" t="s">
        <v>228</v>
      </c>
      <c r="Q159" s="129" t="s">
        <v>228</v>
      </c>
      <c r="R159" s="129" t="s">
        <v>152</v>
      </c>
      <c r="S159" s="375">
        <v>42689</v>
      </c>
      <c r="T159" s="330">
        <v>42691</v>
      </c>
      <c r="U159" s="329" t="s">
        <v>228</v>
      </c>
      <c r="V159" s="394" t="s">
        <v>792</v>
      </c>
      <c r="W159" s="394" t="s">
        <v>841</v>
      </c>
      <c r="X159" s="328">
        <v>12</v>
      </c>
      <c r="Y159" s="328">
        <v>36</v>
      </c>
      <c r="Z159" s="392" t="s">
        <v>352</v>
      </c>
      <c r="AA159" s="395" t="s">
        <v>228</v>
      </c>
      <c r="AB159" s="392"/>
    </row>
    <row r="160" spans="1:29" s="395" customFormat="1" x14ac:dyDescent="0.2">
      <c r="A160" s="371">
        <v>58178917</v>
      </c>
      <c r="B160" s="388">
        <v>2378859</v>
      </c>
      <c r="C160" s="388" t="s">
        <v>768</v>
      </c>
      <c r="D160" s="319" t="s">
        <v>842</v>
      </c>
      <c r="E160" s="326" t="s">
        <v>91</v>
      </c>
      <c r="F160" s="371">
        <v>8100</v>
      </c>
      <c r="G160" s="390">
        <v>1</v>
      </c>
      <c r="H160" s="390">
        <v>1</v>
      </c>
      <c r="I160" s="373">
        <v>60000</v>
      </c>
      <c r="J160" s="327"/>
      <c r="K160" s="393" t="s">
        <v>246</v>
      </c>
      <c r="L160" s="388"/>
      <c r="M160" s="388" t="s">
        <v>15</v>
      </c>
      <c r="N160" s="388" t="s">
        <v>82</v>
      </c>
      <c r="O160" s="388" t="s">
        <v>401</v>
      </c>
      <c r="P160" s="391" t="s">
        <v>59</v>
      </c>
      <c r="Q160" s="129" t="s">
        <v>82</v>
      </c>
      <c r="R160" s="129" t="s">
        <v>154</v>
      </c>
      <c r="S160" s="375">
        <v>42690</v>
      </c>
      <c r="T160" s="330">
        <v>42692</v>
      </c>
      <c r="U160" s="329" t="s">
        <v>843</v>
      </c>
      <c r="V160" s="394" t="s">
        <v>199</v>
      </c>
      <c r="W160" s="394" t="s">
        <v>200</v>
      </c>
      <c r="X160" s="328">
        <v>12</v>
      </c>
      <c r="Y160" s="328">
        <v>36</v>
      </c>
      <c r="Z160" s="392" t="s">
        <v>352</v>
      </c>
      <c r="AA160" s="395" t="s">
        <v>228</v>
      </c>
      <c r="AB160" s="392"/>
    </row>
    <row r="161" spans="1:29" s="395" customFormat="1" x14ac:dyDescent="0.2">
      <c r="A161" s="371">
        <v>68081968</v>
      </c>
      <c r="B161" s="314">
        <v>10540549</v>
      </c>
      <c r="C161" s="388" t="s">
        <v>768</v>
      </c>
      <c r="D161" s="369" t="s">
        <v>1263</v>
      </c>
      <c r="E161" s="326" t="s">
        <v>91</v>
      </c>
      <c r="F161" s="371">
        <v>8100</v>
      </c>
      <c r="G161" s="390">
        <v>2</v>
      </c>
      <c r="H161" s="390">
        <v>2</v>
      </c>
      <c r="I161" s="373">
        <v>120000</v>
      </c>
      <c r="J161" s="327"/>
      <c r="K161" s="393" t="s">
        <v>246</v>
      </c>
      <c r="L161" s="388" t="s">
        <v>1262</v>
      </c>
      <c r="M161" s="388" t="s">
        <v>15</v>
      </c>
      <c r="N161" s="388" t="s">
        <v>105</v>
      </c>
      <c r="O161" s="388" t="s">
        <v>106</v>
      </c>
      <c r="P161" s="391" t="s">
        <v>228</v>
      </c>
      <c r="Q161" s="129" t="s">
        <v>228</v>
      </c>
      <c r="R161" s="129" t="s">
        <v>152</v>
      </c>
      <c r="S161" s="375">
        <v>42692</v>
      </c>
      <c r="T161" s="330">
        <v>42695</v>
      </c>
      <c r="U161" s="329" t="s">
        <v>228</v>
      </c>
      <c r="V161" s="394" t="s">
        <v>792</v>
      </c>
      <c r="W161" s="394" t="s">
        <v>841</v>
      </c>
      <c r="X161" s="328">
        <v>12</v>
      </c>
      <c r="Y161" s="328">
        <v>36</v>
      </c>
      <c r="Z161" s="392" t="s">
        <v>352</v>
      </c>
      <c r="AA161" s="395" t="s">
        <v>228</v>
      </c>
      <c r="AB161" s="392"/>
    </row>
    <row r="162" spans="1:29" s="395" customFormat="1" x14ac:dyDescent="0.2">
      <c r="A162" s="371">
        <v>48198226</v>
      </c>
      <c r="B162" s="388">
        <v>4355696</v>
      </c>
      <c r="C162" s="388" t="s">
        <v>768</v>
      </c>
      <c r="D162" s="319" t="s">
        <v>844</v>
      </c>
      <c r="E162" s="326" t="s">
        <v>91</v>
      </c>
      <c r="F162" s="371">
        <v>8100</v>
      </c>
      <c r="G162" s="390">
        <v>1</v>
      </c>
      <c r="H162" s="390">
        <v>0</v>
      </c>
      <c r="I162" s="373">
        <v>35000</v>
      </c>
      <c r="J162" s="327"/>
      <c r="K162" s="322"/>
      <c r="L162" s="388" t="s">
        <v>845</v>
      </c>
      <c r="M162" s="388" t="s">
        <v>12</v>
      </c>
      <c r="N162" s="388" t="s">
        <v>12</v>
      </c>
      <c r="O162" s="388" t="s">
        <v>96</v>
      </c>
      <c r="P162" s="391" t="s">
        <v>228</v>
      </c>
      <c r="Q162" s="129" t="s">
        <v>228</v>
      </c>
      <c r="R162" s="129" t="s">
        <v>152</v>
      </c>
      <c r="S162" s="375">
        <v>42692</v>
      </c>
      <c r="T162" s="330">
        <v>42695</v>
      </c>
      <c r="U162" s="329" t="s">
        <v>846</v>
      </c>
      <c r="V162" s="394" t="s">
        <v>792</v>
      </c>
      <c r="W162" s="394" t="s">
        <v>200</v>
      </c>
      <c r="X162" s="328">
        <v>7</v>
      </c>
      <c r="Y162" s="328">
        <v>19</v>
      </c>
      <c r="Z162" s="392" t="s">
        <v>352</v>
      </c>
      <c r="AA162" s="395" t="s">
        <v>228</v>
      </c>
      <c r="AB162" s="392"/>
    </row>
    <row r="163" spans="1:29" s="395" customFormat="1" x14ac:dyDescent="0.2">
      <c r="A163" s="371">
        <v>80975387</v>
      </c>
      <c r="B163" s="388">
        <v>12535581</v>
      </c>
      <c r="C163" s="388" t="s">
        <v>768</v>
      </c>
      <c r="D163" s="319" t="s">
        <v>848</v>
      </c>
      <c r="E163" s="326" t="s">
        <v>91</v>
      </c>
      <c r="F163" s="371">
        <v>8100</v>
      </c>
      <c r="G163" s="390">
        <v>1</v>
      </c>
      <c r="H163" s="390">
        <v>0</v>
      </c>
      <c r="I163" s="373">
        <v>4432.1696000000002</v>
      </c>
      <c r="J163" s="327"/>
      <c r="K163" s="322"/>
      <c r="L163" s="388" t="s">
        <v>849</v>
      </c>
      <c r="M163" s="388" t="s">
        <v>16</v>
      </c>
      <c r="N163" s="388" t="s">
        <v>88</v>
      </c>
      <c r="O163" s="388" t="s">
        <v>108</v>
      </c>
      <c r="P163" s="391" t="s">
        <v>59</v>
      </c>
      <c r="Q163" s="129" t="s">
        <v>88</v>
      </c>
      <c r="R163" s="129" t="s">
        <v>154</v>
      </c>
      <c r="S163" s="375">
        <v>42695</v>
      </c>
      <c r="T163" s="330">
        <v>42696</v>
      </c>
      <c r="U163" s="329" t="s">
        <v>850</v>
      </c>
      <c r="V163" s="394" t="s">
        <v>792</v>
      </c>
      <c r="W163" s="394" t="s">
        <v>204</v>
      </c>
      <c r="X163" s="328">
        <v>1</v>
      </c>
      <c r="Y163" s="328">
        <v>13</v>
      </c>
      <c r="Z163" s="392" t="s">
        <v>352</v>
      </c>
      <c r="AA163" s="395" t="s">
        <v>228</v>
      </c>
      <c r="AB163" s="392"/>
    </row>
    <row r="164" spans="1:29" s="395" customFormat="1" x14ac:dyDescent="0.2">
      <c r="A164" s="371">
        <v>6053199</v>
      </c>
      <c r="B164" s="388">
        <v>15020389</v>
      </c>
      <c r="C164" s="388" t="s">
        <v>768</v>
      </c>
      <c r="D164" s="319" t="s">
        <v>852</v>
      </c>
      <c r="E164" s="326" t="s">
        <v>91</v>
      </c>
      <c r="F164" s="371">
        <v>8100</v>
      </c>
      <c r="G164" s="390">
        <v>1</v>
      </c>
      <c r="H164" s="390">
        <v>1</v>
      </c>
      <c r="I164" s="373">
        <v>14293.8971</v>
      </c>
      <c r="J164" s="327"/>
      <c r="K164" s="393" t="s">
        <v>246</v>
      </c>
      <c r="L164" s="388" t="s">
        <v>853</v>
      </c>
      <c r="M164" s="388" t="s">
        <v>16</v>
      </c>
      <c r="N164" s="388" t="s">
        <v>115</v>
      </c>
      <c r="O164" s="388" t="s">
        <v>116</v>
      </c>
      <c r="P164" s="391" t="s">
        <v>59</v>
      </c>
      <c r="Q164" s="129" t="s">
        <v>115</v>
      </c>
      <c r="R164" s="129" t="s">
        <v>154</v>
      </c>
      <c r="S164" s="375">
        <v>42697</v>
      </c>
      <c r="T164" s="330">
        <v>42697</v>
      </c>
      <c r="U164" s="329" t="s">
        <v>228</v>
      </c>
      <c r="V164" s="394" t="s">
        <v>792</v>
      </c>
      <c r="W164" s="394" t="s">
        <v>212</v>
      </c>
      <c r="X164" s="328">
        <v>3</v>
      </c>
      <c r="Y164" s="328">
        <v>3</v>
      </c>
      <c r="Z164" s="392" t="s">
        <v>854</v>
      </c>
      <c r="AA164" s="395" t="s">
        <v>246</v>
      </c>
      <c r="AB164" s="392"/>
    </row>
    <row r="165" spans="1:29" s="395" customFormat="1" x14ac:dyDescent="0.2">
      <c r="A165" s="425">
        <v>84288081</v>
      </c>
      <c r="B165" s="426">
        <v>11385236</v>
      </c>
      <c r="C165" s="388" t="s">
        <v>768</v>
      </c>
      <c r="D165" s="427" t="s">
        <v>864</v>
      </c>
      <c r="E165" s="428" t="s">
        <v>91</v>
      </c>
      <c r="F165" s="371">
        <v>8100</v>
      </c>
      <c r="G165" s="390">
        <v>1</v>
      </c>
      <c r="H165" s="390">
        <v>1</v>
      </c>
      <c r="I165" s="430">
        <v>19087.9375</v>
      </c>
      <c r="J165" s="436"/>
      <c r="K165" s="393" t="s">
        <v>246</v>
      </c>
      <c r="L165" s="388" t="s">
        <v>865</v>
      </c>
      <c r="M165" s="388" t="s">
        <v>166</v>
      </c>
      <c r="N165" s="426" t="s">
        <v>471</v>
      </c>
      <c r="O165" s="426" t="s">
        <v>472</v>
      </c>
      <c r="P165" s="391" t="s">
        <v>228</v>
      </c>
      <c r="Q165" s="129" t="s">
        <v>228</v>
      </c>
      <c r="R165" s="129" t="s">
        <v>152</v>
      </c>
      <c r="S165" s="431">
        <v>42699</v>
      </c>
      <c r="T165" s="438">
        <v>42702</v>
      </c>
      <c r="U165" s="329" t="s">
        <v>228</v>
      </c>
      <c r="V165" s="439" t="s">
        <v>792</v>
      </c>
      <c r="W165" s="439" t="s">
        <v>226</v>
      </c>
      <c r="X165" s="440">
        <v>4</v>
      </c>
      <c r="Y165" s="440">
        <v>28</v>
      </c>
      <c r="Z165" s="441" t="s">
        <v>352</v>
      </c>
      <c r="AA165" s="442" t="s">
        <v>228</v>
      </c>
      <c r="AB165" s="441"/>
      <c r="AC165" s="442"/>
    </row>
    <row r="166" spans="1:29" s="395" customFormat="1" x14ac:dyDescent="0.2">
      <c r="A166" s="425">
        <v>83967004</v>
      </c>
      <c r="B166" s="426">
        <v>2027922</v>
      </c>
      <c r="C166" s="388" t="s">
        <v>768</v>
      </c>
      <c r="D166" s="319" t="s">
        <v>872</v>
      </c>
      <c r="E166" s="428" t="s">
        <v>92</v>
      </c>
      <c r="F166" s="425">
        <v>8600</v>
      </c>
      <c r="G166" s="429">
        <v>1</v>
      </c>
      <c r="H166" s="390">
        <v>1</v>
      </c>
      <c r="I166" s="430">
        <v>266818.98430000001</v>
      </c>
      <c r="J166" s="436"/>
      <c r="K166" s="393" t="s">
        <v>246</v>
      </c>
      <c r="L166" s="426"/>
      <c r="M166" s="388" t="s">
        <v>23</v>
      </c>
      <c r="N166" s="426" t="s">
        <v>430</v>
      </c>
      <c r="O166" s="426" t="s">
        <v>431</v>
      </c>
      <c r="P166" s="391" t="s">
        <v>228</v>
      </c>
      <c r="Q166" s="129" t="s">
        <v>228</v>
      </c>
      <c r="R166" s="129" t="s">
        <v>152</v>
      </c>
      <c r="S166" s="431">
        <v>42702</v>
      </c>
      <c r="T166" s="438">
        <v>42704</v>
      </c>
      <c r="U166" s="443" t="s">
        <v>873</v>
      </c>
      <c r="V166" s="394" t="s">
        <v>792</v>
      </c>
      <c r="W166" s="439" t="s">
        <v>841</v>
      </c>
      <c r="X166" s="440">
        <v>12</v>
      </c>
      <c r="Y166" s="440">
        <v>12</v>
      </c>
      <c r="Z166" s="392" t="s">
        <v>352</v>
      </c>
      <c r="AA166" s="395" t="s">
        <v>228</v>
      </c>
      <c r="AB166" s="441"/>
      <c r="AC166" s="395" t="s">
        <v>671</v>
      </c>
    </row>
    <row r="167" spans="1:29" s="395" customFormat="1" x14ac:dyDescent="0.2">
      <c r="A167" s="425">
        <v>83967004</v>
      </c>
      <c r="B167" s="426">
        <v>5116195</v>
      </c>
      <c r="C167" s="388" t="s">
        <v>768</v>
      </c>
      <c r="D167" s="319" t="s">
        <v>874</v>
      </c>
      <c r="E167" s="428" t="s">
        <v>92</v>
      </c>
      <c r="F167" s="425">
        <v>8600</v>
      </c>
      <c r="G167" s="429">
        <v>9</v>
      </c>
      <c r="H167" s="390">
        <v>9</v>
      </c>
      <c r="I167" s="430">
        <v>686105.95360000001</v>
      </c>
      <c r="J167" s="436"/>
      <c r="K167" s="393" t="s">
        <v>246</v>
      </c>
      <c r="L167" s="426" t="s">
        <v>875</v>
      </c>
      <c r="M167" s="388" t="s">
        <v>23</v>
      </c>
      <c r="N167" s="426" t="s">
        <v>493</v>
      </c>
      <c r="O167" s="426" t="s">
        <v>876</v>
      </c>
      <c r="P167" s="391" t="s">
        <v>59</v>
      </c>
      <c r="Q167" s="129" t="s">
        <v>493</v>
      </c>
      <c r="R167" s="129" t="s">
        <v>154</v>
      </c>
      <c r="S167" s="431">
        <v>42702</v>
      </c>
      <c r="T167" s="438">
        <v>42704</v>
      </c>
      <c r="U167" s="443" t="s">
        <v>877</v>
      </c>
      <c r="V167" s="439" t="s">
        <v>792</v>
      </c>
      <c r="W167" s="439" t="s">
        <v>841</v>
      </c>
      <c r="X167" s="440">
        <v>12</v>
      </c>
      <c r="Y167" s="440">
        <v>12</v>
      </c>
      <c r="Z167" s="392" t="s">
        <v>352</v>
      </c>
      <c r="AA167" s="395" t="s">
        <v>228</v>
      </c>
      <c r="AB167" s="441"/>
      <c r="AC167" s="395" t="s">
        <v>671</v>
      </c>
    </row>
    <row r="168" spans="1:29" s="395" customFormat="1" x14ac:dyDescent="0.2">
      <c r="A168" s="425">
        <v>52893654</v>
      </c>
      <c r="B168" s="426">
        <v>939638</v>
      </c>
      <c r="C168" s="388" t="s">
        <v>768</v>
      </c>
      <c r="D168" s="427" t="s">
        <v>878</v>
      </c>
      <c r="E168" s="428" t="s">
        <v>112</v>
      </c>
      <c r="F168" s="425">
        <v>8600</v>
      </c>
      <c r="G168" s="429">
        <v>2</v>
      </c>
      <c r="H168" s="429">
        <v>2</v>
      </c>
      <c r="I168" s="430">
        <v>200000</v>
      </c>
      <c r="J168" s="436"/>
      <c r="K168" s="393" t="s">
        <v>246</v>
      </c>
      <c r="L168" s="426"/>
      <c r="M168" s="388" t="s">
        <v>12</v>
      </c>
      <c r="N168" s="426" t="s">
        <v>12</v>
      </c>
      <c r="O168" s="426" t="s">
        <v>81</v>
      </c>
      <c r="P168" s="391" t="s">
        <v>59</v>
      </c>
      <c r="Q168" s="129" t="s">
        <v>12</v>
      </c>
      <c r="R168" s="129" t="s">
        <v>154</v>
      </c>
      <c r="S168" s="431">
        <v>42702</v>
      </c>
      <c r="T168" s="438">
        <v>42704</v>
      </c>
      <c r="U168" s="443" t="s">
        <v>879</v>
      </c>
      <c r="V168" s="439" t="s">
        <v>792</v>
      </c>
      <c r="W168" s="439" t="s">
        <v>212</v>
      </c>
      <c r="X168" s="440">
        <v>3</v>
      </c>
      <c r="Y168" s="440">
        <v>3</v>
      </c>
      <c r="Z168" s="392" t="s">
        <v>269</v>
      </c>
      <c r="AA168" s="395" t="s">
        <v>246</v>
      </c>
      <c r="AB168" s="441"/>
      <c r="AC168" s="442"/>
    </row>
    <row r="169" spans="1:29" s="395" customFormat="1" x14ac:dyDescent="0.2">
      <c r="A169" s="425">
        <v>90276835</v>
      </c>
      <c r="B169" s="426">
        <v>3884511</v>
      </c>
      <c r="C169" s="388" t="s">
        <v>768</v>
      </c>
      <c r="D169" s="427" t="s">
        <v>883</v>
      </c>
      <c r="E169" s="428" t="s">
        <v>92</v>
      </c>
      <c r="F169" s="425">
        <v>8600</v>
      </c>
      <c r="G169" s="429">
        <v>1</v>
      </c>
      <c r="H169" s="429">
        <v>1</v>
      </c>
      <c r="I169" s="430">
        <v>99999.96</v>
      </c>
      <c r="J169" s="436"/>
      <c r="K169" s="393" t="s">
        <v>246</v>
      </c>
      <c r="L169" s="426" t="s">
        <v>884</v>
      </c>
      <c r="M169" s="388" t="s">
        <v>15</v>
      </c>
      <c r="N169" s="426" t="s">
        <v>885</v>
      </c>
      <c r="O169" s="426" t="s">
        <v>886</v>
      </c>
      <c r="P169" s="391" t="s">
        <v>59</v>
      </c>
      <c r="Q169" s="129" t="s">
        <v>885</v>
      </c>
      <c r="R169" s="129" t="s">
        <v>154</v>
      </c>
      <c r="S169" s="431">
        <v>42704</v>
      </c>
      <c r="T169" s="438">
        <v>42705</v>
      </c>
      <c r="U169" s="329" t="s">
        <v>887</v>
      </c>
      <c r="V169" s="439" t="s">
        <v>792</v>
      </c>
      <c r="W169" s="439" t="s">
        <v>841</v>
      </c>
      <c r="X169" s="440">
        <v>12</v>
      </c>
      <c r="Y169" s="440">
        <v>36</v>
      </c>
      <c r="Z169" s="441" t="s">
        <v>352</v>
      </c>
      <c r="AA169" s="442" t="s">
        <v>228</v>
      </c>
      <c r="AB169" s="441"/>
      <c r="AC169" s="442"/>
    </row>
    <row r="170" spans="1:29" s="395" customFormat="1" x14ac:dyDescent="0.2">
      <c r="A170" s="425">
        <v>80207126</v>
      </c>
      <c r="B170" s="426">
        <v>522086</v>
      </c>
      <c r="C170" s="388" t="s">
        <v>768</v>
      </c>
      <c r="D170" s="427" t="s">
        <v>888</v>
      </c>
      <c r="E170" s="428" t="s">
        <v>92</v>
      </c>
      <c r="F170" s="425">
        <v>8600</v>
      </c>
      <c r="G170" s="429">
        <v>4</v>
      </c>
      <c r="H170" s="429">
        <v>0</v>
      </c>
      <c r="I170" s="430">
        <v>59868.984400000001</v>
      </c>
      <c r="J170" s="436"/>
      <c r="K170" s="437"/>
      <c r="L170" s="426" t="s">
        <v>889</v>
      </c>
      <c r="M170" s="388" t="s">
        <v>27</v>
      </c>
      <c r="N170" s="426" t="s">
        <v>49</v>
      </c>
      <c r="O170" s="426" t="s">
        <v>50</v>
      </c>
      <c r="P170" s="391" t="s">
        <v>59</v>
      </c>
      <c r="Q170" s="129" t="s">
        <v>49</v>
      </c>
      <c r="R170" s="129" t="s">
        <v>154</v>
      </c>
      <c r="S170" s="431">
        <v>42703</v>
      </c>
      <c r="T170" s="438">
        <v>42705</v>
      </c>
      <c r="U170" s="443" t="s">
        <v>890</v>
      </c>
      <c r="V170" s="439" t="s">
        <v>792</v>
      </c>
      <c r="W170" s="439" t="s">
        <v>483</v>
      </c>
      <c r="X170" s="440">
        <v>2</v>
      </c>
      <c r="Y170" s="440">
        <v>26</v>
      </c>
      <c r="Z170" s="441" t="s">
        <v>352</v>
      </c>
      <c r="AA170" s="442" t="s">
        <v>228</v>
      </c>
      <c r="AB170" s="441"/>
      <c r="AC170" s="395" t="s">
        <v>671</v>
      </c>
    </row>
    <row r="171" spans="1:29" s="395" customFormat="1" x14ac:dyDescent="0.2">
      <c r="A171" s="425">
        <v>61903103</v>
      </c>
      <c r="B171" s="426">
        <v>9587668</v>
      </c>
      <c r="C171" s="388" t="s">
        <v>768</v>
      </c>
      <c r="D171" s="427" t="s">
        <v>891</v>
      </c>
      <c r="E171" s="428" t="s">
        <v>92</v>
      </c>
      <c r="F171" s="425">
        <v>8600</v>
      </c>
      <c r="G171" s="429">
        <v>2</v>
      </c>
      <c r="H171" s="429">
        <v>2</v>
      </c>
      <c r="I171" s="430">
        <v>164639.7102</v>
      </c>
      <c r="J171" s="436"/>
      <c r="K171" s="393" t="s">
        <v>246</v>
      </c>
      <c r="L171" s="426" t="s">
        <v>892</v>
      </c>
      <c r="M171" s="388" t="s">
        <v>27</v>
      </c>
      <c r="N171" s="426" t="s">
        <v>49</v>
      </c>
      <c r="O171" s="426" t="s">
        <v>50</v>
      </c>
      <c r="P171" s="391" t="s">
        <v>228</v>
      </c>
      <c r="Q171" s="129" t="s">
        <v>228</v>
      </c>
      <c r="R171" s="129" t="s">
        <v>152</v>
      </c>
      <c r="S171" s="431">
        <v>42703</v>
      </c>
      <c r="T171" s="438">
        <v>42705</v>
      </c>
      <c r="U171" s="443" t="s">
        <v>893</v>
      </c>
      <c r="V171" s="439" t="s">
        <v>792</v>
      </c>
      <c r="W171" s="439" t="s">
        <v>662</v>
      </c>
      <c r="X171" s="440">
        <v>11</v>
      </c>
      <c r="Y171" s="440">
        <v>23</v>
      </c>
      <c r="Z171" s="441" t="s">
        <v>352</v>
      </c>
      <c r="AA171" s="442" t="s">
        <v>228</v>
      </c>
      <c r="AB171" s="441"/>
      <c r="AC171" s="395" t="s">
        <v>671</v>
      </c>
    </row>
    <row r="172" spans="1:29" s="395" customFormat="1" x14ac:dyDescent="0.2">
      <c r="A172" s="425">
        <v>6385130</v>
      </c>
      <c r="B172" s="426">
        <v>1446645</v>
      </c>
      <c r="C172" s="388" t="s">
        <v>768</v>
      </c>
      <c r="D172" s="427" t="s">
        <v>894</v>
      </c>
      <c r="E172" s="428" t="s">
        <v>94</v>
      </c>
      <c r="F172" s="425">
        <v>8100</v>
      </c>
      <c r="G172" s="429">
        <v>1</v>
      </c>
      <c r="H172" s="429">
        <v>1</v>
      </c>
      <c r="I172" s="430">
        <v>35000</v>
      </c>
      <c r="J172" s="436"/>
      <c r="K172" s="393" t="s">
        <v>246</v>
      </c>
      <c r="L172" s="426"/>
      <c r="M172" s="388" t="s">
        <v>12</v>
      </c>
      <c r="N172" s="426" t="s">
        <v>12</v>
      </c>
      <c r="O172" s="426" t="s">
        <v>425</v>
      </c>
      <c r="P172" s="391" t="s">
        <v>59</v>
      </c>
      <c r="Q172" s="129" t="s">
        <v>12</v>
      </c>
      <c r="R172" s="129" t="s">
        <v>154</v>
      </c>
      <c r="S172" s="431">
        <v>42703</v>
      </c>
      <c r="T172" s="438">
        <v>42705</v>
      </c>
      <c r="U172" s="443" t="s">
        <v>895</v>
      </c>
      <c r="V172" s="439" t="s">
        <v>610</v>
      </c>
      <c r="W172" s="439" t="s">
        <v>201</v>
      </c>
      <c r="X172" s="440">
        <v>7</v>
      </c>
      <c r="Y172" s="440">
        <v>7</v>
      </c>
      <c r="Z172" s="441" t="s">
        <v>352</v>
      </c>
      <c r="AA172" s="442" t="s">
        <v>228</v>
      </c>
      <c r="AB172" s="441"/>
      <c r="AC172" s="442"/>
    </row>
    <row r="173" spans="1:29" s="395" customFormat="1" x14ac:dyDescent="0.2">
      <c r="A173" s="371">
        <v>57714163</v>
      </c>
      <c r="B173" s="314">
        <v>1835964</v>
      </c>
      <c r="C173" s="388" t="s">
        <v>768</v>
      </c>
      <c r="D173" s="369" t="s">
        <v>938</v>
      </c>
      <c r="E173" s="326" t="s">
        <v>92</v>
      </c>
      <c r="F173" s="371">
        <v>8600</v>
      </c>
      <c r="G173" s="390">
        <v>1</v>
      </c>
      <c r="H173" s="390">
        <v>1</v>
      </c>
      <c r="I173" s="373">
        <v>47646.247900000002</v>
      </c>
      <c r="J173" s="327"/>
      <c r="K173" s="393" t="s">
        <v>246</v>
      </c>
      <c r="L173" s="388" t="s">
        <v>937</v>
      </c>
      <c r="M173" s="388" t="s">
        <v>16</v>
      </c>
      <c r="N173" s="388" t="s">
        <v>66</v>
      </c>
      <c r="O173" s="388" t="s">
        <v>908</v>
      </c>
      <c r="P173" s="391" t="s">
        <v>228</v>
      </c>
      <c r="Q173" s="129" t="s">
        <v>228</v>
      </c>
      <c r="R173" s="129" t="s">
        <v>152</v>
      </c>
      <c r="S173" s="375">
        <v>42704</v>
      </c>
      <c r="T173" s="330">
        <v>42706</v>
      </c>
      <c r="U173" s="329" t="s">
        <v>909</v>
      </c>
      <c r="V173" s="394" t="s">
        <v>792</v>
      </c>
      <c r="W173" s="394" t="s">
        <v>201</v>
      </c>
      <c r="X173" s="328">
        <v>6</v>
      </c>
      <c r="Y173" s="328">
        <v>6</v>
      </c>
      <c r="Z173" s="392" t="s">
        <v>854</v>
      </c>
      <c r="AA173" s="395" t="s">
        <v>246</v>
      </c>
      <c r="AB173" s="392"/>
    </row>
    <row r="174" spans="1:29" s="395" customFormat="1" x14ac:dyDescent="0.2">
      <c r="A174" s="371">
        <v>47572841</v>
      </c>
      <c r="B174" s="388">
        <v>4402811</v>
      </c>
      <c r="C174" s="388" t="s">
        <v>768</v>
      </c>
      <c r="D174" s="319" t="s">
        <v>910</v>
      </c>
      <c r="E174" s="326" t="s">
        <v>91</v>
      </c>
      <c r="F174" s="371">
        <v>8100</v>
      </c>
      <c r="G174" s="390">
        <v>1</v>
      </c>
      <c r="H174" s="390">
        <v>1</v>
      </c>
      <c r="I174" s="373">
        <v>35921.393100000001</v>
      </c>
      <c r="J174" s="327"/>
      <c r="K174" s="393" t="s">
        <v>246</v>
      </c>
      <c r="L174" s="388" t="s">
        <v>911</v>
      </c>
      <c r="M174" s="388" t="s">
        <v>27</v>
      </c>
      <c r="N174" s="388" t="s">
        <v>49</v>
      </c>
      <c r="O174" s="388" t="s">
        <v>50</v>
      </c>
      <c r="P174" s="391" t="s">
        <v>228</v>
      </c>
      <c r="Q174" s="129" t="s">
        <v>228</v>
      </c>
      <c r="R174" s="129" t="s">
        <v>152</v>
      </c>
      <c r="S174" s="375">
        <v>42704</v>
      </c>
      <c r="T174" s="330">
        <v>42706</v>
      </c>
      <c r="U174" s="329" t="s">
        <v>912</v>
      </c>
      <c r="V174" s="394" t="s">
        <v>792</v>
      </c>
      <c r="W174" s="394" t="s">
        <v>211</v>
      </c>
      <c r="X174" s="328">
        <v>8</v>
      </c>
      <c r="Y174" s="328">
        <v>20</v>
      </c>
      <c r="Z174" s="392" t="s">
        <v>352</v>
      </c>
      <c r="AA174" s="395" t="s">
        <v>228</v>
      </c>
      <c r="AB174" s="392"/>
    </row>
    <row r="175" spans="1:29" s="395" customFormat="1" x14ac:dyDescent="0.2">
      <c r="A175" s="371">
        <v>91372879</v>
      </c>
      <c r="B175" s="388">
        <v>13505277</v>
      </c>
      <c r="C175" s="388" t="s">
        <v>768</v>
      </c>
      <c r="D175" s="319" t="s">
        <v>913</v>
      </c>
      <c r="E175" s="326" t="s">
        <v>92</v>
      </c>
      <c r="F175" s="371">
        <v>8600</v>
      </c>
      <c r="G175" s="390">
        <v>2</v>
      </c>
      <c r="H175" s="390">
        <v>0</v>
      </c>
      <c r="I175" s="373">
        <v>190584.98139999999</v>
      </c>
      <c r="J175" s="327"/>
      <c r="K175" s="322"/>
      <c r="L175" s="388"/>
      <c r="M175" s="388" t="s">
        <v>18</v>
      </c>
      <c r="N175" s="388" t="s">
        <v>18</v>
      </c>
      <c r="O175" s="388" t="s">
        <v>244</v>
      </c>
      <c r="P175" s="391" t="s">
        <v>228</v>
      </c>
      <c r="Q175" s="129" t="s">
        <v>228</v>
      </c>
      <c r="R175" s="129" t="s">
        <v>152</v>
      </c>
      <c r="S175" s="375">
        <v>42704</v>
      </c>
      <c r="T175" s="330">
        <v>42706</v>
      </c>
      <c r="U175" s="329" t="s">
        <v>914</v>
      </c>
      <c r="V175" s="394" t="s">
        <v>792</v>
      </c>
      <c r="W175" s="394" t="s">
        <v>841</v>
      </c>
      <c r="X175" s="328">
        <v>12</v>
      </c>
      <c r="Y175" s="328">
        <v>36</v>
      </c>
      <c r="Z175" s="392" t="s">
        <v>352</v>
      </c>
      <c r="AA175" s="395" t="s">
        <v>228</v>
      </c>
      <c r="AB175" s="392"/>
    </row>
    <row r="176" spans="1:29" s="395" customFormat="1" x14ac:dyDescent="0.2">
      <c r="A176" s="425">
        <v>81956163</v>
      </c>
      <c r="B176" s="426">
        <v>2527702</v>
      </c>
      <c r="C176" s="388" t="s">
        <v>896</v>
      </c>
      <c r="D176" s="427" t="s">
        <v>897</v>
      </c>
      <c r="E176" s="428" t="s">
        <v>91</v>
      </c>
      <c r="F176" s="425">
        <v>8100</v>
      </c>
      <c r="G176" s="429">
        <v>1</v>
      </c>
      <c r="H176" s="429">
        <v>1</v>
      </c>
      <c r="I176" s="430">
        <v>60000</v>
      </c>
      <c r="J176" s="436"/>
      <c r="K176" s="393" t="s">
        <v>246</v>
      </c>
      <c r="L176" s="426" t="s">
        <v>898</v>
      </c>
      <c r="M176" s="388" t="s">
        <v>25</v>
      </c>
      <c r="N176" s="426" t="s">
        <v>65</v>
      </c>
      <c r="O176" s="426" t="s">
        <v>899</v>
      </c>
      <c r="P176" s="391" t="s">
        <v>59</v>
      </c>
      <c r="Q176" s="129" t="s">
        <v>65</v>
      </c>
      <c r="R176" s="129" t="s">
        <v>154</v>
      </c>
      <c r="S176" s="431">
        <v>42705</v>
      </c>
      <c r="T176" s="438">
        <v>42705</v>
      </c>
      <c r="U176" s="443" t="s">
        <v>900</v>
      </c>
      <c r="V176" s="439" t="s">
        <v>792</v>
      </c>
      <c r="W176" s="439" t="s">
        <v>841</v>
      </c>
      <c r="X176" s="440">
        <v>12</v>
      </c>
      <c r="Y176" s="440">
        <v>36</v>
      </c>
      <c r="Z176" s="441" t="s">
        <v>352</v>
      </c>
      <c r="AA176" s="442" t="s">
        <v>228</v>
      </c>
      <c r="AB176" s="441"/>
      <c r="AC176" s="442"/>
    </row>
    <row r="177" spans="1:29" s="395" customFormat="1" x14ac:dyDescent="0.2">
      <c r="A177" s="425">
        <v>6701620</v>
      </c>
      <c r="B177" s="426">
        <v>2571023</v>
      </c>
      <c r="C177" s="388" t="s">
        <v>896</v>
      </c>
      <c r="D177" s="427" t="s">
        <v>901</v>
      </c>
      <c r="E177" s="428" t="s">
        <v>91</v>
      </c>
      <c r="F177" s="425">
        <v>8100</v>
      </c>
      <c r="G177" s="429">
        <v>1</v>
      </c>
      <c r="H177" s="429">
        <v>1</v>
      </c>
      <c r="I177" s="430">
        <v>55426.586499999998</v>
      </c>
      <c r="J177" s="436"/>
      <c r="K177" s="393" t="s">
        <v>246</v>
      </c>
      <c r="L177" s="426"/>
      <c r="M177" s="388" t="s">
        <v>16</v>
      </c>
      <c r="N177" s="426" t="s">
        <v>66</v>
      </c>
      <c r="O177" s="426" t="s">
        <v>784</v>
      </c>
      <c r="P177" s="391" t="s">
        <v>59</v>
      </c>
      <c r="Q177" s="129" t="s">
        <v>66</v>
      </c>
      <c r="R177" s="129" t="s">
        <v>154</v>
      </c>
      <c r="S177" s="431">
        <v>42705</v>
      </c>
      <c r="T177" s="438">
        <v>42705</v>
      </c>
      <c r="U177" s="443" t="s">
        <v>902</v>
      </c>
      <c r="V177" s="439" t="s">
        <v>792</v>
      </c>
      <c r="W177" s="439" t="s">
        <v>841</v>
      </c>
      <c r="X177" s="440">
        <v>12</v>
      </c>
      <c r="Y177" s="440">
        <v>12</v>
      </c>
      <c r="Z177" s="441" t="s">
        <v>352</v>
      </c>
      <c r="AA177" s="442" t="s">
        <v>228</v>
      </c>
      <c r="AB177" s="441"/>
      <c r="AC177" s="442"/>
    </row>
    <row r="178" spans="1:29" s="395" customFormat="1" x14ac:dyDescent="0.2">
      <c r="A178" s="371">
        <v>80913700</v>
      </c>
      <c r="B178" s="388">
        <v>9511098</v>
      </c>
      <c r="C178" s="388" t="s">
        <v>896</v>
      </c>
      <c r="D178" s="319" t="s">
        <v>925</v>
      </c>
      <c r="E178" s="326" t="s">
        <v>91</v>
      </c>
      <c r="F178" s="371">
        <v>8100</v>
      </c>
      <c r="G178" s="390">
        <v>1</v>
      </c>
      <c r="H178" s="429">
        <v>0</v>
      </c>
      <c r="I178" s="373">
        <v>57175.6086</v>
      </c>
      <c r="J178" s="327"/>
      <c r="K178" s="322"/>
      <c r="L178" s="388" t="s">
        <v>926</v>
      </c>
      <c r="M178" s="388" t="s">
        <v>18</v>
      </c>
      <c r="N178" s="388" t="s">
        <v>18</v>
      </c>
      <c r="O178" s="388" t="s">
        <v>364</v>
      </c>
      <c r="P178" s="391" t="s">
        <v>228</v>
      </c>
      <c r="Q178" s="129" t="s">
        <v>228</v>
      </c>
      <c r="R178" s="129" t="s">
        <v>152</v>
      </c>
      <c r="S178" s="375">
        <v>42706</v>
      </c>
      <c r="T178" s="330">
        <v>42709</v>
      </c>
      <c r="U178" s="329" t="s">
        <v>927</v>
      </c>
      <c r="V178" s="394" t="s">
        <v>792</v>
      </c>
      <c r="W178" s="394" t="s">
        <v>841</v>
      </c>
      <c r="X178" s="328">
        <v>12</v>
      </c>
      <c r="Y178" s="328">
        <v>36</v>
      </c>
      <c r="Z178" s="441" t="s">
        <v>352</v>
      </c>
      <c r="AA178" s="442" t="s">
        <v>228</v>
      </c>
      <c r="AB178" s="392"/>
    </row>
    <row r="179" spans="1:29" s="395" customFormat="1" x14ac:dyDescent="0.2">
      <c r="A179" s="371">
        <v>8205235</v>
      </c>
      <c r="B179" s="388">
        <v>662785</v>
      </c>
      <c r="C179" s="388" t="s">
        <v>896</v>
      </c>
      <c r="D179" s="319" t="s">
        <v>928</v>
      </c>
      <c r="E179" s="326" t="s">
        <v>140</v>
      </c>
      <c r="F179" s="371">
        <v>8600</v>
      </c>
      <c r="G179" s="390">
        <v>1</v>
      </c>
      <c r="H179" s="429">
        <v>1</v>
      </c>
      <c r="I179" s="373">
        <v>41666.65</v>
      </c>
      <c r="J179" s="327"/>
      <c r="K179" s="393" t="s">
        <v>246</v>
      </c>
      <c r="L179" s="388" t="s">
        <v>929</v>
      </c>
      <c r="M179" s="388" t="s">
        <v>12</v>
      </c>
      <c r="N179" s="388" t="s">
        <v>12</v>
      </c>
      <c r="O179" s="388" t="s">
        <v>425</v>
      </c>
      <c r="P179" s="391" t="s">
        <v>59</v>
      </c>
      <c r="Q179" s="129" t="s">
        <v>12</v>
      </c>
      <c r="R179" s="129" t="s">
        <v>154</v>
      </c>
      <c r="S179" s="375">
        <v>42706</v>
      </c>
      <c r="T179" s="330">
        <v>42709</v>
      </c>
      <c r="U179" s="329" t="s">
        <v>930</v>
      </c>
      <c r="V179" s="394" t="s">
        <v>792</v>
      </c>
      <c r="W179" s="394" t="s">
        <v>203</v>
      </c>
      <c r="X179" s="328">
        <v>5</v>
      </c>
      <c r="Y179" s="328">
        <v>5</v>
      </c>
      <c r="Z179" s="441" t="s">
        <v>352</v>
      </c>
      <c r="AA179" s="442" t="s">
        <v>228</v>
      </c>
      <c r="AB179" s="392"/>
    </row>
    <row r="180" spans="1:29" s="395" customFormat="1" x14ac:dyDescent="0.2">
      <c r="A180" s="371">
        <v>50211666</v>
      </c>
      <c r="B180" s="388">
        <v>9890521</v>
      </c>
      <c r="C180" s="388" t="s">
        <v>896</v>
      </c>
      <c r="D180" s="319" t="s">
        <v>931</v>
      </c>
      <c r="E180" s="326" t="s">
        <v>91</v>
      </c>
      <c r="F180" s="371">
        <v>8100</v>
      </c>
      <c r="G180" s="390">
        <v>3</v>
      </c>
      <c r="H180" s="429">
        <v>3</v>
      </c>
      <c r="I180" s="373">
        <v>54673.248500000002</v>
      </c>
      <c r="J180" s="327"/>
      <c r="K180" s="393" t="s">
        <v>246</v>
      </c>
      <c r="L180" s="388" t="s">
        <v>932</v>
      </c>
      <c r="M180" s="388" t="s">
        <v>14</v>
      </c>
      <c r="N180" s="388" t="s">
        <v>14</v>
      </c>
      <c r="O180" s="388" t="s">
        <v>485</v>
      </c>
      <c r="P180" s="391" t="s">
        <v>228</v>
      </c>
      <c r="Q180" s="129" t="s">
        <v>228</v>
      </c>
      <c r="R180" s="129" t="s">
        <v>152</v>
      </c>
      <c r="S180" s="375">
        <v>42706</v>
      </c>
      <c r="T180" s="330">
        <v>42709</v>
      </c>
      <c r="U180" s="329" t="s">
        <v>933</v>
      </c>
      <c r="V180" s="394" t="s">
        <v>934</v>
      </c>
      <c r="W180" s="394" t="s">
        <v>203</v>
      </c>
      <c r="X180" s="328">
        <v>4</v>
      </c>
      <c r="Y180" s="328">
        <v>4</v>
      </c>
      <c r="Z180" s="441" t="s">
        <v>352</v>
      </c>
      <c r="AA180" s="442" t="s">
        <v>228</v>
      </c>
      <c r="AB180" s="392"/>
    </row>
    <row r="181" spans="1:29" s="395" customFormat="1" x14ac:dyDescent="0.2">
      <c r="A181" s="371">
        <v>4696785</v>
      </c>
      <c r="B181" s="388">
        <v>1290233</v>
      </c>
      <c r="C181" s="388" t="s">
        <v>896</v>
      </c>
      <c r="D181" s="319" t="s">
        <v>935</v>
      </c>
      <c r="E181" s="326" t="s">
        <v>91</v>
      </c>
      <c r="F181" s="371">
        <v>8100</v>
      </c>
      <c r="G181" s="390">
        <v>1</v>
      </c>
      <c r="H181" s="429">
        <v>0</v>
      </c>
      <c r="I181" s="373">
        <v>57175.6086</v>
      </c>
      <c r="J181" s="327"/>
      <c r="K181" s="322"/>
      <c r="L181" s="388"/>
      <c r="M181" s="388" t="s">
        <v>16</v>
      </c>
      <c r="N181" s="388" t="s">
        <v>629</v>
      </c>
      <c r="O181" s="388" t="s">
        <v>630</v>
      </c>
      <c r="P181" s="391" t="s">
        <v>228</v>
      </c>
      <c r="Q181" s="129" t="s">
        <v>228</v>
      </c>
      <c r="R181" s="129" t="s">
        <v>152</v>
      </c>
      <c r="S181" s="375">
        <v>42705</v>
      </c>
      <c r="T181" s="330">
        <v>42709</v>
      </c>
      <c r="U181" s="329" t="s">
        <v>936</v>
      </c>
      <c r="V181" s="394" t="s">
        <v>792</v>
      </c>
      <c r="W181" s="394" t="s">
        <v>841</v>
      </c>
      <c r="X181" s="328">
        <v>12</v>
      </c>
      <c r="Y181" s="328">
        <v>36</v>
      </c>
      <c r="Z181" s="441" t="s">
        <v>352</v>
      </c>
      <c r="AA181" s="442" t="s">
        <v>228</v>
      </c>
      <c r="AB181" s="392"/>
    </row>
    <row r="182" spans="1:29" s="395" customFormat="1" x14ac:dyDescent="0.2">
      <c r="A182" s="371">
        <v>54789347</v>
      </c>
      <c r="B182" s="388">
        <v>2129990</v>
      </c>
      <c r="C182" s="388" t="s">
        <v>896</v>
      </c>
      <c r="D182" s="319" t="s">
        <v>939</v>
      </c>
      <c r="E182" s="326" t="s">
        <v>91</v>
      </c>
      <c r="F182" s="371">
        <v>8100</v>
      </c>
      <c r="G182" s="390">
        <v>1</v>
      </c>
      <c r="H182" s="429">
        <v>0</v>
      </c>
      <c r="I182" s="373">
        <v>57175.604399999997</v>
      </c>
      <c r="J182" s="327"/>
      <c r="K182" s="322"/>
      <c r="L182" s="388" t="s">
        <v>940</v>
      </c>
      <c r="M182" s="388" t="s">
        <v>16</v>
      </c>
      <c r="N182" s="388" t="s">
        <v>318</v>
      </c>
      <c r="O182" s="388" t="s">
        <v>319</v>
      </c>
      <c r="P182" s="391" t="s">
        <v>59</v>
      </c>
      <c r="Q182" s="129" t="s">
        <v>318</v>
      </c>
      <c r="R182" s="129" t="s">
        <v>152</v>
      </c>
      <c r="S182" s="375">
        <v>42711</v>
      </c>
      <c r="T182" s="330">
        <v>42711</v>
      </c>
      <c r="U182" s="329" t="s">
        <v>941</v>
      </c>
      <c r="V182" s="394" t="s">
        <v>934</v>
      </c>
      <c r="W182" s="394" t="s">
        <v>803</v>
      </c>
      <c r="X182" s="328">
        <v>12</v>
      </c>
      <c r="Y182" s="328">
        <v>24</v>
      </c>
      <c r="Z182" s="441" t="s">
        <v>352</v>
      </c>
      <c r="AA182" s="442" t="s">
        <v>228</v>
      </c>
      <c r="AB182" s="392"/>
    </row>
    <row r="183" spans="1:29" s="395" customFormat="1" x14ac:dyDescent="0.2">
      <c r="A183" s="371">
        <v>8192261</v>
      </c>
      <c r="B183" s="388">
        <v>923698</v>
      </c>
      <c r="C183" s="388" t="s">
        <v>896</v>
      </c>
      <c r="D183" s="319" t="s">
        <v>943</v>
      </c>
      <c r="E183" s="326" t="s">
        <v>94</v>
      </c>
      <c r="F183" s="371">
        <v>8100</v>
      </c>
      <c r="G183" s="390">
        <v>1</v>
      </c>
      <c r="H183" s="390">
        <v>1</v>
      </c>
      <c r="I183" s="373">
        <v>10000</v>
      </c>
      <c r="J183" s="327"/>
      <c r="K183" s="393" t="s">
        <v>246</v>
      </c>
      <c r="L183" s="388"/>
      <c r="M183" s="388" t="s">
        <v>12</v>
      </c>
      <c r="N183" s="388" t="s">
        <v>12</v>
      </c>
      <c r="O183" s="388" t="s">
        <v>67</v>
      </c>
      <c r="P183" s="391" t="s">
        <v>59</v>
      </c>
      <c r="Q183" s="129" t="s">
        <v>12</v>
      </c>
      <c r="R183" s="129" t="s">
        <v>154</v>
      </c>
      <c r="S183" s="375">
        <v>42710</v>
      </c>
      <c r="T183" s="330">
        <v>42712</v>
      </c>
      <c r="U183" s="329" t="s">
        <v>944</v>
      </c>
      <c r="V183" s="394" t="s">
        <v>934</v>
      </c>
      <c r="W183" s="394" t="s">
        <v>212</v>
      </c>
      <c r="X183" s="328">
        <v>2</v>
      </c>
      <c r="Y183" s="328">
        <v>2</v>
      </c>
      <c r="Z183" s="392" t="s">
        <v>352</v>
      </c>
      <c r="AA183" s="395" t="s">
        <v>228</v>
      </c>
      <c r="AB183" s="392"/>
    </row>
    <row r="184" spans="1:29" s="395" customFormat="1" x14ac:dyDescent="0.2">
      <c r="A184" s="371">
        <v>5379004</v>
      </c>
      <c r="B184" s="388">
        <v>1741865</v>
      </c>
      <c r="C184" s="388" t="s">
        <v>896</v>
      </c>
      <c r="D184" s="319" t="s">
        <v>945</v>
      </c>
      <c r="E184" s="326" t="s">
        <v>91</v>
      </c>
      <c r="F184" s="371">
        <v>8100</v>
      </c>
      <c r="G184" s="390">
        <v>1</v>
      </c>
      <c r="H184" s="390">
        <v>0</v>
      </c>
      <c r="I184" s="373">
        <v>19058.539799999999</v>
      </c>
      <c r="J184" s="327"/>
      <c r="K184" s="322"/>
      <c r="L184" s="388" t="s">
        <v>946</v>
      </c>
      <c r="M184" s="388" t="s">
        <v>19</v>
      </c>
      <c r="N184" s="388" t="s">
        <v>19</v>
      </c>
      <c r="O184" s="388" t="s">
        <v>272</v>
      </c>
      <c r="P184" s="391" t="s">
        <v>59</v>
      </c>
      <c r="Q184" s="129" t="s">
        <v>19</v>
      </c>
      <c r="R184" s="129" t="s">
        <v>154</v>
      </c>
      <c r="S184" s="375">
        <v>42709</v>
      </c>
      <c r="T184" s="330">
        <v>42712</v>
      </c>
      <c r="U184" s="329" t="s">
        <v>947</v>
      </c>
      <c r="V184" s="394" t="s">
        <v>934</v>
      </c>
      <c r="W184" s="394" t="s">
        <v>203</v>
      </c>
      <c r="X184" s="328">
        <v>4</v>
      </c>
      <c r="Y184" s="328">
        <v>4</v>
      </c>
      <c r="Z184" s="392" t="s">
        <v>854</v>
      </c>
      <c r="AA184" s="395" t="s">
        <v>246</v>
      </c>
      <c r="AB184" s="392"/>
    </row>
    <row r="185" spans="1:29" s="395" customFormat="1" x14ac:dyDescent="0.2">
      <c r="A185" s="371">
        <v>8420583</v>
      </c>
      <c r="B185" s="388">
        <v>38740258</v>
      </c>
      <c r="C185" s="388" t="s">
        <v>896</v>
      </c>
      <c r="D185" s="319" t="s">
        <v>953</v>
      </c>
      <c r="E185" s="326" t="s">
        <v>92</v>
      </c>
      <c r="F185" s="371">
        <v>8600</v>
      </c>
      <c r="G185" s="390">
        <v>1</v>
      </c>
      <c r="H185" s="390">
        <v>0</v>
      </c>
      <c r="I185" s="373">
        <v>99999.96</v>
      </c>
      <c r="J185" s="327"/>
      <c r="K185" s="322"/>
      <c r="L185" s="388"/>
      <c r="M185" s="388" t="s">
        <v>25</v>
      </c>
      <c r="N185" s="388" t="s">
        <v>65</v>
      </c>
      <c r="O185" s="388" t="s">
        <v>899</v>
      </c>
      <c r="P185" s="391" t="s">
        <v>228</v>
      </c>
      <c r="Q185" s="129" t="s">
        <v>228</v>
      </c>
      <c r="R185" s="129" t="s">
        <v>152</v>
      </c>
      <c r="S185" s="375">
        <v>42711</v>
      </c>
      <c r="T185" s="330">
        <v>42713</v>
      </c>
      <c r="U185" s="329" t="s">
        <v>954</v>
      </c>
      <c r="V185" s="394" t="s">
        <v>934</v>
      </c>
      <c r="W185" s="394" t="s">
        <v>803</v>
      </c>
      <c r="X185" s="328">
        <v>12</v>
      </c>
      <c r="Y185" s="328">
        <v>12</v>
      </c>
      <c r="Z185" s="392" t="s">
        <v>352</v>
      </c>
      <c r="AA185" s="395" t="s">
        <v>228</v>
      </c>
      <c r="AB185" s="392"/>
    </row>
    <row r="186" spans="1:29" s="395" customFormat="1" x14ac:dyDescent="0.2">
      <c r="A186" s="371">
        <v>83064581</v>
      </c>
      <c r="B186" s="388">
        <v>1059346</v>
      </c>
      <c r="C186" s="388" t="s">
        <v>896</v>
      </c>
      <c r="D186" s="319" t="s">
        <v>955</v>
      </c>
      <c r="E186" s="326" t="s">
        <v>91</v>
      </c>
      <c r="F186" s="371">
        <v>8100</v>
      </c>
      <c r="G186" s="390">
        <v>1</v>
      </c>
      <c r="H186" s="390">
        <v>0</v>
      </c>
      <c r="I186" s="373">
        <v>60000</v>
      </c>
      <c r="J186" s="327"/>
      <c r="K186" s="277" t="s">
        <v>391</v>
      </c>
      <c r="L186" s="388" t="s">
        <v>1556</v>
      </c>
      <c r="M186" s="388" t="s">
        <v>12</v>
      </c>
      <c r="N186" s="388" t="s">
        <v>12</v>
      </c>
      <c r="O186" s="388" t="s">
        <v>68</v>
      </c>
      <c r="P186" s="391" t="s">
        <v>59</v>
      </c>
      <c r="Q186" s="129" t="s">
        <v>12</v>
      </c>
      <c r="R186" s="129" t="s">
        <v>154</v>
      </c>
      <c r="S186" s="375">
        <v>42711</v>
      </c>
      <c r="T186" s="330">
        <v>42713</v>
      </c>
      <c r="U186" s="329" t="s">
        <v>956</v>
      </c>
      <c r="V186" s="394" t="s">
        <v>792</v>
      </c>
      <c r="W186" s="394" t="s">
        <v>841</v>
      </c>
      <c r="X186" s="328">
        <v>12</v>
      </c>
      <c r="Y186" s="328">
        <v>36</v>
      </c>
      <c r="Z186" s="392" t="s">
        <v>352</v>
      </c>
      <c r="AA186" s="395" t="s">
        <v>228</v>
      </c>
      <c r="AB186" s="392"/>
    </row>
    <row r="187" spans="1:29" s="395" customFormat="1" x14ac:dyDescent="0.2">
      <c r="A187" s="371">
        <v>8292778</v>
      </c>
      <c r="B187" s="314">
        <v>4781045</v>
      </c>
      <c r="C187" s="388" t="s">
        <v>896</v>
      </c>
      <c r="D187" s="369" t="s">
        <v>1264</v>
      </c>
      <c r="E187" s="326" t="s">
        <v>91</v>
      </c>
      <c r="F187" s="371">
        <v>8100</v>
      </c>
      <c r="G187" s="390">
        <v>1</v>
      </c>
      <c r="H187" s="390">
        <v>1</v>
      </c>
      <c r="I187" s="373">
        <v>60000</v>
      </c>
      <c r="J187" s="327"/>
      <c r="K187" s="393" t="s">
        <v>246</v>
      </c>
      <c r="L187" s="388" t="s">
        <v>1265</v>
      </c>
      <c r="M187" s="388" t="s">
        <v>25</v>
      </c>
      <c r="N187" s="388" t="s">
        <v>256</v>
      </c>
      <c r="O187" s="388" t="s">
        <v>257</v>
      </c>
      <c r="P187" s="391" t="s">
        <v>228</v>
      </c>
      <c r="Q187" s="129" t="s">
        <v>228</v>
      </c>
      <c r="R187" s="129" t="s">
        <v>152</v>
      </c>
      <c r="S187" s="375">
        <v>42711</v>
      </c>
      <c r="T187" s="330">
        <v>42713</v>
      </c>
      <c r="U187" s="329" t="s">
        <v>957</v>
      </c>
      <c r="V187" s="394" t="s">
        <v>934</v>
      </c>
      <c r="W187" s="394" t="s">
        <v>803</v>
      </c>
      <c r="X187" s="328">
        <v>12</v>
      </c>
      <c r="Y187" s="328">
        <v>36</v>
      </c>
      <c r="Z187" s="392" t="s">
        <v>352</v>
      </c>
      <c r="AA187" s="395" t="s">
        <v>228</v>
      </c>
      <c r="AB187" s="392"/>
    </row>
    <row r="188" spans="1:29" s="395" customFormat="1" x14ac:dyDescent="0.2">
      <c r="A188" s="371">
        <v>69607283</v>
      </c>
      <c r="B188" s="388">
        <v>2354338</v>
      </c>
      <c r="C188" s="388" t="s">
        <v>896</v>
      </c>
      <c r="D188" s="319" t="s">
        <v>962</v>
      </c>
      <c r="E188" s="326" t="s">
        <v>91</v>
      </c>
      <c r="F188" s="371">
        <v>8100</v>
      </c>
      <c r="G188" s="390">
        <v>1</v>
      </c>
      <c r="H188" s="390">
        <v>1</v>
      </c>
      <c r="I188" s="373">
        <v>60000</v>
      </c>
      <c r="J188" s="327"/>
      <c r="K188" s="393" t="s">
        <v>246</v>
      </c>
      <c r="L188" s="388" t="s">
        <v>963</v>
      </c>
      <c r="M188" s="388" t="s">
        <v>12</v>
      </c>
      <c r="N188" s="388" t="s">
        <v>12</v>
      </c>
      <c r="O188" s="388" t="s">
        <v>78</v>
      </c>
      <c r="P188" s="391" t="s">
        <v>228</v>
      </c>
      <c r="Q188" s="129" t="s">
        <v>228</v>
      </c>
      <c r="R188" s="129" t="s">
        <v>152</v>
      </c>
      <c r="S188" s="375">
        <v>42715</v>
      </c>
      <c r="T188" s="330">
        <v>42716</v>
      </c>
      <c r="U188" s="329" t="s">
        <v>964</v>
      </c>
      <c r="V188" s="394" t="s">
        <v>934</v>
      </c>
      <c r="W188" s="394" t="s">
        <v>803</v>
      </c>
      <c r="X188" s="328">
        <v>12</v>
      </c>
      <c r="Y188" s="328">
        <v>24</v>
      </c>
      <c r="Z188" s="392" t="s">
        <v>352</v>
      </c>
      <c r="AA188" s="395" t="s">
        <v>228</v>
      </c>
      <c r="AB188" s="392"/>
    </row>
    <row r="189" spans="1:29" s="395" customFormat="1" x14ac:dyDescent="0.2">
      <c r="A189" s="371">
        <v>91289378</v>
      </c>
      <c r="B189" s="388">
        <v>1271833</v>
      </c>
      <c r="C189" s="388" t="s">
        <v>896</v>
      </c>
      <c r="D189" s="319" t="s">
        <v>970</v>
      </c>
      <c r="E189" s="326" t="s">
        <v>91</v>
      </c>
      <c r="F189" s="371">
        <v>8100</v>
      </c>
      <c r="G189" s="390">
        <v>1</v>
      </c>
      <c r="H189" s="390">
        <v>0</v>
      </c>
      <c r="I189" s="373">
        <v>57175.6086</v>
      </c>
      <c r="J189" s="327"/>
      <c r="K189" s="322"/>
      <c r="L189" s="388"/>
      <c r="M189" s="388" t="s">
        <v>16</v>
      </c>
      <c r="N189" s="388" t="s">
        <v>521</v>
      </c>
      <c r="O189" s="388" t="s">
        <v>971</v>
      </c>
      <c r="P189" s="391" t="s">
        <v>59</v>
      </c>
      <c r="Q189" s="129" t="s">
        <v>521</v>
      </c>
      <c r="R189" s="129" t="s">
        <v>154</v>
      </c>
      <c r="S189" s="375">
        <v>42717</v>
      </c>
      <c r="T189" s="330">
        <v>42718</v>
      </c>
      <c r="U189" s="329" t="s">
        <v>972</v>
      </c>
      <c r="V189" s="394" t="s">
        <v>792</v>
      </c>
      <c r="W189" s="394" t="s">
        <v>841</v>
      </c>
      <c r="X189" s="328">
        <v>12</v>
      </c>
      <c r="Y189" s="328">
        <v>24</v>
      </c>
      <c r="Z189" s="392" t="s">
        <v>352</v>
      </c>
      <c r="AA189" s="395" t="s">
        <v>228</v>
      </c>
      <c r="AB189" s="392"/>
    </row>
    <row r="190" spans="1:29" s="395" customFormat="1" x14ac:dyDescent="0.2">
      <c r="A190" s="371">
        <v>49721302</v>
      </c>
      <c r="B190" s="388">
        <v>23227303</v>
      </c>
      <c r="C190" s="388" t="s">
        <v>896</v>
      </c>
      <c r="D190" s="319" t="s">
        <v>973</v>
      </c>
      <c r="E190" s="326" t="s">
        <v>91</v>
      </c>
      <c r="F190" s="371">
        <v>8100</v>
      </c>
      <c r="G190" s="390">
        <v>1</v>
      </c>
      <c r="H190" s="390">
        <v>0</v>
      </c>
      <c r="I190" s="373">
        <v>53882.084900000002</v>
      </c>
      <c r="J190" s="327"/>
      <c r="K190" s="322"/>
      <c r="L190" s="388" t="s">
        <v>974</v>
      </c>
      <c r="M190" s="388" t="s">
        <v>27</v>
      </c>
      <c r="N190" s="388" t="s">
        <v>49</v>
      </c>
      <c r="O190" s="388" t="s">
        <v>50</v>
      </c>
      <c r="P190" s="391" t="s">
        <v>228</v>
      </c>
      <c r="Q190" s="129" t="s">
        <v>228</v>
      </c>
      <c r="R190" s="129" t="s">
        <v>152</v>
      </c>
      <c r="S190" s="375">
        <v>42717</v>
      </c>
      <c r="T190" s="330">
        <v>42718</v>
      </c>
      <c r="U190" s="329" t="s">
        <v>975</v>
      </c>
      <c r="V190" s="394" t="s">
        <v>934</v>
      </c>
      <c r="W190" s="394" t="s">
        <v>803</v>
      </c>
      <c r="X190" s="328">
        <v>12</v>
      </c>
      <c r="Y190" s="328">
        <v>36</v>
      </c>
      <c r="Z190" s="392" t="s">
        <v>352</v>
      </c>
      <c r="AA190" s="395" t="s">
        <v>228</v>
      </c>
      <c r="AB190" s="392"/>
    </row>
    <row r="191" spans="1:29" s="395" customFormat="1" x14ac:dyDescent="0.2">
      <c r="A191" s="371">
        <v>88052810</v>
      </c>
      <c r="B191" s="388">
        <v>8769025</v>
      </c>
      <c r="C191" s="388" t="s">
        <v>896</v>
      </c>
      <c r="D191" s="319" t="s">
        <v>976</v>
      </c>
      <c r="E191" s="326" t="s">
        <v>92</v>
      </c>
      <c r="F191" s="371">
        <v>8600</v>
      </c>
      <c r="G191" s="390">
        <v>2</v>
      </c>
      <c r="H191" s="390">
        <v>2</v>
      </c>
      <c r="I191" s="373">
        <v>59868.983200000002</v>
      </c>
      <c r="J191" s="327"/>
      <c r="K191" s="393" t="s">
        <v>246</v>
      </c>
      <c r="L191" s="388"/>
      <c r="M191" s="388" t="s">
        <v>27</v>
      </c>
      <c r="N191" s="388" t="s">
        <v>49</v>
      </c>
      <c r="O191" s="388" t="s">
        <v>63</v>
      </c>
      <c r="P191" s="391" t="s">
        <v>59</v>
      </c>
      <c r="Q191" s="129" t="s">
        <v>49</v>
      </c>
      <c r="R191" s="129" t="s">
        <v>154</v>
      </c>
      <c r="S191" s="375">
        <v>42717</v>
      </c>
      <c r="T191" s="330">
        <v>42718</v>
      </c>
      <c r="U191" s="329" t="s">
        <v>977</v>
      </c>
      <c r="V191" s="394" t="s">
        <v>792</v>
      </c>
      <c r="W191" s="394" t="s">
        <v>226</v>
      </c>
      <c r="X191" s="328">
        <v>4</v>
      </c>
      <c r="Y191" s="328">
        <v>16</v>
      </c>
      <c r="Z191" s="392" t="s">
        <v>352</v>
      </c>
      <c r="AA191" s="395" t="s">
        <v>228</v>
      </c>
      <c r="AB191" s="392"/>
      <c r="AC191" s="395" t="s">
        <v>671</v>
      </c>
    </row>
    <row r="192" spans="1:29" s="395" customFormat="1" x14ac:dyDescent="0.2">
      <c r="A192" s="371">
        <v>57840835</v>
      </c>
      <c r="B192" s="314">
        <v>5985977</v>
      </c>
      <c r="C192" s="388" t="s">
        <v>896</v>
      </c>
      <c r="D192" s="319" t="s">
        <v>978</v>
      </c>
      <c r="E192" s="326" t="s">
        <v>92</v>
      </c>
      <c r="F192" s="371">
        <v>8600</v>
      </c>
      <c r="G192" s="390">
        <v>1</v>
      </c>
      <c r="H192" s="390">
        <v>1</v>
      </c>
      <c r="I192" s="373">
        <v>99999.96</v>
      </c>
      <c r="J192" s="327"/>
      <c r="K192" s="393" t="s">
        <v>246</v>
      </c>
      <c r="L192" s="388" t="s">
        <v>1260</v>
      </c>
      <c r="M192" s="388" t="s">
        <v>12</v>
      </c>
      <c r="N192" s="388" t="s">
        <v>12</v>
      </c>
      <c r="O192" s="388" t="s">
        <v>78</v>
      </c>
      <c r="P192" s="391" t="s">
        <v>59</v>
      </c>
      <c r="Q192" s="129" t="s">
        <v>12</v>
      </c>
      <c r="R192" s="129" t="s">
        <v>154</v>
      </c>
      <c r="S192" s="375">
        <v>42716</v>
      </c>
      <c r="T192" s="330">
        <v>42718</v>
      </c>
      <c r="U192" s="329" t="s">
        <v>228</v>
      </c>
      <c r="V192" s="394" t="s">
        <v>934</v>
      </c>
      <c r="W192" s="394" t="s">
        <v>803</v>
      </c>
      <c r="X192" s="328">
        <v>12</v>
      </c>
      <c r="Y192" s="328">
        <v>36</v>
      </c>
      <c r="Z192" s="392" t="s">
        <v>352</v>
      </c>
      <c r="AA192" s="395" t="s">
        <v>228</v>
      </c>
      <c r="AB192" s="392"/>
    </row>
    <row r="193" spans="1:29" s="395" customFormat="1" x14ac:dyDescent="0.2">
      <c r="A193" s="371">
        <v>82444848</v>
      </c>
      <c r="B193" s="388">
        <v>953494</v>
      </c>
      <c r="C193" s="388" t="s">
        <v>896</v>
      </c>
      <c r="D193" s="319" t="s">
        <v>979</v>
      </c>
      <c r="E193" s="326" t="s">
        <v>92</v>
      </c>
      <c r="F193" s="371">
        <v>8600</v>
      </c>
      <c r="G193" s="270">
        <v>2</v>
      </c>
      <c r="H193" s="390">
        <v>2</v>
      </c>
      <c r="I193" s="460">
        <v>116666.34</v>
      </c>
      <c r="J193" s="327"/>
      <c r="K193" s="393" t="s">
        <v>246</v>
      </c>
      <c r="L193" s="314" t="s">
        <v>988</v>
      </c>
      <c r="M193" s="388" t="s">
        <v>12</v>
      </c>
      <c r="N193" s="388" t="s">
        <v>12</v>
      </c>
      <c r="O193" s="388" t="s">
        <v>85</v>
      </c>
      <c r="P193" s="391" t="s">
        <v>59</v>
      </c>
      <c r="Q193" s="129" t="s">
        <v>12</v>
      </c>
      <c r="R193" s="129" t="s">
        <v>154</v>
      </c>
      <c r="S193" s="375">
        <v>42716</v>
      </c>
      <c r="T193" s="330">
        <v>42718</v>
      </c>
      <c r="U193" s="329" t="s">
        <v>980</v>
      </c>
      <c r="V193" s="394" t="s">
        <v>934</v>
      </c>
      <c r="W193" s="394" t="s">
        <v>211</v>
      </c>
      <c r="X193" s="328">
        <v>7</v>
      </c>
      <c r="Y193" s="328">
        <v>7</v>
      </c>
      <c r="Z193" s="392" t="s">
        <v>324</v>
      </c>
      <c r="AA193" s="395" t="s">
        <v>246</v>
      </c>
      <c r="AB193" s="392"/>
    </row>
    <row r="194" spans="1:29" s="395" customFormat="1" x14ac:dyDescent="0.2">
      <c r="A194" s="425">
        <v>51453798</v>
      </c>
      <c r="B194" s="426">
        <v>18935487</v>
      </c>
      <c r="C194" s="388" t="s">
        <v>896</v>
      </c>
      <c r="D194" s="427" t="s">
        <v>987</v>
      </c>
      <c r="E194" s="428" t="s">
        <v>91</v>
      </c>
      <c r="F194" s="425">
        <v>8100</v>
      </c>
      <c r="G194" s="429">
        <v>1</v>
      </c>
      <c r="H194" s="429">
        <v>0</v>
      </c>
      <c r="I194" s="430">
        <v>57175.604399999997</v>
      </c>
      <c r="J194" s="436"/>
      <c r="K194" s="437"/>
      <c r="L194" s="426"/>
      <c r="M194" s="388" t="s">
        <v>18</v>
      </c>
      <c r="N194" s="426" t="s">
        <v>18</v>
      </c>
      <c r="O194" s="426" t="s">
        <v>584</v>
      </c>
      <c r="P194" s="391" t="s">
        <v>228</v>
      </c>
      <c r="Q194" s="129" t="s">
        <v>228</v>
      </c>
      <c r="R194" s="129" t="s">
        <v>152</v>
      </c>
      <c r="S194" s="431">
        <v>42720</v>
      </c>
      <c r="T194" s="438">
        <v>42723</v>
      </c>
      <c r="U194" s="443" t="s">
        <v>1283</v>
      </c>
      <c r="V194" s="439" t="s">
        <v>934</v>
      </c>
      <c r="W194" s="439" t="s">
        <v>803</v>
      </c>
      <c r="X194" s="440">
        <v>12</v>
      </c>
      <c r="Y194" s="440">
        <v>12</v>
      </c>
      <c r="Z194" s="441" t="s">
        <v>352</v>
      </c>
      <c r="AA194" s="442" t="s">
        <v>228</v>
      </c>
      <c r="AB194" s="441"/>
      <c r="AC194" s="442"/>
    </row>
    <row r="195" spans="1:29" s="395" customFormat="1" x14ac:dyDescent="0.2">
      <c r="A195" s="425">
        <v>77512100</v>
      </c>
      <c r="B195" s="486">
        <v>13819348</v>
      </c>
      <c r="C195" s="388" t="s">
        <v>896</v>
      </c>
      <c r="D195" s="427" t="s">
        <v>989</v>
      </c>
      <c r="E195" s="428" t="s">
        <v>91</v>
      </c>
      <c r="F195" s="425">
        <v>8100</v>
      </c>
      <c r="G195" s="429">
        <v>1</v>
      </c>
      <c r="H195" s="429">
        <v>0</v>
      </c>
      <c r="I195" s="430">
        <v>41967.2601</v>
      </c>
      <c r="J195" s="436"/>
      <c r="K195" s="277" t="s">
        <v>391</v>
      </c>
      <c r="L195" s="388" t="s">
        <v>1456</v>
      </c>
      <c r="M195" s="388" t="s">
        <v>23</v>
      </c>
      <c r="N195" s="426" t="s">
        <v>990</v>
      </c>
      <c r="O195" s="426" t="s">
        <v>991</v>
      </c>
      <c r="P195" s="461" t="s">
        <v>228</v>
      </c>
      <c r="Q195" s="462" t="s">
        <v>228</v>
      </c>
      <c r="R195" s="462" t="s">
        <v>152</v>
      </c>
      <c r="S195" s="431">
        <v>42722</v>
      </c>
      <c r="T195" s="438">
        <v>42724</v>
      </c>
      <c r="U195" s="443" t="s">
        <v>1284</v>
      </c>
      <c r="V195" s="439" t="s">
        <v>934</v>
      </c>
      <c r="W195" s="439" t="s">
        <v>803</v>
      </c>
      <c r="X195" s="440">
        <v>12</v>
      </c>
      <c r="Y195" s="440">
        <v>24</v>
      </c>
      <c r="Z195" s="441" t="s">
        <v>352</v>
      </c>
      <c r="AA195" s="442" t="s">
        <v>228</v>
      </c>
      <c r="AB195" s="441"/>
      <c r="AC195" s="442"/>
    </row>
    <row r="196" spans="1:29" s="395" customFormat="1" x14ac:dyDescent="0.2">
      <c r="A196" s="425">
        <v>75294243</v>
      </c>
      <c r="B196" s="426">
        <v>1105619</v>
      </c>
      <c r="C196" s="388" t="s">
        <v>896</v>
      </c>
      <c r="D196" s="427" t="s">
        <v>992</v>
      </c>
      <c r="E196" s="428" t="s">
        <v>92</v>
      </c>
      <c r="F196" s="425">
        <v>8600</v>
      </c>
      <c r="G196" s="429">
        <v>1</v>
      </c>
      <c r="H196" s="429">
        <v>0</v>
      </c>
      <c r="I196" s="430">
        <v>41666.65</v>
      </c>
      <c r="J196" s="436"/>
      <c r="K196" s="437"/>
      <c r="L196" s="426"/>
      <c r="M196" s="388" t="s">
        <v>15</v>
      </c>
      <c r="N196" s="426" t="s">
        <v>993</v>
      </c>
      <c r="O196" s="426" t="s">
        <v>994</v>
      </c>
      <c r="P196" s="461" t="s">
        <v>59</v>
      </c>
      <c r="Q196" s="462" t="s">
        <v>993</v>
      </c>
      <c r="R196" s="462" t="s">
        <v>154</v>
      </c>
      <c r="S196" s="431">
        <v>42720</v>
      </c>
      <c r="T196" s="438">
        <v>42724</v>
      </c>
      <c r="U196" s="443" t="s">
        <v>1285</v>
      </c>
      <c r="V196" s="439" t="s">
        <v>934</v>
      </c>
      <c r="W196" s="439" t="s">
        <v>201</v>
      </c>
      <c r="X196" s="440">
        <v>5</v>
      </c>
      <c r="Y196" s="440">
        <v>29</v>
      </c>
      <c r="Z196" s="441" t="s">
        <v>352</v>
      </c>
      <c r="AA196" s="442" t="s">
        <v>228</v>
      </c>
      <c r="AB196" s="441"/>
      <c r="AC196" s="442"/>
    </row>
    <row r="197" spans="1:29" s="395" customFormat="1" x14ac:dyDescent="0.2">
      <c r="A197" s="425">
        <v>66039924</v>
      </c>
      <c r="B197" s="426">
        <v>2331897</v>
      </c>
      <c r="C197" s="388" t="s">
        <v>896</v>
      </c>
      <c r="D197" s="319" t="s">
        <v>995</v>
      </c>
      <c r="E197" s="428" t="s">
        <v>91</v>
      </c>
      <c r="F197" s="425">
        <v>8100</v>
      </c>
      <c r="G197" s="429">
        <v>4</v>
      </c>
      <c r="H197" s="429">
        <v>0</v>
      </c>
      <c r="I197" s="430">
        <v>228702.413</v>
      </c>
      <c r="J197" s="436"/>
      <c r="K197" s="437"/>
      <c r="L197" s="388" t="s">
        <v>1399</v>
      </c>
      <c r="M197" s="388" t="s">
        <v>16</v>
      </c>
      <c r="N197" s="426" t="s">
        <v>521</v>
      </c>
      <c r="O197" s="426" t="s">
        <v>522</v>
      </c>
      <c r="P197" s="461" t="s">
        <v>59</v>
      </c>
      <c r="Q197" s="267" t="s">
        <v>227</v>
      </c>
      <c r="R197" s="462" t="s">
        <v>154</v>
      </c>
      <c r="S197" s="431">
        <v>42719</v>
      </c>
      <c r="T197" s="438">
        <v>42724</v>
      </c>
      <c r="U197" s="443" t="s">
        <v>1286</v>
      </c>
      <c r="V197" s="439" t="s">
        <v>792</v>
      </c>
      <c r="W197" s="439" t="s">
        <v>841</v>
      </c>
      <c r="X197" s="440">
        <v>12</v>
      </c>
      <c r="Y197" s="440">
        <v>36</v>
      </c>
      <c r="Z197" s="441" t="s">
        <v>352</v>
      </c>
      <c r="AA197" s="442" t="s">
        <v>228</v>
      </c>
      <c r="AB197" s="441"/>
      <c r="AC197" s="442"/>
    </row>
    <row r="198" spans="1:29" s="395" customFormat="1" x14ac:dyDescent="0.2">
      <c r="A198" s="425">
        <v>76592539</v>
      </c>
      <c r="B198" s="426">
        <v>2644132</v>
      </c>
      <c r="C198" s="388" t="s">
        <v>896</v>
      </c>
      <c r="D198" s="427" t="s">
        <v>996</v>
      </c>
      <c r="E198" s="428" t="s">
        <v>91</v>
      </c>
      <c r="F198" s="425">
        <v>8100</v>
      </c>
      <c r="G198" s="429">
        <v>1</v>
      </c>
      <c r="H198" s="429">
        <v>1</v>
      </c>
      <c r="I198" s="430">
        <v>4166.5</v>
      </c>
      <c r="J198" s="436"/>
      <c r="K198" s="393" t="s">
        <v>246</v>
      </c>
      <c r="L198" s="426" t="s">
        <v>997</v>
      </c>
      <c r="M198" s="388" t="s">
        <v>12</v>
      </c>
      <c r="N198" s="426" t="s">
        <v>12</v>
      </c>
      <c r="O198" s="426" t="s">
        <v>67</v>
      </c>
      <c r="P198" s="461" t="s">
        <v>228</v>
      </c>
      <c r="Q198" s="462" t="s">
        <v>228</v>
      </c>
      <c r="R198" s="462" t="s">
        <v>152</v>
      </c>
      <c r="S198" s="431">
        <v>42719</v>
      </c>
      <c r="T198" s="438">
        <v>42724</v>
      </c>
      <c r="U198" s="443" t="s">
        <v>1287</v>
      </c>
      <c r="V198" s="439" t="s">
        <v>792</v>
      </c>
      <c r="W198" s="439" t="s">
        <v>509</v>
      </c>
      <c r="X198" s="440">
        <v>10</v>
      </c>
      <c r="Y198" s="440">
        <v>10</v>
      </c>
      <c r="Z198" s="441" t="s">
        <v>324</v>
      </c>
      <c r="AA198" s="442" t="s">
        <v>246</v>
      </c>
      <c r="AB198" s="441"/>
      <c r="AC198" s="442"/>
    </row>
    <row r="199" spans="1:29" s="395" customFormat="1" x14ac:dyDescent="0.2">
      <c r="A199" s="425">
        <v>73887758</v>
      </c>
      <c r="B199" s="486">
        <v>12682107</v>
      </c>
      <c r="C199" s="388" t="s">
        <v>896</v>
      </c>
      <c r="D199" s="427" t="s">
        <v>998</v>
      </c>
      <c r="E199" s="428" t="s">
        <v>91</v>
      </c>
      <c r="F199" s="425">
        <v>8100</v>
      </c>
      <c r="G199" s="429">
        <v>1</v>
      </c>
      <c r="H199" s="429">
        <v>1</v>
      </c>
      <c r="I199" s="430">
        <v>55268.494599999998</v>
      </c>
      <c r="J199" s="436"/>
      <c r="K199" s="393" t="s">
        <v>246</v>
      </c>
      <c r="L199" s="388" t="s">
        <v>1261</v>
      </c>
      <c r="M199" s="388" t="s">
        <v>13</v>
      </c>
      <c r="N199" s="426" t="s">
        <v>13</v>
      </c>
      <c r="O199" s="426" t="s">
        <v>527</v>
      </c>
      <c r="P199" s="461" t="s">
        <v>228</v>
      </c>
      <c r="Q199" s="462" t="s">
        <v>228</v>
      </c>
      <c r="R199" s="462" t="s">
        <v>152</v>
      </c>
      <c r="S199" s="431">
        <v>42718</v>
      </c>
      <c r="T199" s="438">
        <v>42724</v>
      </c>
      <c r="U199" s="443" t="s">
        <v>228</v>
      </c>
      <c r="V199" s="439" t="s">
        <v>934</v>
      </c>
      <c r="W199" s="439" t="s">
        <v>803</v>
      </c>
      <c r="X199" s="440">
        <v>12</v>
      </c>
      <c r="Y199" s="440">
        <v>36</v>
      </c>
      <c r="Z199" s="441" t="s">
        <v>352</v>
      </c>
      <c r="AA199" s="442" t="s">
        <v>228</v>
      </c>
      <c r="AB199" s="441"/>
      <c r="AC199" s="442"/>
    </row>
    <row r="200" spans="1:29" s="395" customFormat="1" x14ac:dyDescent="0.2">
      <c r="A200" s="425">
        <v>83291134</v>
      </c>
      <c r="B200" s="426">
        <v>1781270</v>
      </c>
      <c r="C200" s="388" t="s">
        <v>896</v>
      </c>
      <c r="D200" s="427" t="s">
        <v>999</v>
      </c>
      <c r="E200" s="428" t="s">
        <v>143</v>
      </c>
      <c r="F200" s="425">
        <v>8100</v>
      </c>
      <c r="G200" s="429">
        <v>1</v>
      </c>
      <c r="H200" s="429">
        <v>0</v>
      </c>
      <c r="I200" s="430">
        <v>60000</v>
      </c>
      <c r="J200" s="436"/>
      <c r="K200" s="437"/>
      <c r="L200" s="426"/>
      <c r="M200" s="388" t="s">
        <v>12</v>
      </c>
      <c r="N200" s="426" t="s">
        <v>12</v>
      </c>
      <c r="O200" s="426" t="s">
        <v>96</v>
      </c>
      <c r="P200" s="461" t="s">
        <v>59</v>
      </c>
      <c r="Q200" s="462" t="s">
        <v>12</v>
      </c>
      <c r="R200" s="462" t="s">
        <v>154</v>
      </c>
      <c r="S200" s="431">
        <v>42718</v>
      </c>
      <c r="T200" s="438">
        <v>42724</v>
      </c>
      <c r="U200" s="443" t="s">
        <v>1288</v>
      </c>
      <c r="V200" s="439" t="s">
        <v>792</v>
      </c>
      <c r="W200" s="439" t="s">
        <v>841</v>
      </c>
      <c r="X200" s="440">
        <v>12</v>
      </c>
      <c r="Y200" s="440">
        <v>12</v>
      </c>
      <c r="Z200" s="441" t="s">
        <v>269</v>
      </c>
      <c r="AA200" s="442" t="s">
        <v>246</v>
      </c>
      <c r="AB200" s="441"/>
      <c r="AC200" s="442"/>
    </row>
    <row r="201" spans="1:29" s="395" customFormat="1" x14ac:dyDescent="0.2">
      <c r="A201" s="425">
        <v>49635718</v>
      </c>
      <c r="B201" s="426">
        <v>12403805</v>
      </c>
      <c r="C201" s="388" t="s">
        <v>896</v>
      </c>
      <c r="D201" s="427" t="s">
        <v>1029</v>
      </c>
      <c r="E201" s="428" t="s">
        <v>91</v>
      </c>
      <c r="F201" s="425">
        <v>8100</v>
      </c>
      <c r="G201" s="429">
        <v>1</v>
      </c>
      <c r="H201" s="429">
        <v>1</v>
      </c>
      <c r="I201" s="430">
        <v>42881.698400000001</v>
      </c>
      <c r="J201" s="436"/>
      <c r="K201" s="393" t="s">
        <v>246</v>
      </c>
      <c r="L201" s="426" t="s">
        <v>1030</v>
      </c>
      <c r="M201" s="388" t="s">
        <v>16</v>
      </c>
      <c r="N201" s="426" t="s">
        <v>236</v>
      </c>
      <c r="O201" s="426" t="s">
        <v>237</v>
      </c>
      <c r="P201" s="461" t="s">
        <v>228</v>
      </c>
      <c r="Q201" s="462" t="s">
        <v>228</v>
      </c>
      <c r="R201" s="462" t="s">
        <v>152</v>
      </c>
      <c r="S201" s="431">
        <v>42723</v>
      </c>
      <c r="T201" s="438">
        <v>42725</v>
      </c>
      <c r="U201" s="443" t="s">
        <v>1289</v>
      </c>
      <c r="V201" s="439" t="s">
        <v>934</v>
      </c>
      <c r="W201" s="439" t="s">
        <v>509</v>
      </c>
      <c r="X201" s="440">
        <v>9</v>
      </c>
      <c r="Y201" s="440">
        <v>21</v>
      </c>
      <c r="Z201" s="441" t="s">
        <v>352</v>
      </c>
      <c r="AA201" s="442" t="s">
        <v>228</v>
      </c>
      <c r="AB201" s="441"/>
      <c r="AC201" s="442"/>
    </row>
    <row r="202" spans="1:29" s="395" customFormat="1" x14ac:dyDescent="0.2">
      <c r="A202" s="425">
        <v>51011446</v>
      </c>
      <c r="B202" s="426">
        <v>17361971</v>
      </c>
      <c r="C202" s="426" t="s">
        <v>896</v>
      </c>
      <c r="D202" s="427" t="s">
        <v>1033</v>
      </c>
      <c r="E202" s="428" t="s">
        <v>91</v>
      </c>
      <c r="F202" s="425">
        <v>8100</v>
      </c>
      <c r="G202" s="429">
        <v>1</v>
      </c>
      <c r="H202" s="429">
        <v>0</v>
      </c>
      <c r="I202" s="430">
        <v>60000</v>
      </c>
      <c r="J202" s="436"/>
      <c r="K202" s="437"/>
      <c r="L202" s="426" t="s">
        <v>1034</v>
      </c>
      <c r="M202" s="426" t="s">
        <v>25</v>
      </c>
      <c r="N202" s="426" t="s">
        <v>1035</v>
      </c>
      <c r="O202" s="426" t="s">
        <v>1036</v>
      </c>
      <c r="P202" s="391" t="s">
        <v>228</v>
      </c>
      <c r="Q202" s="129" t="s">
        <v>228</v>
      </c>
      <c r="R202" s="129" t="s">
        <v>152</v>
      </c>
      <c r="S202" s="431">
        <v>42725</v>
      </c>
      <c r="T202" s="438">
        <v>42726</v>
      </c>
      <c r="U202" s="443" t="s">
        <v>1290</v>
      </c>
      <c r="V202" s="439" t="s">
        <v>934</v>
      </c>
      <c r="W202" s="439" t="s">
        <v>803</v>
      </c>
      <c r="X202" s="440">
        <v>12</v>
      </c>
      <c r="Y202" s="440">
        <v>24</v>
      </c>
      <c r="Z202" s="441" t="s">
        <v>352</v>
      </c>
      <c r="AA202" s="442" t="s">
        <v>228</v>
      </c>
      <c r="AB202" s="441"/>
      <c r="AC202" s="442"/>
    </row>
    <row r="203" spans="1:29" s="395" customFormat="1" x14ac:dyDescent="0.2">
      <c r="A203" s="425">
        <v>78987937</v>
      </c>
      <c r="B203" s="426">
        <v>7900835</v>
      </c>
      <c r="C203" s="426" t="s">
        <v>896</v>
      </c>
      <c r="D203" s="427" t="s">
        <v>1037</v>
      </c>
      <c r="E203" s="428" t="s">
        <v>91</v>
      </c>
      <c r="F203" s="425">
        <v>8100</v>
      </c>
      <c r="G203" s="429">
        <v>1</v>
      </c>
      <c r="H203" s="429">
        <v>0</v>
      </c>
      <c r="I203" s="430">
        <v>23823.169399999999</v>
      </c>
      <c r="J203" s="436"/>
      <c r="K203" s="437"/>
      <c r="L203" s="426"/>
      <c r="M203" s="426" t="s">
        <v>23</v>
      </c>
      <c r="N203" s="426" t="s">
        <v>430</v>
      </c>
      <c r="O203" s="426" t="s">
        <v>431</v>
      </c>
      <c r="P203" s="391" t="s">
        <v>228</v>
      </c>
      <c r="Q203" s="129" t="s">
        <v>228</v>
      </c>
      <c r="R203" s="129" t="s">
        <v>152</v>
      </c>
      <c r="S203" s="431">
        <v>42724</v>
      </c>
      <c r="T203" s="438">
        <v>42726</v>
      </c>
      <c r="U203" s="443" t="s">
        <v>1291</v>
      </c>
      <c r="V203" s="439" t="s">
        <v>934</v>
      </c>
      <c r="W203" s="439" t="s">
        <v>201</v>
      </c>
      <c r="X203" s="440">
        <v>5</v>
      </c>
      <c r="Y203" s="440">
        <v>29</v>
      </c>
      <c r="Z203" s="441" t="s">
        <v>352</v>
      </c>
      <c r="AA203" s="442" t="s">
        <v>228</v>
      </c>
      <c r="AB203" s="441"/>
      <c r="AC203" s="395" t="s">
        <v>671</v>
      </c>
    </row>
    <row r="204" spans="1:29" s="395" customFormat="1" x14ac:dyDescent="0.2">
      <c r="A204" s="425">
        <v>55194397</v>
      </c>
      <c r="B204" s="426">
        <v>10338840</v>
      </c>
      <c r="C204" s="426" t="s">
        <v>896</v>
      </c>
      <c r="D204" s="427" t="s">
        <v>1038</v>
      </c>
      <c r="E204" s="428" t="s">
        <v>91</v>
      </c>
      <c r="F204" s="425">
        <v>8100</v>
      </c>
      <c r="G204" s="429">
        <v>2</v>
      </c>
      <c r="H204" s="429">
        <v>2</v>
      </c>
      <c r="I204" s="430">
        <v>107764.1698</v>
      </c>
      <c r="J204" s="436"/>
      <c r="K204" s="393" t="s">
        <v>246</v>
      </c>
      <c r="L204" s="388" t="s">
        <v>1386</v>
      </c>
      <c r="M204" s="426" t="s">
        <v>27</v>
      </c>
      <c r="N204" s="426" t="s">
        <v>49</v>
      </c>
      <c r="O204" s="426" t="s">
        <v>50</v>
      </c>
      <c r="P204" s="266" t="s">
        <v>59</v>
      </c>
      <c r="Q204" s="267" t="s">
        <v>49</v>
      </c>
      <c r="R204" s="267" t="s">
        <v>154</v>
      </c>
      <c r="S204" s="431">
        <v>42723</v>
      </c>
      <c r="T204" s="438">
        <v>42726</v>
      </c>
      <c r="U204" s="443" t="s">
        <v>228</v>
      </c>
      <c r="V204" s="439" t="s">
        <v>934</v>
      </c>
      <c r="W204" s="439" t="s">
        <v>803</v>
      </c>
      <c r="X204" s="440">
        <v>12</v>
      </c>
      <c r="Y204" s="440">
        <v>36</v>
      </c>
      <c r="Z204" s="441" t="s">
        <v>352</v>
      </c>
      <c r="AA204" s="442" t="s">
        <v>228</v>
      </c>
      <c r="AB204" s="441"/>
      <c r="AC204" s="395" t="s">
        <v>671</v>
      </c>
    </row>
    <row r="205" spans="1:29" s="395" customFormat="1" x14ac:dyDescent="0.2">
      <c r="A205" s="425">
        <v>74142240</v>
      </c>
      <c r="B205" s="426">
        <v>31300300</v>
      </c>
      <c r="C205" s="426" t="s">
        <v>896</v>
      </c>
      <c r="D205" s="427" t="s">
        <v>1039</v>
      </c>
      <c r="E205" s="428" t="s">
        <v>91</v>
      </c>
      <c r="F205" s="425">
        <v>8100</v>
      </c>
      <c r="G205" s="429">
        <v>1</v>
      </c>
      <c r="H205" s="429">
        <v>0</v>
      </c>
      <c r="I205" s="430">
        <v>57175.6086</v>
      </c>
      <c r="J205" s="436"/>
      <c r="K205" s="437"/>
      <c r="L205" s="426"/>
      <c r="M205" s="426" t="s">
        <v>18</v>
      </c>
      <c r="N205" s="426" t="s">
        <v>18</v>
      </c>
      <c r="O205" s="426" t="s">
        <v>317</v>
      </c>
      <c r="P205" s="391" t="s">
        <v>228</v>
      </c>
      <c r="Q205" s="129" t="s">
        <v>228</v>
      </c>
      <c r="R205" s="129" t="s">
        <v>152</v>
      </c>
      <c r="S205" s="431">
        <v>42723</v>
      </c>
      <c r="T205" s="438">
        <v>42726</v>
      </c>
      <c r="U205" s="443" t="s">
        <v>1292</v>
      </c>
      <c r="V205" s="439" t="s">
        <v>934</v>
      </c>
      <c r="W205" s="439" t="s">
        <v>803</v>
      </c>
      <c r="X205" s="440">
        <v>12</v>
      </c>
      <c r="Y205" s="440">
        <v>36</v>
      </c>
      <c r="Z205" s="441" t="s">
        <v>352</v>
      </c>
      <c r="AA205" s="442" t="s">
        <v>228</v>
      </c>
      <c r="AB205" s="441"/>
      <c r="AC205" s="442"/>
    </row>
    <row r="206" spans="1:29" s="395" customFormat="1" x14ac:dyDescent="0.2">
      <c r="A206" s="425">
        <v>71853103</v>
      </c>
      <c r="B206" s="426">
        <v>14952339</v>
      </c>
      <c r="C206" s="426" t="s">
        <v>896</v>
      </c>
      <c r="D206" s="427" t="s">
        <v>1041</v>
      </c>
      <c r="E206" s="428" t="s">
        <v>91</v>
      </c>
      <c r="F206" s="425">
        <v>8100</v>
      </c>
      <c r="G206" s="429">
        <v>1</v>
      </c>
      <c r="H206" s="429">
        <v>0</v>
      </c>
      <c r="I206" s="430">
        <v>58656.5072</v>
      </c>
      <c r="J206" s="436"/>
      <c r="K206" s="437"/>
      <c r="L206" s="426"/>
      <c r="M206" s="426" t="s">
        <v>16</v>
      </c>
      <c r="N206" s="426" t="s">
        <v>823</v>
      </c>
      <c r="O206" s="426" t="s">
        <v>1042</v>
      </c>
      <c r="P206" s="391" t="s">
        <v>228</v>
      </c>
      <c r="Q206" s="129" t="s">
        <v>228</v>
      </c>
      <c r="R206" s="129" t="s">
        <v>152</v>
      </c>
      <c r="S206" s="431">
        <v>42726</v>
      </c>
      <c r="T206" s="438">
        <v>42727</v>
      </c>
      <c r="U206" s="443" t="s">
        <v>1293</v>
      </c>
      <c r="V206" s="439" t="s">
        <v>934</v>
      </c>
      <c r="W206" s="439" t="s">
        <v>803</v>
      </c>
      <c r="X206" s="440">
        <v>12</v>
      </c>
      <c r="Y206" s="440">
        <v>12</v>
      </c>
      <c r="Z206" s="441" t="s">
        <v>352</v>
      </c>
      <c r="AA206" s="442" t="s">
        <v>228</v>
      </c>
      <c r="AB206" s="441"/>
      <c r="AC206" s="442"/>
    </row>
    <row r="207" spans="1:29" s="386" customFormat="1" x14ac:dyDescent="0.2">
      <c r="A207" s="180">
        <v>7572735</v>
      </c>
      <c r="B207" s="181">
        <v>16399309</v>
      </c>
      <c r="C207" s="181" t="s">
        <v>896</v>
      </c>
      <c r="D207" s="182" t="s">
        <v>1043</v>
      </c>
      <c r="E207" s="183"/>
      <c r="F207" s="184"/>
      <c r="G207" s="184"/>
      <c r="H207" s="184"/>
      <c r="I207" s="185"/>
      <c r="J207" s="186"/>
      <c r="K207" s="187"/>
      <c r="L207" s="188" t="s">
        <v>1455</v>
      </c>
      <c r="M207" s="181" t="s">
        <v>25</v>
      </c>
      <c r="N207" s="181" t="s">
        <v>605</v>
      </c>
      <c r="O207" s="181" t="s">
        <v>606</v>
      </c>
      <c r="P207" s="189" t="s">
        <v>59</v>
      </c>
      <c r="Q207" s="190" t="s">
        <v>605</v>
      </c>
      <c r="R207" s="190" t="s">
        <v>154</v>
      </c>
      <c r="S207" s="190">
        <v>42725</v>
      </c>
      <c r="T207" s="190">
        <v>42727</v>
      </c>
      <c r="U207" s="189" t="s">
        <v>1294</v>
      </c>
      <c r="V207" s="189" t="s">
        <v>792</v>
      </c>
      <c r="W207" s="189" t="s">
        <v>204</v>
      </c>
      <c r="X207" s="191">
        <v>1</v>
      </c>
      <c r="Y207" s="191">
        <v>12</v>
      </c>
      <c r="Z207" s="184" t="s">
        <v>352</v>
      </c>
      <c r="AA207" s="184" t="s">
        <v>228</v>
      </c>
      <c r="AB207" s="184" t="s">
        <v>249</v>
      </c>
      <c r="AC207" s="412"/>
    </row>
    <row r="208" spans="1:29" s="395" customFormat="1" x14ac:dyDescent="0.2">
      <c r="A208" s="425">
        <v>8841930</v>
      </c>
      <c r="B208" s="426">
        <v>14612517</v>
      </c>
      <c r="C208" s="426" t="s">
        <v>896</v>
      </c>
      <c r="D208" s="427" t="s">
        <v>1044</v>
      </c>
      <c r="E208" s="428" t="s">
        <v>92</v>
      </c>
      <c r="F208" s="425">
        <v>8600</v>
      </c>
      <c r="G208" s="429">
        <v>1</v>
      </c>
      <c r="H208" s="429">
        <v>0</v>
      </c>
      <c r="I208" s="430">
        <v>89803.474900000001</v>
      </c>
      <c r="J208" s="436"/>
      <c r="K208" s="437"/>
      <c r="L208" s="426"/>
      <c r="M208" s="426" t="s">
        <v>27</v>
      </c>
      <c r="N208" s="426" t="s">
        <v>49</v>
      </c>
      <c r="O208" s="426" t="s">
        <v>98</v>
      </c>
      <c r="P208" s="391" t="s">
        <v>228</v>
      </c>
      <c r="Q208" s="129" t="s">
        <v>228</v>
      </c>
      <c r="R208" s="129" t="s">
        <v>152</v>
      </c>
      <c r="S208" s="431">
        <v>42725</v>
      </c>
      <c r="T208" s="438">
        <v>42727</v>
      </c>
      <c r="U208" s="443" t="s">
        <v>1295</v>
      </c>
      <c r="V208" s="439" t="s">
        <v>934</v>
      </c>
      <c r="W208" s="439" t="s">
        <v>803</v>
      </c>
      <c r="X208" s="440">
        <v>12</v>
      </c>
      <c r="Y208" s="440">
        <v>12</v>
      </c>
      <c r="Z208" s="392" t="s">
        <v>854</v>
      </c>
      <c r="AA208" s="395" t="s">
        <v>246</v>
      </c>
      <c r="AB208" s="441"/>
      <c r="AC208" s="442"/>
    </row>
    <row r="209" spans="1:29" s="395" customFormat="1" x14ac:dyDescent="0.2">
      <c r="A209" s="425">
        <v>82961673</v>
      </c>
      <c r="B209" s="426">
        <v>3266610</v>
      </c>
      <c r="C209" s="426" t="s">
        <v>896</v>
      </c>
      <c r="D209" s="427" t="s">
        <v>1045</v>
      </c>
      <c r="E209" s="428" t="s">
        <v>92</v>
      </c>
      <c r="F209" s="425">
        <v>8600</v>
      </c>
      <c r="G209" s="429">
        <v>2</v>
      </c>
      <c r="H209" s="429">
        <v>0</v>
      </c>
      <c r="I209" s="430">
        <v>179606.9497</v>
      </c>
      <c r="J209" s="436"/>
      <c r="K209" s="437"/>
      <c r="L209" s="388" t="s">
        <v>1402</v>
      </c>
      <c r="M209" s="426" t="s">
        <v>27</v>
      </c>
      <c r="N209" s="426" t="s">
        <v>49</v>
      </c>
      <c r="O209" s="426" t="s">
        <v>50</v>
      </c>
      <c r="P209" s="391" t="s">
        <v>59</v>
      </c>
      <c r="Q209" s="267" t="s">
        <v>227</v>
      </c>
      <c r="R209" s="129" t="s">
        <v>154</v>
      </c>
      <c r="S209" s="431">
        <v>42725</v>
      </c>
      <c r="T209" s="438">
        <v>42727</v>
      </c>
      <c r="U209" s="443" t="s">
        <v>1296</v>
      </c>
      <c r="V209" s="439" t="s">
        <v>934</v>
      </c>
      <c r="W209" s="439" t="s">
        <v>803</v>
      </c>
      <c r="X209" s="440">
        <v>12</v>
      </c>
      <c r="Y209" s="440">
        <v>36</v>
      </c>
      <c r="Z209" s="441" t="s">
        <v>352</v>
      </c>
      <c r="AA209" s="442" t="s">
        <v>228</v>
      </c>
      <c r="AB209" s="441"/>
      <c r="AC209" s="395" t="s">
        <v>671</v>
      </c>
    </row>
    <row r="210" spans="1:29" s="395" customFormat="1" x14ac:dyDescent="0.2">
      <c r="A210" s="425">
        <v>8710385</v>
      </c>
      <c r="B210" s="426">
        <v>1349463</v>
      </c>
      <c r="C210" s="426" t="s">
        <v>896</v>
      </c>
      <c r="D210" s="427" t="s">
        <v>1046</v>
      </c>
      <c r="E210" s="428" t="s">
        <v>92</v>
      </c>
      <c r="F210" s="425">
        <v>8600</v>
      </c>
      <c r="G210" s="429">
        <v>1</v>
      </c>
      <c r="H210" s="429">
        <v>1</v>
      </c>
      <c r="I210" s="430">
        <v>71469.369300000006</v>
      </c>
      <c r="J210" s="436"/>
      <c r="K210" s="393" t="s">
        <v>246</v>
      </c>
      <c r="L210" s="426" t="s">
        <v>1047</v>
      </c>
      <c r="M210" s="426" t="s">
        <v>16</v>
      </c>
      <c r="N210" s="426" t="s">
        <v>66</v>
      </c>
      <c r="O210" s="426" t="s">
        <v>613</v>
      </c>
      <c r="P210" s="391" t="s">
        <v>59</v>
      </c>
      <c r="Q210" s="129" t="s">
        <v>66</v>
      </c>
      <c r="R210" s="129" t="s">
        <v>154</v>
      </c>
      <c r="S210" s="431">
        <v>42725</v>
      </c>
      <c r="T210" s="438">
        <v>42727</v>
      </c>
      <c r="U210" s="443" t="s">
        <v>1297</v>
      </c>
      <c r="V210" s="439" t="s">
        <v>934</v>
      </c>
      <c r="W210" s="439" t="s">
        <v>509</v>
      </c>
      <c r="X210" s="440">
        <v>9</v>
      </c>
      <c r="Y210" s="440">
        <v>9</v>
      </c>
      <c r="Z210" s="441" t="s">
        <v>352</v>
      </c>
      <c r="AA210" s="442" t="s">
        <v>228</v>
      </c>
      <c r="AB210" s="441"/>
      <c r="AC210" s="395" t="s">
        <v>671</v>
      </c>
    </row>
    <row r="211" spans="1:29" s="395" customFormat="1" x14ac:dyDescent="0.2">
      <c r="A211" s="425">
        <v>6046425</v>
      </c>
      <c r="B211" s="426">
        <v>12649665</v>
      </c>
      <c r="C211" s="426" t="s">
        <v>896</v>
      </c>
      <c r="D211" s="427" t="s">
        <v>1048</v>
      </c>
      <c r="E211" s="428" t="s">
        <v>91</v>
      </c>
      <c r="F211" s="425">
        <v>8100</v>
      </c>
      <c r="G211" s="429">
        <v>1</v>
      </c>
      <c r="H211" s="429">
        <v>1</v>
      </c>
      <c r="I211" s="430">
        <v>60000</v>
      </c>
      <c r="J211" s="436"/>
      <c r="K211" s="393" t="s">
        <v>246</v>
      </c>
      <c r="L211" s="426"/>
      <c r="M211" s="426" t="s">
        <v>12</v>
      </c>
      <c r="N211" s="426" t="s">
        <v>12</v>
      </c>
      <c r="O211" s="426" t="s">
        <v>67</v>
      </c>
      <c r="P211" s="391" t="s">
        <v>59</v>
      </c>
      <c r="Q211" s="129" t="s">
        <v>12</v>
      </c>
      <c r="R211" s="129" t="s">
        <v>154</v>
      </c>
      <c r="S211" s="431">
        <v>42724</v>
      </c>
      <c r="T211" s="438">
        <v>42727</v>
      </c>
      <c r="U211" s="443" t="s">
        <v>1298</v>
      </c>
      <c r="V211" s="439" t="s">
        <v>934</v>
      </c>
      <c r="W211" s="439" t="s">
        <v>803</v>
      </c>
      <c r="X211" s="440">
        <v>12</v>
      </c>
      <c r="Y211" s="440">
        <v>12</v>
      </c>
      <c r="Z211" s="392" t="s">
        <v>854</v>
      </c>
      <c r="AA211" s="395" t="s">
        <v>246</v>
      </c>
      <c r="AB211" s="441"/>
      <c r="AC211" s="395" t="s">
        <v>671</v>
      </c>
    </row>
    <row r="212" spans="1:29" s="395" customFormat="1" x14ac:dyDescent="0.2">
      <c r="A212" s="425">
        <v>82183923</v>
      </c>
      <c r="B212" s="426">
        <v>8546932</v>
      </c>
      <c r="C212" s="426" t="s">
        <v>896</v>
      </c>
      <c r="D212" s="427" t="s">
        <v>1049</v>
      </c>
      <c r="E212" s="428" t="s">
        <v>92</v>
      </c>
      <c r="F212" s="425">
        <v>8600</v>
      </c>
      <c r="G212" s="429">
        <v>1</v>
      </c>
      <c r="H212" s="429">
        <v>1</v>
      </c>
      <c r="I212" s="430">
        <v>49999.98</v>
      </c>
      <c r="J212" s="436"/>
      <c r="K212" s="393" t="s">
        <v>246</v>
      </c>
      <c r="L212" s="426" t="s">
        <v>1050</v>
      </c>
      <c r="M212" s="426" t="s">
        <v>12</v>
      </c>
      <c r="N212" s="426" t="s">
        <v>12</v>
      </c>
      <c r="O212" s="426" t="s">
        <v>377</v>
      </c>
      <c r="P212" s="391" t="s">
        <v>59</v>
      </c>
      <c r="Q212" s="129" t="s">
        <v>12</v>
      </c>
      <c r="R212" s="129" t="s">
        <v>154</v>
      </c>
      <c r="S212" s="431">
        <v>42724</v>
      </c>
      <c r="T212" s="438">
        <v>42727</v>
      </c>
      <c r="U212" s="443" t="s">
        <v>1299</v>
      </c>
      <c r="V212" s="439" t="s">
        <v>934</v>
      </c>
      <c r="W212" s="439" t="s">
        <v>200</v>
      </c>
      <c r="X212" s="440">
        <v>6</v>
      </c>
      <c r="Y212" s="440">
        <v>18</v>
      </c>
      <c r="Z212" s="441" t="s">
        <v>352</v>
      </c>
      <c r="AA212" s="442" t="s">
        <v>228</v>
      </c>
      <c r="AB212" s="441"/>
      <c r="AC212" s="442"/>
    </row>
    <row r="213" spans="1:29" s="395" customFormat="1" x14ac:dyDescent="0.2">
      <c r="A213" s="425">
        <v>50661425</v>
      </c>
      <c r="B213" s="426">
        <v>19374082</v>
      </c>
      <c r="C213" s="426" t="s">
        <v>896</v>
      </c>
      <c r="D213" s="427" t="s">
        <v>1051</v>
      </c>
      <c r="E213" s="428" t="s">
        <v>91</v>
      </c>
      <c r="F213" s="425">
        <v>8100</v>
      </c>
      <c r="G213" s="429">
        <v>1</v>
      </c>
      <c r="H213" s="429">
        <v>0</v>
      </c>
      <c r="I213" s="430">
        <v>23823.169399999999</v>
      </c>
      <c r="J213" s="436"/>
      <c r="K213" s="437"/>
      <c r="L213" s="426"/>
      <c r="M213" s="388" t="s">
        <v>16</v>
      </c>
      <c r="N213" s="426" t="s">
        <v>66</v>
      </c>
      <c r="O213" s="426" t="s">
        <v>1052</v>
      </c>
      <c r="P213" s="391" t="s">
        <v>228</v>
      </c>
      <c r="Q213" s="129" t="s">
        <v>228</v>
      </c>
      <c r="R213" s="129" t="s">
        <v>152</v>
      </c>
      <c r="S213" s="431">
        <v>42726</v>
      </c>
      <c r="T213" s="438">
        <v>42730</v>
      </c>
      <c r="U213" s="443" t="s">
        <v>1300</v>
      </c>
      <c r="V213" s="439" t="s">
        <v>934</v>
      </c>
      <c r="W213" s="439" t="s">
        <v>201</v>
      </c>
      <c r="X213" s="440">
        <v>5</v>
      </c>
      <c r="Y213" s="440">
        <v>5</v>
      </c>
      <c r="Z213" s="441" t="s">
        <v>352</v>
      </c>
      <c r="AA213" s="442" t="s">
        <v>228</v>
      </c>
      <c r="AB213" s="441"/>
      <c r="AC213" s="442"/>
    </row>
    <row r="214" spans="1:29" s="395" customFormat="1" x14ac:dyDescent="0.2">
      <c r="A214" s="425">
        <v>71931742</v>
      </c>
      <c r="B214" s="426">
        <v>6763235</v>
      </c>
      <c r="C214" s="426" t="s">
        <v>896</v>
      </c>
      <c r="D214" s="427" t="s">
        <v>731</v>
      </c>
      <c r="E214" s="428" t="s">
        <v>91</v>
      </c>
      <c r="F214" s="425">
        <v>8100</v>
      </c>
      <c r="G214" s="429">
        <v>2</v>
      </c>
      <c r="H214" s="429">
        <v>2</v>
      </c>
      <c r="I214" s="430">
        <v>21869.2994</v>
      </c>
      <c r="J214" s="436"/>
      <c r="K214" s="393" t="s">
        <v>246</v>
      </c>
      <c r="L214" s="426" t="s">
        <v>1053</v>
      </c>
      <c r="M214" s="388" t="s">
        <v>14</v>
      </c>
      <c r="N214" s="426" t="s">
        <v>14</v>
      </c>
      <c r="O214" s="426" t="s">
        <v>485</v>
      </c>
      <c r="P214" s="391" t="s">
        <v>59</v>
      </c>
      <c r="Q214" s="129" t="s">
        <v>14</v>
      </c>
      <c r="R214" s="129" t="s">
        <v>154</v>
      </c>
      <c r="S214" s="431">
        <v>42726</v>
      </c>
      <c r="T214" s="438">
        <v>42730</v>
      </c>
      <c r="U214" s="443" t="s">
        <v>228</v>
      </c>
      <c r="V214" s="439" t="s">
        <v>934</v>
      </c>
      <c r="W214" s="439" t="s">
        <v>226</v>
      </c>
      <c r="X214" s="440">
        <v>3</v>
      </c>
      <c r="Y214" s="440">
        <v>3</v>
      </c>
      <c r="Z214" s="441" t="s">
        <v>352</v>
      </c>
      <c r="AA214" s="442" t="s">
        <v>228</v>
      </c>
      <c r="AB214" s="441"/>
      <c r="AC214" s="442"/>
    </row>
    <row r="215" spans="1:29" s="395" customFormat="1" x14ac:dyDescent="0.2">
      <c r="A215" s="425">
        <v>68166991</v>
      </c>
      <c r="B215" s="426">
        <v>1173976</v>
      </c>
      <c r="C215" s="426" t="s">
        <v>896</v>
      </c>
      <c r="D215" s="427" t="s">
        <v>1054</v>
      </c>
      <c r="E215" s="428" t="s">
        <v>92</v>
      </c>
      <c r="F215" s="425">
        <v>8600</v>
      </c>
      <c r="G215" s="429">
        <v>2</v>
      </c>
      <c r="H215" s="429">
        <v>2</v>
      </c>
      <c r="I215" s="430">
        <v>45561.060400000002</v>
      </c>
      <c r="J215" s="436"/>
      <c r="K215" s="393" t="s">
        <v>246</v>
      </c>
      <c r="L215" s="426" t="s">
        <v>1055</v>
      </c>
      <c r="M215" s="388" t="s">
        <v>14</v>
      </c>
      <c r="N215" s="426" t="s">
        <v>14</v>
      </c>
      <c r="O215" s="426" t="s">
        <v>1056</v>
      </c>
      <c r="P215" s="391" t="s">
        <v>59</v>
      </c>
      <c r="Q215" s="129" t="s">
        <v>14</v>
      </c>
      <c r="R215" s="129" t="s">
        <v>154</v>
      </c>
      <c r="S215" s="431">
        <v>42726</v>
      </c>
      <c r="T215" s="438">
        <v>42730</v>
      </c>
      <c r="U215" s="443" t="s">
        <v>228</v>
      </c>
      <c r="V215" s="439" t="s">
        <v>934</v>
      </c>
      <c r="W215" s="439" t="s">
        <v>226</v>
      </c>
      <c r="X215" s="440">
        <v>3</v>
      </c>
      <c r="Y215" s="440">
        <v>3</v>
      </c>
      <c r="Z215" s="392" t="s">
        <v>324</v>
      </c>
      <c r="AA215" s="395" t="s">
        <v>246</v>
      </c>
      <c r="AB215" s="441"/>
      <c r="AC215" s="442"/>
    </row>
    <row r="216" spans="1:29" s="395" customFormat="1" x14ac:dyDescent="0.2">
      <c r="A216" s="425">
        <v>89912948</v>
      </c>
      <c r="B216" s="426">
        <v>39098226</v>
      </c>
      <c r="C216" s="426" t="s">
        <v>896</v>
      </c>
      <c r="D216" s="427" t="s">
        <v>1057</v>
      </c>
      <c r="E216" s="428" t="s">
        <v>92</v>
      </c>
      <c r="F216" s="425">
        <v>8600</v>
      </c>
      <c r="G216" s="429">
        <v>1</v>
      </c>
      <c r="H216" s="429">
        <v>1</v>
      </c>
      <c r="I216" s="430">
        <v>89803.474900000001</v>
      </c>
      <c r="J216" s="436"/>
      <c r="K216" s="393" t="s">
        <v>246</v>
      </c>
      <c r="L216" s="426"/>
      <c r="M216" s="388" t="s">
        <v>27</v>
      </c>
      <c r="N216" s="426" t="s">
        <v>49</v>
      </c>
      <c r="O216" s="426" t="s">
        <v>63</v>
      </c>
      <c r="P216" s="391" t="s">
        <v>228</v>
      </c>
      <c r="Q216" s="129" t="s">
        <v>228</v>
      </c>
      <c r="R216" s="129" t="s">
        <v>152</v>
      </c>
      <c r="S216" s="431">
        <v>42726</v>
      </c>
      <c r="T216" s="438">
        <v>42730</v>
      </c>
      <c r="U216" s="443" t="s">
        <v>1301</v>
      </c>
      <c r="V216" s="439" t="s">
        <v>934</v>
      </c>
      <c r="W216" s="439" t="s">
        <v>803</v>
      </c>
      <c r="X216" s="440">
        <v>12</v>
      </c>
      <c r="Y216" s="440">
        <v>36</v>
      </c>
      <c r="Z216" s="441" t="s">
        <v>352</v>
      </c>
      <c r="AA216" s="442" t="s">
        <v>228</v>
      </c>
      <c r="AB216" s="441"/>
      <c r="AC216" s="442"/>
    </row>
    <row r="217" spans="1:29" s="395" customFormat="1" x14ac:dyDescent="0.2">
      <c r="A217" s="425">
        <v>4785940</v>
      </c>
      <c r="B217" s="426">
        <v>1245481</v>
      </c>
      <c r="C217" s="426" t="s">
        <v>896</v>
      </c>
      <c r="D217" s="427" t="s">
        <v>1058</v>
      </c>
      <c r="E217" s="428" t="s">
        <v>91</v>
      </c>
      <c r="F217" s="425">
        <v>8100</v>
      </c>
      <c r="G217" s="429">
        <v>1</v>
      </c>
      <c r="H217" s="429">
        <v>1</v>
      </c>
      <c r="I217" s="430">
        <v>60023.42</v>
      </c>
      <c r="J217" s="436"/>
      <c r="K217" s="393" t="s">
        <v>246</v>
      </c>
      <c r="L217" s="426"/>
      <c r="M217" s="388" t="s">
        <v>11</v>
      </c>
      <c r="N217" s="426" t="s">
        <v>79</v>
      </c>
      <c r="O217" s="426" t="s">
        <v>1059</v>
      </c>
      <c r="P217" s="391" t="s">
        <v>59</v>
      </c>
      <c r="Q217" s="129" t="s">
        <v>79</v>
      </c>
      <c r="R217" s="129" t="s">
        <v>154</v>
      </c>
      <c r="S217" s="431">
        <v>42726</v>
      </c>
      <c r="T217" s="438">
        <v>42730</v>
      </c>
      <c r="U217" s="443" t="s">
        <v>1302</v>
      </c>
      <c r="V217" s="439" t="s">
        <v>934</v>
      </c>
      <c r="W217" s="439" t="s">
        <v>803</v>
      </c>
      <c r="X217" s="440">
        <v>12</v>
      </c>
      <c r="Y217" s="440">
        <v>12</v>
      </c>
      <c r="Z217" s="441" t="s">
        <v>324</v>
      </c>
      <c r="AA217" s="442" t="s">
        <v>246</v>
      </c>
      <c r="AB217" s="441"/>
      <c r="AC217" s="442"/>
    </row>
    <row r="218" spans="1:29" s="395" customFormat="1" x14ac:dyDescent="0.2">
      <c r="A218" s="425">
        <v>83869904</v>
      </c>
      <c r="B218" s="426">
        <v>3663130</v>
      </c>
      <c r="C218" s="426" t="s">
        <v>896</v>
      </c>
      <c r="D218" s="427" t="s">
        <v>1060</v>
      </c>
      <c r="E218" s="428" t="s">
        <v>92</v>
      </c>
      <c r="F218" s="425">
        <v>8600</v>
      </c>
      <c r="G218" s="429">
        <v>1</v>
      </c>
      <c r="H218" s="429">
        <v>0</v>
      </c>
      <c r="I218" s="430">
        <v>99999.96</v>
      </c>
      <c r="J218" s="436"/>
      <c r="K218" s="437"/>
      <c r="L218" s="426"/>
      <c r="M218" s="388" t="s">
        <v>12</v>
      </c>
      <c r="N218" s="426" t="s">
        <v>12</v>
      </c>
      <c r="O218" s="426" t="s">
        <v>558</v>
      </c>
      <c r="P218" s="391" t="s">
        <v>59</v>
      </c>
      <c r="Q218" s="129" t="s">
        <v>12</v>
      </c>
      <c r="R218" s="129" t="s">
        <v>154</v>
      </c>
      <c r="S218" s="431">
        <v>42725</v>
      </c>
      <c r="T218" s="438">
        <v>42730</v>
      </c>
      <c r="U218" s="443" t="s">
        <v>228</v>
      </c>
      <c r="V218" s="439" t="s">
        <v>934</v>
      </c>
      <c r="W218" s="439" t="s">
        <v>803</v>
      </c>
      <c r="X218" s="440">
        <v>12</v>
      </c>
      <c r="Y218" s="440">
        <v>12</v>
      </c>
      <c r="Z218" s="465" t="s">
        <v>854</v>
      </c>
      <c r="AA218" s="466" t="s">
        <v>246</v>
      </c>
      <c r="AB218" s="441"/>
      <c r="AC218" s="442"/>
    </row>
    <row r="219" spans="1:29" s="395" customFormat="1" x14ac:dyDescent="0.2">
      <c r="A219" s="425">
        <v>62390987</v>
      </c>
      <c r="B219" s="426">
        <v>3672892</v>
      </c>
      <c r="C219" s="426" t="s">
        <v>896</v>
      </c>
      <c r="D219" s="427" t="s">
        <v>1061</v>
      </c>
      <c r="E219" s="428" t="s">
        <v>91</v>
      </c>
      <c r="F219" s="425">
        <v>8100</v>
      </c>
      <c r="G219" s="429">
        <v>1</v>
      </c>
      <c r="H219" s="429">
        <v>0</v>
      </c>
      <c r="I219" s="430">
        <v>57175.6086</v>
      </c>
      <c r="J219" s="436"/>
      <c r="K219" s="437"/>
      <c r="L219" s="388" t="s">
        <v>1268</v>
      </c>
      <c r="M219" s="388" t="s">
        <v>18</v>
      </c>
      <c r="N219" s="426" t="s">
        <v>18</v>
      </c>
      <c r="O219" s="426" t="s">
        <v>584</v>
      </c>
      <c r="P219" s="391" t="s">
        <v>59</v>
      </c>
      <c r="Q219" s="129" t="s">
        <v>18</v>
      </c>
      <c r="R219" s="129" t="s">
        <v>154</v>
      </c>
      <c r="S219" s="431">
        <v>42725</v>
      </c>
      <c r="T219" s="438">
        <v>42730</v>
      </c>
      <c r="U219" s="443" t="s">
        <v>1303</v>
      </c>
      <c r="V219" s="439" t="s">
        <v>934</v>
      </c>
      <c r="W219" s="439" t="s">
        <v>803</v>
      </c>
      <c r="X219" s="440">
        <v>12</v>
      </c>
      <c r="Y219" s="440">
        <v>36</v>
      </c>
      <c r="Z219" s="441" t="s">
        <v>352</v>
      </c>
      <c r="AA219" s="442" t="s">
        <v>228</v>
      </c>
      <c r="AB219" s="441"/>
      <c r="AC219" s="442"/>
    </row>
    <row r="220" spans="1:29" s="395" customFormat="1" x14ac:dyDescent="0.2">
      <c r="A220" s="425">
        <v>78318938</v>
      </c>
      <c r="B220" s="486">
        <v>9447207</v>
      </c>
      <c r="C220" s="426" t="s">
        <v>896</v>
      </c>
      <c r="D220" s="369" t="s">
        <v>1269</v>
      </c>
      <c r="E220" s="428" t="s">
        <v>92</v>
      </c>
      <c r="F220" s="425">
        <v>8600</v>
      </c>
      <c r="G220" s="429">
        <v>2</v>
      </c>
      <c r="H220" s="429">
        <v>2</v>
      </c>
      <c r="I220" s="430">
        <v>179606.9497</v>
      </c>
      <c r="J220" s="436"/>
      <c r="K220" s="393" t="s">
        <v>246</v>
      </c>
      <c r="L220" s="426"/>
      <c r="M220" s="388" t="s">
        <v>27</v>
      </c>
      <c r="N220" s="426" t="s">
        <v>49</v>
      </c>
      <c r="O220" s="426" t="s">
        <v>64</v>
      </c>
      <c r="P220" s="461" t="s">
        <v>228</v>
      </c>
      <c r="Q220" s="462" t="s">
        <v>228</v>
      </c>
      <c r="R220" s="462" t="s">
        <v>152</v>
      </c>
      <c r="S220" s="431">
        <v>42725</v>
      </c>
      <c r="T220" s="438">
        <v>42730</v>
      </c>
      <c r="U220" s="443" t="s">
        <v>228</v>
      </c>
      <c r="V220" s="439" t="s">
        <v>934</v>
      </c>
      <c r="W220" s="439" t="s">
        <v>803</v>
      </c>
      <c r="X220" s="440">
        <v>12</v>
      </c>
      <c r="Y220" s="440">
        <v>36</v>
      </c>
      <c r="Z220" s="441" t="s">
        <v>352</v>
      </c>
      <c r="AA220" s="442" t="s">
        <v>228</v>
      </c>
      <c r="AB220" s="441"/>
      <c r="AC220" s="442"/>
    </row>
    <row r="221" spans="1:29" s="386" customFormat="1" x14ac:dyDescent="0.2">
      <c r="A221" s="180">
        <v>55194397</v>
      </c>
      <c r="B221" s="181">
        <v>522086</v>
      </c>
      <c r="C221" s="181" t="s">
        <v>896</v>
      </c>
      <c r="D221" s="182" t="s">
        <v>888</v>
      </c>
      <c r="E221" s="183"/>
      <c r="F221" s="184"/>
      <c r="G221" s="184"/>
      <c r="H221" s="184"/>
      <c r="I221" s="185"/>
      <c r="J221" s="186"/>
      <c r="K221" s="187"/>
      <c r="L221" s="188" t="s">
        <v>1387</v>
      </c>
      <c r="M221" s="181" t="s">
        <v>27</v>
      </c>
      <c r="N221" s="181" t="s">
        <v>49</v>
      </c>
      <c r="O221" s="181" t="s">
        <v>50</v>
      </c>
      <c r="P221" s="189" t="s">
        <v>59</v>
      </c>
      <c r="Q221" s="190" t="s">
        <v>49</v>
      </c>
      <c r="R221" s="190" t="s">
        <v>154</v>
      </c>
      <c r="S221" s="190">
        <v>42723</v>
      </c>
      <c r="T221" s="190">
        <v>42730</v>
      </c>
      <c r="U221" s="189" t="s">
        <v>890</v>
      </c>
      <c r="V221" s="189" t="s">
        <v>934</v>
      </c>
      <c r="W221" s="189" t="s">
        <v>803</v>
      </c>
      <c r="X221" s="191">
        <v>12</v>
      </c>
      <c r="Y221" s="191">
        <v>36</v>
      </c>
      <c r="Z221" s="184" t="s">
        <v>352</v>
      </c>
      <c r="AA221" s="184" t="s">
        <v>228</v>
      </c>
      <c r="AB221" s="184" t="s">
        <v>249</v>
      </c>
      <c r="AC221" s="412" t="s">
        <v>671</v>
      </c>
    </row>
    <row r="222" spans="1:29" s="395" customFormat="1" x14ac:dyDescent="0.2">
      <c r="A222" s="425">
        <v>80975387</v>
      </c>
      <c r="B222" s="426">
        <v>12535581</v>
      </c>
      <c r="C222" s="426" t="s">
        <v>896</v>
      </c>
      <c r="D222" s="427" t="s">
        <v>848</v>
      </c>
      <c r="E222" s="428" t="s">
        <v>92</v>
      </c>
      <c r="F222" s="425">
        <v>8600</v>
      </c>
      <c r="G222" s="429">
        <v>4</v>
      </c>
      <c r="H222" s="429">
        <v>0</v>
      </c>
      <c r="I222" s="430">
        <v>354573.19809999998</v>
      </c>
      <c r="J222" s="436"/>
      <c r="K222" s="437"/>
      <c r="L222" s="426" t="s">
        <v>849</v>
      </c>
      <c r="M222" s="388" t="s">
        <v>16</v>
      </c>
      <c r="N222" s="426" t="s">
        <v>88</v>
      </c>
      <c r="O222" s="426" t="s">
        <v>108</v>
      </c>
      <c r="P222" s="391" t="s">
        <v>59</v>
      </c>
      <c r="Q222" s="129" t="s">
        <v>88</v>
      </c>
      <c r="R222" s="129" t="s">
        <v>154</v>
      </c>
      <c r="S222" s="431">
        <v>42728</v>
      </c>
      <c r="T222" s="438">
        <v>42731</v>
      </c>
      <c r="U222" s="443" t="s">
        <v>850</v>
      </c>
      <c r="V222" s="439" t="s">
        <v>934</v>
      </c>
      <c r="W222" s="439" t="s">
        <v>803</v>
      </c>
      <c r="X222" s="440">
        <v>12</v>
      </c>
      <c r="Y222" s="440">
        <v>12</v>
      </c>
      <c r="Z222" s="441" t="s">
        <v>352</v>
      </c>
      <c r="AA222" s="442" t="s">
        <v>228</v>
      </c>
      <c r="AB222" s="441"/>
      <c r="AC222" s="442"/>
    </row>
    <row r="223" spans="1:29" s="395" customFormat="1" x14ac:dyDescent="0.2">
      <c r="A223" s="425">
        <v>50137657</v>
      </c>
      <c r="B223" s="426">
        <v>28863311</v>
      </c>
      <c r="C223" s="426" t="s">
        <v>896</v>
      </c>
      <c r="D223" s="427" t="s">
        <v>1062</v>
      </c>
      <c r="E223" s="428" t="s">
        <v>91</v>
      </c>
      <c r="F223" s="425">
        <v>8100</v>
      </c>
      <c r="G223" s="429">
        <v>1</v>
      </c>
      <c r="H223" s="429">
        <v>1</v>
      </c>
      <c r="I223" s="430">
        <v>53882.084900000002</v>
      </c>
      <c r="J223" s="436"/>
      <c r="K223" s="393" t="s">
        <v>246</v>
      </c>
      <c r="L223" s="426" t="s">
        <v>1063</v>
      </c>
      <c r="M223" s="388" t="s">
        <v>27</v>
      </c>
      <c r="N223" s="426" t="s">
        <v>49</v>
      </c>
      <c r="O223" s="426" t="s">
        <v>98</v>
      </c>
      <c r="P223" s="391" t="s">
        <v>228</v>
      </c>
      <c r="Q223" s="129" t="s">
        <v>228</v>
      </c>
      <c r="R223" s="129" t="s">
        <v>152</v>
      </c>
      <c r="S223" s="431">
        <v>42728</v>
      </c>
      <c r="T223" s="438">
        <v>42731</v>
      </c>
      <c r="U223" s="443" t="s">
        <v>1304</v>
      </c>
      <c r="V223" s="439" t="s">
        <v>934</v>
      </c>
      <c r="W223" s="439" t="s">
        <v>803</v>
      </c>
      <c r="X223" s="440">
        <v>12</v>
      </c>
      <c r="Y223" s="440">
        <v>36</v>
      </c>
      <c r="Z223" s="441" t="s">
        <v>352</v>
      </c>
      <c r="AA223" s="442" t="s">
        <v>228</v>
      </c>
      <c r="AB223" s="441"/>
      <c r="AC223" s="442"/>
    </row>
    <row r="224" spans="1:29" s="395" customFormat="1" x14ac:dyDescent="0.2">
      <c r="A224" s="425">
        <v>8280296</v>
      </c>
      <c r="B224" s="426">
        <v>7301283</v>
      </c>
      <c r="C224" s="426" t="s">
        <v>896</v>
      </c>
      <c r="D224" s="427" t="s">
        <v>1064</v>
      </c>
      <c r="E224" s="428" t="s">
        <v>91</v>
      </c>
      <c r="F224" s="425">
        <v>8100</v>
      </c>
      <c r="G224" s="429">
        <v>1</v>
      </c>
      <c r="H224" s="429">
        <v>1</v>
      </c>
      <c r="I224" s="430">
        <v>23823.169399999999</v>
      </c>
      <c r="J224" s="436"/>
      <c r="K224" s="393" t="s">
        <v>246</v>
      </c>
      <c r="L224" s="426" t="s">
        <v>1065</v>
      </c>
      <c r="M224" s="388" t="s">
        <v>16</v>
      </c>
      <c r="N224" s="426" t="s">
        <v>629</v>
      </c>
      <c r="O224" s="426" t="s">
        <v>1066</v>
      </c>
      <c r="P224" s="391" t="s">
        <v>59</v>
      </c>
      <c r="Q224" s="129" t="s">
        <v>629</v>
      </c>
      <c r="R224" s="129" t="s">
        <v>154</v>
      </c>
      <c r="S224" s="431">
        <v>42728</v>
      </c>
      <c r="T224" s="438">
        <v>42731</v>
      </c>
      <c r="U224" s="443" t="s">
        <v>1305</v>
      </c>
      <c r="V224" s="439" t="s">
        <v>934</v>
      </c>
      <c r="W224" s="439" t="s">
        <v>201</v>
      </c>
      <c r="X224" s="440">
        <v>5</v>
      </c>
      <c r="Y224" s="440">
        <v>29</v>
      </c>
      <c r="Z224" s="441" t="s">
        <v>352</v>
      </c>
      <c r="AA224" s="442" t="s">
        <v>228</v>
      </c>
      <c r="AB224" s="441"/>
      <c r="AC224" s="442"/>
    </row>
    <row r="225" spans="1:29" s="395" customFormat="1" x14ac:dyDescent="0.2">
      <c r="A225" s="425">
        <v>61038026</v>
      </c>
      <c r="B225" s="426">
        <v>3399681</v>
      </c>
      <c r="C225" s="426" t="s">
        <v>896</v>
      </c>
      <c r="D225" s="427" t="s">
        <v>1067</v>
      </c>
      <c r="E225" s="428" t="s">
        <v>92</v>
      </c>
      <c r="F225" s="425">
        <v>8600</v>
      </c>
      <c r="G225" s="429">
        <v>1</v>
      </c>
      <c r="H225" s="429">
        <v>0</v>
      </c>
      <c r="I225" s="430">
        <v>89803.474900000001</v>
      </c>
      <c r="J225" s="436"/>
      <c r="K225" s="437"/>
      <c r="L225" s="426"/>
      <c r="M225" s="388" t="s">
        <v>27</v>
      </c>
      <c r="N225" s="426" t="s">
        <v>49</v>
      </c>
      <c r="O225" s="426" t="s">
        <v>98</v>
      </c>
      <c r="P225" s="391" t="s">
        <v>228</v>
      </c>
      <c r="Q225" s="129" t="s">
        <v>228</v>
      </c>
      <c r="R225" s="129" t="s">
        <v>152</v>
      </c>
      <c r="S225" s="431">
        <v>42727</v>
      </c>
      <c r="T225" s="438">
        <v>42731</v>
      </c>
      <c r="U225" s="443" t="s">
        <v>1306</v>
      </c>
      <c r="V225" s="439" t="s">
        <v>934</v>
      </c>
      <c r="W225" s="439" t="s">
        <v>803</v>
      </c>
      <c r="X225" s="440">
        <v>12</v>
      </c>
      <c r="Y225" s="440">
        <v>24</v>
      </c>
      <c r="Z225" s="441" t="s">
        <v>352</v>
      </c>
      <c r="AA225" s="442" t="s">
        <v>228</v>
      </c>
      <c r="AB225" s="441"/>
      <c r="AC225" s="442"/>
    </row>
    <row r="226" spans="1:29" s="395" customFormat="1" x14ac:dyDescent="0.2">
      <c r="A226" s="425">
        <v>5070658</v>
      </c>
      <c r="B226" s="426">
        <v>1444513</v>
      </c>
      <c r="C226" s="426" t="s">
        <v>896</v>
      </c>
      <c r="D226" s="319" t="s">
        <v>1068</v>
      </c>
      <c r="E226" s="428" t="s">
        <v>91</v>
      </c>
      <c r="F226" s="425">
        <v>8100</v>
      </c>
      <c r="G226" s="429">
        <v>1</v>
      </c>
      <c r="H226" s="429">
        <v>0</v>
      </c>
      <c r="I226" s="430">
        <v>53185.997499999998</v>
      </c>
      <c r="J226" s="436"/>
      <c r="K226" s="437"/>
      <c r="L226" s="426" t="s">
        <v>1069</v>
      </c>
      <c r="M226" s="388" t="s">
        <v>16</v>
      </c>
      <c r="N226" s="426" t="s">
        <v>88</v>
      </c>
      <c r="O226" s="426" t="s">
        <v>108</v>
      </c>
      <c r="P226" s="391" t="s">
        <v>59</v>
      </c>
      <c r="Q226" s="129" t="s">
        <v>88</v>
      </c>
      <c r="R226" s="129" t="s">
        <v>154</v>
      </c>
      <c r="S226" s="431">
        <v>42727</v>
      </c>
      <c r="T226" s="438">
        <v>42731</v>
      </c>
      <c r="U226" s="443" t="s">
        <v>1307</v>
      </c>
      <c r="V226" s="439" t="s">
        <v>934</v>
      </c>
      <c r="W226" s="439" t="s">
        <v>803</v>
      </c>
      <c r="X226" s="440">
        <v>12</v>
      </c>
      <c r="Y226" s="440">
        <v>12</v>
      </c>
      <c r="Z226" s="392" t="s">
        <v>324</v>
      </c>
      <c r="AA226" s="395" t="s">
        <v>246</v>
      </c>
      <c r="AB226" s="441"/>
      <c r="AC226" s="442"/>
    </row>
    <row r="227" spans="1:29" s="395" customFormat="1" x14ac:dyDescent="0.2">
      <c r="A227" s="425">
        <v>74876468</v>
      </c>
      <c r="B227" s="426">
        <v>1835964</v>
      </c>
      <c r="C227" s="426" t="s">
        <v>896</v>
      </c>
      <c r="D227" s="427" t="s">
        <v>938</v>
      </c>
      <c r="E227" s="428" t="s">
        <v>91</v>
      </c>
      <c r="F227" s="425">
        <v>8100</v>
      </c>
      <c r="G227" s="429">
        <v>1</v>
      </c>
      <c r="H227" s="429">
        <v>1</v>
      </c>
      <c r="I227" s="430">
        <v>23823.169399999999</v>
      </c>
      <c r="J227" s="436"/>
      <c r="K227" s="393" t="s">
        <v>246</v>
      </c>
      <c r="L227" s="426" t="s">
        <v>1070</v>
      </c>
      <c r="M227" s="388" t="s">
        <v>16</v>
      </c>
      <c r="N227" s="426" t="s">
        <v>66</v>
      </c>
      <c r="O227" s="426" t="s">
        <v>613</v>
      </c>
      <c r="P227" s="391" t="s">
        <v>59</v>
      </c>
      <c r="Q227" s="462" t="s">
        <v>66</v>
      </c>
      <c r="R227" s="129" t="s">
        <v>154</v>
      </c>
      <c r="S227" s="431">
        <v>42727</v>
      </c>
      <c r="T227" s="438">
        <v>42731</v>
      </c>
      <c r="U227" s="443" t="s">
        <v>1308</v>
      </c>
      <c r="V227" s="439" t="s">
        <v>934</v>
      </c>
      <c r="W227" s="439" t="s">
        <v>201</v>
      </c>
      <c r="X227" s="440">
        <v>5</v>
      </c>
      <c r="Y227" s="440">
        <v>5</v>
      </c>
      <c r="Z227" s="467"/>
      <c r="AA227" s="442"/>
      <c r="AB227" s="441"/>
      <c r="AC227" s="442"/>
    </row>
    <row r="228" spans="1:29" s="395" customFormat="1" x14ac:dyDescent="0.2">
      <c r="A228" s="425">
        <v>61264832</v>
      </c>
      <c r="B228" s="426">
        <v>1322208</v>
      </c>
      <c r="C228" s="426" t="s">
        <v>896</v>
      </c>
      <c r="D228" s="427" t="s">
        <v>1071</v>
      </c>
      <c r="E228" s="428" t="s">
        <v>91</v>
      </c>
      <c r="F228" s="425">
        <v>8100</v>
      </c>
      <c r="G228" s="429">
        <v>1</v>
      </c>
      <c r="H228" s="429">
        <v>1</v>
      </c>
      <c r="I228" s="430">
        <v>76234.137700000007</v>
      </c>
      <c r="J228" s="436"/>
      <c r="K228" s="393" t="s">
        <v>246</v>
      </c>
      <c r="L228" s="426"/>
      <c r="M228" s="388" t="s">
        <v>18</v>
      </c>
      <c r="N228" s="426" t="s">
        <v>18</v>
      </c>
      <c r="O228" s="426" t="s">
        <v>624</v>
      </c>
      <c r="P228" s="391" t="s">
        <v>59</v>
      </c>
      <c r="Q228" s="462" t="s">
        <v>18</v>
      </c>
      <c r="R228" s="129" t="s">
        <v>154</v>
      </c>
      <c r="S228" s="431">
        <v>42727</v>
      </c>
      <c r="T228" s="438">
        <v>42731</v>
      </c>
      <c r="U228" s="443" t="s">
        <v>228</v>
      </c>
      <c r="V228" s="439" t="s">
        <v>934</v>
      </c>
      <c r="W228" s="439" t="s">
        <v>812</v>
      </c>
      <c r="X228" s="440">
        <v>16</v>
      </c>
      <c r="Y228" s="440">
        <v>16</v>
      </c>
      <c r="Z228" s="441" t="s">
        <v>352</v>
      </c>
      <c r="AA228" s="442" t="s">
        <v>228</v>
      </c>
      <c r="AB228" s="441"/>
      <c r="AC228" s="442"/>
    </row>
    <row r="229" spans="1:29" s="395" customFormat="1" x14ac:dyDescent="0.2">
      <c r="A229" s="425">
        <v>61264832</v>
      </c>
      <c r="B229" s="426">
        <v>1322208</v>
      </c>
      <c r="C229" s="426" t="s">
        <v>896</v>
      </c>
      <c r="D229" s="427" t="s">
        <v>1071</v>
      </c>
      <c r="E229" s="428" t="s">
        <v>92</v>
      </c>
      <c r="F229" s="425">
        <v>8600</v>
      </c>
      <c r="G229" s="429">
        <v>1</v>
      </c>
      <c r="H229" s="429">
        <v>0</v>
      </c>
      <c r="I229" s="430">
        <v>127056.6577</v>
      </c>
      <c r="J229" s="436"/>
      <c r="K229" s="437"/>
      <c r="L229" s="426"/>
      <c r="M229" s="388" t="s">
        <v>18</v>
      </c>
      <c r="N229" s="426" t="s">
        <v>18</v>
      </c>
      <c r="O229" s="426" t="s">
        <v>624</v>
      </c>
      <c r="P229" s="391" t="s">
        <v>59</v>
      </c>
      <c r="Q229" s="462" t="s">
        <v>18</v>
      </c>
      <c r="R229" s="129" t="s">
        <v>154</v>
      </c>
      <c r="S229" s="431">
        <v>42727</v>
      </c>
      <c r="T229" s="438">
        <v>42731</v>
      </c>
      <c r="U229" s="443" t="s">
        <v>228</v>
      </c>
      <c r="V229" s="439" t="s">
        <v>934</v>
      </c>
      <c r="W229" s="439" t="s">
        <v>812</v>
      </c>
      <c r="X229" s="440">
        <v>16</v>
      </c>
      <c r="Y229" s="440">
        <v>16</v>
      </c>
      <c r="Z229" s="441" t="s">
        <v>352</v>
      </c>
      <c r="AA229" s="442" t="s">
        <v>228</v>
      </c>
      <c r="AB229" s="441"/>
      <c r="AC229" s="442"/>
    </row>
    <row r="230" spans="1:29" s="395" customFormat="1" x14ac:dyDescent="0.2">
      <c r="A230" s="425">
        <v>88743429</v>
      </c>
      <c r="B230" s="426">
        <v>1425950</v>
      </c>
      <c r="C230" s="426" t="s">
        <v>896</v>
      </c>
      <c r="D230" s="427" t="s">
        <v>1072</v>
      </c>
      <c r="E230" s="428" t="s">
        <v>92</v>
      </c>
      <c r="F230" s="425">
        <v>8600</v>
      </c>
      <c r="G230" s="429">
        <v>1</v>
      </c>
      <c r="H230" s="429">
        <v>1</v>
      </c>
      <c r="I230" s="430">
        <v>23028.491999999998</v>
      </c>
      <c r="J230" s="436"/>
      <c r="K230" s="393" t="s">
        <v>246</v>
      </c>
      <c r="L230" s="426" t="s">
        <v>1073</v>
      </c>
      <c r="M230" s="388" t="s">
        <v>13</v>
      </c>
      <c r="N230" s="426" t="s">
        <v>13</v>
      </c>
      <c r="O230" s="426" t="s">
        <v>1074</v>
      </c>
      <c r="P230" s="391" t="s">
        <v>59</v>
      </c>
      <c r="Q230" s="462" t="s">
        <v>13</v>
      </c>
      <c r="R230" s="129" t="s">
        <v>154</v>
      </c>
      <c r="S230" s="431">
        <v>42727</v>
      </c>
      <c r="T230" s="438">
        <v>42731</v>
      </c>
      <c r="U230" s="443" t="s">
        <v>1309</v>
      </c>
      <c r="V230" s="439" t="s">
        <v>934</v>
      </c>
      <c r="W230" s="439" t="s">
        <v>226</v>
      </c>
      <c r="X230" s="440">
        <v>3</v>
      </c>
      <c r="Y230" s="440">
        <v>3</v>
      </c>
      <c r="Z230" s="441" t="s">
        <v>352</v>
      </c>
      <c r="AA230" s="442" t="s">
        <v>228</v>
      </c>
      <c r="AB230" s="441"/>
      <c r="AC230" s="442"/>
    </row>
    <row r="231" spans="1:29" s="395" customFormat="1" x14ac:dyDescent="0.2">
      <c r="A231" s="425">
        <v>88743429</v>
      </c>
      <c r="B231" s="426">
        <v>1425950</v>
      </c>
      <c r="C231" s="426" t="s">
        <v>896</v>
      </c>
      <c r="D231" s="427" t="s">
        <v>1072</v>
      </c>
      <c r="E231" s="428" t="s">
        <v>92</v>
      </c>
      <c r="F231" s="425">
        <v>8600</v>
      </c>
      <c r="G231" s="429">
        <v>1</v>
      </c>
      <c r="H231" s="429">
        <v>1</v>
      </c>
      <c r="I231" s="430">
        <v>92113.967900000003</v>
      </c>
      <c r="J231" s="436"/>
      <c r="K231" s="393" t="s">
        <v>246</v>
      </c>
      <c r="L231" s="426" t="s">
        <v>1073</v>
      </c>
      <c r="M231" s="388" t="s">
        <v>13</v>
      </c>
      <c r="N231" s="426" t="s">
        <v>13</v>
      </c>
      <c r="O231" s="426" t="s">
        <v>1074</v>
      </c>
      <c r="P231" s="391" t="s">
        <v>59</v>
      </c>
      <c r="Q231" s="462" t="s">
        <v>13</v>
      </c>
      <c r="R231" s="129" t="s">
        <v>154</v>
      </c>
      <c r="S231" s="431">
        <v>42727</v>
      </c>
      <c r="T231" s="438">
        <v>42731</v>
      </c>
      <c r="U231" s="443" t="s">
        <v>1309</v>
      </c>
      <c r="V231" s="439" t="s">
        <v>1075</v>
      </c>
      <c r="W231" s="439" t="s">
        <v>375</v>
      </c>
      <c r="X231" s="440">
        <v>12</v>
      </c>
      <c r="Y231" s="440">
        <v>24</v>
      </c>
      <c r="Z231" s="441" t="s">
        <v>352</v>
      </c>
      <c r="AA231" s="442" t="s">
        <v>228</v>
      </c>
      <c r="AB231" s="441"/>
      <c r="AC231" s="442"/>
    </row>
    <row r="232" spans="1:29" s="395" customFormat="1" x14ac:dyDescent="0.2">
      <c r="A232" s="425">
        <v>91687093</v>
      </c>
      <c r="B232" s="426">
        <v>6174588</v>
      </c>
      <c r="C232" s="426" t="s">
        <v>896</v>
      </c>
      <c r="D232" s="427" t="s">
        <v>1076</v>
      </c>
      <c r="E232" s="428" t="s">
        <v>91</v>
      </c>
      <c r="F232" s="425">
        <v>8100</v>
      </c>
      <c r="G232" s="429">
        <v>1</v>
      </c>
      <c r="H232" s="429">
        <v>0</v>
      </c>
      <c r="I232" s="430">
        <v>55268.494599999998</v>
      </c>
      <c r="J232" s="436"/>
      <c r="K232" s="277" t="s">
        <v>391</v>
      </c>
      <c r="L232" s="388" t="s">
        <v>1557</v>
      </c>
      <c r="M232" s="388" t="s">
        <v>13</v>
      </c>
      <c r="N232" s="426" t="s">
        <v>13</v>
      </c>
      <c r="O232" s="426" t="s">
        <v>540</v>
      </c>
      <c r="P232" s="391" t="s">
        <v>59</v>
      </c>
      <c r="Q232" s="462" t="s">
        <v>13</v>
      </c>
      <c r="R232" s="129" t="s">
        <v>154</v>
      </c>
      <c r="S232" s="431">
        <v>42727</v>
      </c>
      <c r="T232" s="438">
        <v>42731</v>
      </c>
      <c r="U232" s="443" t="s">
        <v>1310</v>
      </c>
      <c r="V232" s="439" t="s">
        <v>934</v>
      </c>
      <c r="W232" s="439" t="s">
        <v>803</v>
      </c>
      <c r="X232" s="440">
        <v>12</v>
      </c>
      <c r="Y232" s="440">
        <v>36</v>
      </c>
      <c r="Z232" s="441" t="s">
        <v>352</v>
      </c>
      <c r="AA232" s="442" t="s">
        <v>228</v>
      </c>
      <c r="AB232" s="441"/>
      <c r="AC232" s="442"/>
    </row>
    <row r="233" spans="1:29" s="395" customFormat="1" x14ac:dyDescent="0.2">
      <c r="A233" s="425">
        <v>5771734</v>
      </c>
      <c r="B233" s="426">
        <v>669584</v>
      </c>
      <c r="C233" s="426" t="s">
        <v>896</v>
      </c>
      <c r="D233" s="427" t="s">
        <v>1077</v>
      </c>
      <c r="E233" s="428" t="s">
        <v>92</v>
      </c>
      <c r="F233" s="425">
        <v>8600</v>
      </c>
      <c r="G233" s="429">
        <v>1</v>
      </c>
      <c r="H233" s="429">
        <v>1</v>
      </c>
      <c r="I233" s="430">
        <v>74999.97</v>
      </c>
      <c r="J233" s="436"/>
      <c r="K233" s="393" t="s">
        <v>246</v>
      </c>
      <c r="L233" s="426"/>
      <c r="M233" s="388" t="s">
        <v>12</v>
      </c>
      <c r="N233" s="426" t="s">
        <v>12</v>
      </c>
      <c r="O233" s="426" t="s">
        <v>67</v>
      </c>
      <c r="P233" s="391" t="s">
        <v>59</v>
      </c>
      <c r="Q233" s="462" t="s">
        <v>12</v>
      </c>
      <c r="R233" s="129" t="s">
        <v>154</v>
      </c>
      <c r="S233" s="431">
        <v>42727</v>
      </c>
      <c r="T233" s="438">
        <v>42731</v>
      </c>
      <c r="U233" s="443" t="s">
        <v>1311</v>
      </c>
      <c r="V233" s="439" t="s">
        <v>934</v>
      </c>
      <c r="W233" s="439" t="s">
        <v>509</v>
      </c>
      <c r="X233" s="440">
        <v>9</v>
      </c>
      <c r="Y233" s="440">
        <v>9</v>
      </c>
      <c r="Z233" s="392" t="s">
        <v>324</v>
      </c>
      <c r="AA233" s="395" t="s">
        <v>246</v>
      </c>
      <c r="AB233" s="441"/>
      <c r="AC233" s="442"/>
    </row>
    <row r="234" spans="1:29" s="395" customFormat="1" x14ac:dyDescent="0.2">
      <c r="A234" s="425">
        <v>62130168</v>
      </c>
      <c r="B234" s="426">
        <v>2243435</v>
      </c>
      <c r="C234" s="426" t="s">
        <v>896</v>
      </c>
      <c r="D234" s="427" t="s">
        <v>1078</v>
      </c>
      <c r="E234" s="428" t="s">
        <v>91</v>
      </c>
      <c r="F234" s="425">
        <v>8100</v>
      </c>
      <c r="G234" s="429">
        <v>1</v>
      </c>
      <c r="H234" s="429">
        <v>1</v>
      </c>
      <c r="I234" s="430">
        <v>57175.6086</v>
      </c>
      <c r="J234" s="436"/>
      <c r="K234" s="393" t="s">
        <v>246</v>
      </c>
      <c r="L234" s="426" t="s">
        <v>1079</v>
      </c>
      <c r="M234" s="388" t="s">
        <v>16</v>
      </c>
      <c r="N234" s="426" t="s">
        <v>629</v>
      </c>
      <c r="O234" s="426" t="s">
        <v>630</v>
      </c>
      <c r="P234" s="391" t="s">
        <v>59</v>
      </c>
      <c r="Q234" s="462" t="s">
        <v>629</v>
      </c>
      <c r="R234" s="129" t="s">
        <v>154</v>
      </c>
      <c r="S234" s="431">
        <v>42726</v>
      </c>
      <c r="T234" s="438">
        <v>42731</v>
      </c>
      <c r="U234" s="443" t="s">
        <v>1312</v>
      </c>
      <c r="V234" s="439" t="s">
        <v>934</v>
      </c>
      <c r="W234" s="439" t="s">
        <v>803</v>
      </c>
      <c r="X234" s="440">
        <v>12</v>
      </c>
      <c r="Y234" s="440">
        <v>36</v>
      </c>
      <c r="Z234" s="441" t="s">
        <v>352</v>
      </c>
      <c r="AA234" s="442" t="s">
        <v>228</v>
      </c>
      <c r="AB234" s="441"/>
      <c r="AC234" s="395" t="s">
        <v>671</v>
      </c>
    </row>
    <row r="235" spans="1:29" s="395" customFormat="1" x14ac:dyDescent="0.2">
      <c r="A235" s="425">
        <v>61359693</v>
      </c>
      <c r="B235" s="426">
        <v>15848911</v>
      </c>
      <c r="C235" s="426" t="s">
        <v>896</v>
      </c>
      <c r="D235" s="427" t="s">
        <v>1080</v>
      </c>
      <c r="E235" s="428" t="s">
        <v>91</v>
      </c>
      <c r="F235" s="425">
        <v>8100</v>
      </c>
      <c r="G235" s="429">
        <v>1</v>
      </c>
      <c r="H235" s="429">
        <v>1</v>
      </c>
      <c r="I235" s="430">
        <v>60000</v>
      </c>
      <c r="J235" s="436"/>
      <c r="K235" s="393" t="s">
        <v>246</v>
      </c>
      <c r="L235" s="388" t="s">
        <v>1400</v>
      </c>
      <c r="M235" s="388" t="s">
        <v>12</v>
      </c>
      <c r="N235" s="426" t="s">
        <v>12</v>
      </c>
      <c r="O235" s="426" t="s">
        <v>67</v>
      </c>
      <c r="P235" s="480" t="s">
        <v>59</v>
      </c>
      <c r="Q235" s="481" t="s">
        <v>12</v>
      </c>
      <c r="R235" s="481" t="s">
        <v>154</v>
      </c>
      <c r="S235" s="431">
        <v>42726</v>
      </c>
      <c r="T235" s="438">
        <v>42731</v>
      </c>
      <c r="U235" s="443" t="s">
        <v>1313</v>
      </c>
      <c r="V235" s="439" t="s">
        <v>792</v>
      </c>
      <c r="W235" s="439" t="s">
        <v>841</v>
      </c>
      <c r="X235" s="440">
        <v>12</v>
      </c>
      <c r="Y235" s="440">
        <v>12</v>
      </c>
      <c r="Z235" s="492" t="s">
        <v>854</v>
      </c>
      <c r="AA235" s="395" t="s">
        <v>246</v>
      </c>
      <c r="AB235" s="441"/>
      <c r="AC235" s="442"/>
    </row>
    <row r="236" spans="1:29" s="395" customFormat="1" x14ac:dyDescent="0.2">
      <c r="A236" s="425">
        <v>67283216</v>
      </c>
      <c r="B236" s="426">
        <v>7563295</v>
      </c>
      <c r="C236" s="426" t="s">
        <v>896</v>
      </c>
      <c r="D236" s="427" t="s">
        <v>1081</v>
      </c>
      <c r="E236" s="428" t="s">
        <v>92</v>
      </c>
      <c r="F236" s="425">
        <v>8600</v>
      </c>
      <c r="G236" s="429">
        <v>1</v>
      </c>
      <c r="H236" s="429">
        <v>1</v>
      </c>
      <c r="I236" s="430">
        <v>99999.96</v>
      </c>
      <c r="J236" s="436"/>
      <c r="K236" s="393" t="s">
        <v>246</v>
      </c>
      <c r="L236" s="426"/>
      <c r="M236" s="388" t="s">
        <v>12</v>
      </c>
      <c r="N236" s="426" t="s">
        <v>12</v>
      </c>
      <c r="O236" s="426" t="s">
        <v>78</v>
      </c>
      <c r="P236" s="461" t="s">
        <v>228</v>
      </c>
      <c r="Q236" s="462" t="s">
        <v>228</v>
      </c>
      <c r="R236" s="462" t="s">
        <v>152</v>
      </c>
      <c r="S236" s="431">
        <v>42726</v>
      </c>
      <c r="T236" s="438">
        <v>42731</v>
      </c>
      <c r="U236" s="443" t="s">
        <v>228</v>
      </c>
      <c r="V236" s="439" t="s">
        <v>934</v>
      </c>
      <c r="W236" s="439" t="s">
        <v>803</v>
      </c>
      <c r="X236" s="440">
        <v>12</v>
      </c>
      <c r="Y236" s="440">
        <v>12</v>
      </c>
      <c r="Z236" s="441" t="s">
        <v>352</v>
      </c>
      <c r="AA236" s="442" t="s">
        <v>228</v>
      </c>
      <c r="AB236" s="441"/>
      <c r="AC236" s="442"/>
    </row>
    <row r="237" spans="1:29" s="395" customFormat="1" x14ac:dyDescent="0.2">
      <c r="A237" s="425">
        <v>75538010</v>
      </c>
      <c r="B237" s="426">
        <v>39101375</v>
      </c>
      <c r="C237" s="426" t="s">
        <v>896</v>
      </c>
      <c r="D237" s="427" t="s">
        <v>1082</v>
      </c>
      <c r="E237" s="428" t="s">
        <v>92</v>
      </c>
      <c r="F237" s="425">
        <v>8600</v>
      </c>
      <c r="G237" s="429">
        <v>1</v>
      </c>
      <c r="H237" s="429">
        <v>0</v>
      </c>
      <c r="I237" s="430">
        <v>99999.96</v>
      </c>
      <c r="J237" s="436"/>
      <c r="K237" s="277" t="s">
        <v>391</v>
      </c>
      <c r="L237" s="388" t="s">
        <v>1554</v>
      </c>
      <c r="M237" s="388" t="s">
        <v>12</v>
      </c>
      <c r="N237" s="426" t="s">
        <v>12</v>
      </c>
      <c r="O237" s="426" t="s">
        <v>68</v>
      </c>
      <c r="P237" s="461" t="s">
        <v>228</v>
      </c>
      <c r="Q237" s="462" t="s">
        <v>228</v>
      </c>
      <c r="R237" s="462" t="s">
        <v>152</v>
      </c>
      <c r="S237" s="431">
        <v>42726</v>
      </c>
      <c r="T237" s="438">
        <v>42731</v>
      </c>
      <c r="U237" s="443" t="s">
        <v>228</v>
      </c>
      <c r="V237" s="439" t="s">
        <v>610</v>
      </c>
      <c r="W237" s="439" t="s">
        <v>662</v>
      </c>
      <c r="X237" s="440">
        <v>12</v>
      </c>
      <c r="Y237" s="440">
        <v>36</v>
      </c>
      <c r="Z237" s="441" t="s">
        <v>352</v>
      </c>
      <c r="AA237" s="442" t="s">
        <v>228</v>
      </c>
      <c r="AB237" s="441"/>
      <c r="AC237" s="442"/>
    </row>
    <row r="238" spans="1:29" s="395" customFormat="1" x14ac:dyDescent="0.2">
      <c r="A238" s="425">
        <v>82614271</v>
      </c>
      <c r="B238" s="426">
        <v>3759671</v>
      </c>
      <c r="C238" s="426" t="s">
        <v>896</v>
      </c>
      <c r="D238" s="427" t="s">
        <v>1083</v>
      </c>
      <c r="E238" s="428" t="s">
        <v>92</v>
      </c>
      <c r="F238" s="425">
        <v>8600</v>
      </c>
      <c r="G238" s="429">
        <v>1</v>
      </c>
      <c r="H238" s="429">
        <v>0</v>
      </c>
      <c r="I238" s="430">
        <v>89803.474900000001</v>
      </c>
      <c r="J238" s="436"/>
      <c r="K238" s="437"/>
      <c r="L238" s="426" t="s">
        <v>1084</v>
      </c>
      <c r="M238" s="388" t="s">
        <v>27</v>
      </c>
      <c r="N238" s="426" t="s">
        <v>49</v>
      </c>
      <c r="O238" s="426" t="s">
        <v>173</v>
      </c>
      <c r="P238" s="461" t="s">
        <v>228</v>
      </c>
      <c r="Q238" s="462" t="s">
        <v>228</v>
      </c>
      <c r="R238" s="462" t="s">
        <v>152</v>
      </c>
      <c r="S238" s="431">
        <v>42726</v>
      </c>
      <c r="T238" s="438">
        <v>42731</v>
      </c>
      <c r="U238" s="443" t="s">
        <v>228</v>
      </c>
      <c r="V238" s="439" t="s">
        <v>934</v>
      </c>
      <c r="W238" s="439" t="s">
        <v>803</v>
      </c>
      <c r="X238" s="440">
        <v>12</v>
      </c>
      <c r="Y238" s="440">
        <v>36</v>
      </c>
      <c r="Z238" s="441" t="s">
        <v>352</v>
      </c>
      <c r="AA238" s="442" t="s">
        <v>228</v>
      </c>
      <c r="AB238" s="441"/>
      <c r="AC238" s="442"/>
    </row>
    <row r="239" spans="1:29" s="395" customFormat="1" x14ac:dyDescent="0.2">
      <c r="A239" s="425">
        <v>46553223</v>
      </c>
      <c r="B239" s="426">
        <v>39101358</v>
      </c>
      <c r="C239" s="426" t="s">
        <v>896</v>
      </c>
      <c r="D239" s="427" t="s">
        <v>1085</v>
      </c>
      <c r="E239" s="428" t="s">
        <v>91</v>
      </c>
      <c r="F239" s="425">
        <v>8100</v>
      </c>
      <c r="G239" s="429">
        <v>1</v>
      </c>
      <c r="H239" s="429">
        <v>0</v>
      </c>
      <c r="I239" s="430">
        <v>53882.084900000002</v>
      </c>
      <c r="J239" s="436"/>
      <c r="K239" s="437"/>
      <c r="L239" s="426"/>
      <c r="M239" s="388" t="s">
        <v>27</v>
      </c>
      <c r="N239" s="426" t="s">
        <v>49</v>
      </c>
      <c r="O239" s="426" t="s">
        <v>98</v>
      </c>
      <c r="P239" s="461" t="s">
        <v>228</v>
      </c>
      <c r="Q239" s="462" t="s">
        <v>228</v>
      </c>
      <c r="R239" s="462" t="s">
        <v>152</v>
      </c>
      <c r="S239" s="431">
        <v>42726</v>
      </c>
      <c r="T239" s="438">
        <v>42731</v>
      </c>
      <c r="U239" s="443" t="s">
        <v>228</v>
      </c>
      <c r="V239" s="439" t="s">
        <v>934</v>
      </c>
      <c r="W239" s="439" t="s">
        <v>803</v>
      </c>
      <c r="X239" s="440">
        <v>12</v>
      </c>
      <c r="Y239" s="440">
        <v>36</v>
      </c>
      <c r="Z239" s="441" t="s">
        <v>352</v>
      </c>
      <c r="AA239" s="442" t="s">
        <v>228</v>
      </c>
      <c r="AB239" s="441"/>
      <c r="AC239" s="442"/>
    </row>
    <row r="240" spans="1:29" s="395" customFormat="1" x14ac:dyDescent="0.2">
      <c r="A240" s="371">
        <v>72764704</v>
      </c>
      <c r="B240" s="388">
        <v>6403155</v>
      </c>
      <c r="C240" s="426" t="s">
        <v>896</v>
      </c>
      <c r="D240" s="319" t="s">
        <v>1086</v>
      </c>
      <c r="E240" s="326" t="s">
        <v>92</v>
      </c>
      <c r="F240" s="390">
        <v>8600</v>
      </c>
      <c r="G240" s="390">
        <v>4</v>
      </c>
      <c r="H240" s="429">
        <v>0</v>
      </c>
      <c r="I240" s="373">
        <v>359213.8995</v>
      </c>
      <c r="J240" s="327"/>
      <c r="K240" s="322"/>
      <c r="L240" s="388" t="s">
        <v>1087</v>
      </c>
      <c r="M240" s="388" t="s">
        <v>27</v>
      </c>
      <c r="N240" s="388" t="s">
        <v>49</v>
      </c>
      <c r="O240" s="388" t="s">
        <v>64</v>
      </c>
      <c r="P240" s="391" t="s">
        <v>59</v>
      </c>
      <c r="Q240" s="129" t="s">
        <v>49</v>
      </c>
      <c r="R240" s="387" t="s">
        <v>154</v>
      </c>
      <c r="S240" s="431">
        <v>42726</v>
      </c>
      <c r="T240" s="438">
        <v>42731</v>
      </c>
      <c r="U240" s="329" t="s">
        <v>228</v>
      </c>
      <c r="V240" s="394" t="s">
        <v>934</v>
      </c>
      <c r="W240" s="394" t="s">
        <v>803</v>
      </c>
      <c r="X240" s="328">
        <v>12</v>
      </c>
      <c r="Y240" s="328">
        <v>12</v>
      </c>
      <c r="Z240" s="441" t="s">
        <v>352</v>
      </c>
      <c r="AA240" s="442" t="s">
        <v>228</v>
      </c>
      <c r="AB240" s="392"/>
      <c r="AC240" s="392"/>
    </row>
    <row r="241" spans="1:29" s="395" customFormat="1" x14ac:dyDescent="0.2">
      <c r="A241" s="425">
        <v>89201159</v>
      </c>
      <c r="B241" s="426">
        <v>3765438</v>
      </c>
      <c r="C241" s="426" t="s">
        <v>896</v>
      </c>
      <c r="D241" s="427" t="s">
        <v>1088</v>
      </c>
      <c r="E241" s="428" t="s">
        <v>112</v>
      </c>
      <c r="F241" s="390">
        <v>8600</v>
      </c>
      <c r="G241" s="429">
        <v>1</v>
      </c>
      <c r="H241" s="429">
        <v>0</v>
      </c>
      <c r="I241" s="430">
        <v>88643.339099999997</v>
      </c>
      <c r="J241" s="436"/>
      <c r="K241" s="437"/>
      <c r="L241" s="426"/>
      <c r="M241" s="388" t="s">
        <v>16</v>
      </c>
      <c r="N241" s="426" t="s">
        <v>88</v>
      </c>
      <c r="O241" s="426" t="s">
        <v>108</v>
      </c>
      <c r="P241" s="461" t="s">
        <v>59</v>
      </c>
      <c r="Q241" s="462" t="s">
        <v>88</v>
      </c>
      <c r="R241" s="464" t="s">
        <v>154</v>
      </c>
      <c r="S241" s="431">
        <v>42727</v>
      </c>
      <c r="T241" s="438">
        <v>42731</v>
      </c>
      <c r="U241" s="443" t="s">
        <v>1314</v>
      </c>
      <c r="V241" s="394" t="s">
        <v>934</v>
      </c>
      <c r="W241" s="394" t="s">
        <v>203</v>
      </c>
      <c r="X241" s="328">
        <v>4</v>
      </c>
      <c r="Y241" s="328">
        <v>28</v>
      </c>
      <c r="Z241" s="468"/>
      <c r="AA241" s="469"/>
      <c r="AB241" s="392"/>
      <c r="AC241" s="392"/>
    </row>
    <row r="242" spans="1:29" s="395" customFormat="1" x14ac:dyDescent="0.2">
      <c r="A242" s="425">
        <v>89499241</v>
      </c>
      <c r="B242" s="426">
        <v>2288147</v>
      </c>
      <c r="C242" s="426" t="s">
        <v>896</v>
      </c>
      <c r="D242" s="319" t="s">
        <v>1009</v>
      </c>
      <c r="E242" s="428" t="s">
        <v>92</v>
      </c>
      <c r="F242" s="429">
        <v>8600</v>
      </c>
      <c r="G242" s="429">
        <v>3</v>
      </c>
      <c r="H242" s="429">
        <v>3</v>
      </c>
      <c r="I242" s="430">
        <v>285877.47710000002</v>
      </c>
      <c r="J242" s="436"/>
      <c r="K242" s="393" t="s">
        <v>246</v>
      </c>
      <c r="L242" s="388" t="s">
        <v>1403</v>
      </c>
      <c r="M242" s="388" t="s">
        <v>19</v>
      </c>
      <c r="N242" s="426" t="s">
        <v>19</v>
      </c>
      <c r="O242" s="426" t="s">
        <v>272</v>
      </c>
      <c r="P242" s="480" t="s">
        <v>59</v>
      </c>
      <c r="Q242" s="267" t="s">
        <v>227</v>
      </c>
      <c r="R242" s="481" t="s">
        <v>154</v>
      </c>
      <c r="S242" s="431">
        <v>42731</v>
      </c>
      <c r="T242" s="438">
        <v>42733</v>
      </c>
      <c r="U242" s="443" t="s">
        <v>1315</v>
      </c>
      <c r="V242" s="439" t="s">
        <v>934</v>
      </c>
      <c r="W242" s="439" t="s">
        <v>803</v>
      </c>
      <c r="X242" s="440">
        <v>12</v>
      </c>
      <c r="Y242" s="440">
        <v>12</v>
      </c>
      <c r="Z242" s="441" t="s">
        <v>352</v>
      </c>
      <c r="AA242" s="442" t="s">
        <v>228</v>
      </c>
      <c r="AB242" s="441"/>
      <c r="AC242" s="441"/>
    </row>
    <row r="243" spans="1:29" s="395" customFormat="1" x14ac:dyDescent="0.2">
      <c r="A243" s="425">
        <v>66200579</v>
      </c>
      <c r="B243" s="426">
        <v>2202542</v>
      </c>
      <c r="C243" s="426" t="s">
        <v>896</v>
      </c>
      <c r="D243" s="427" t="s">
        <v>1125</v>
      </c>
      <c r="E243" s="428" t="s">
        <v>92</v>
      </c>
      <c r="F243" s="429">
        <v>8600</v>
      </c>
      <c r="G243" s="429">
        <v>1</v>
      </c>
      <c r="H243" s="429">
        <v>0</v>
      </c>
      <c r="I243" s="430">
        <v>89803.474900000001</v>
      </c>
      <c r="J243" s="436"/>
      <c r="K243" s="437"/>
      <c r="L243" s="426"/>
      <c r="M243" s="388" t="s">
        <v>27</v>
      </c>
      <c r="N243" s="426" t="s">
        <v>49</v>
      </c>
      <c r="O243" s="426" t="s">
        <v>63</v>
      </c>
      <c r="P243" s="391" t="s">
        <v>228</v>
      </c>
      <c r="Q243" s="462" t="s">
        <v>228</v>
      </c>
      <c r="R243" s="464" t="s">
        <v>152</v>
      </c>
      <c r="S243" s="431">
        <v>42733</v>
      </c>
      <c r="T243" s="438">
        <v>42734</v>
      </c>
      <c r="U243" s="443" t="s">
        <v>1316</v>
      </c>
      <c r="V243" s="439" t="s">
        <v>934</v>
      </c>
      <c r="W243" s="439" t="s">
        <v>803</v>
      </c>
      <c r="X243" s="440">
        <v>12</v>
      </c>
      <c r="Y243" s="440">
        <v>36</v>
      </c>
      <c r="Z243" s="441" t="s">
        <v>352</v>
      </c>
      <c r="AA243" s="442" t="s">
        <v>228</v>
      </c>
      <c r="AB243" s="441"/>
      <c r="AC243" s="441"/>
    </row>
    <row r="244" spans="1:29" s="395" customFormat="1" x14ac:dyDescent="0.2">
      <c r="A244" s="425">
        <v>75917303</v>
      </c>
      <c r="B244" s="426">
        <v>3505685</v>
      </c>
      <c r="C244" s="426" t="s">
        <v>896</v>
      </c>
      <c r="D244" s="319" t="s">
        <v>1126</v>
      </c>
      <c r="E244" s="428" t="s">
        <v>91</v>
      </c>
      <c r="F244" s="429">
        <v>8100</v>
      </c>
      <c r="G244" s="429">
        <v>1</v>
      </c>
      <c r="H244" s="429">
        <v>0</v>
      </c>
      <c r="I244" s="430">
        <v>57263.797700000003</v>
      </c>
      <c r="J244" s="436"/>
      <c r="K244" s="437"/>
      <c r="L244" s="388" t="s">
        <v>1266</v>
      </c>
      <c r="M244" s="388" t="s">
        <v>166</v>
      </c>
      <c r="N244" s="426" t="s">
        <v>471</v>
      </c>
      <c r="O244" s="426" t="s">
        <v>1127</v>
      </c>
      <c r="P244" s="480" t="s">
        <v>59</v>
      </c>
      <c r="Q244" s="481" t="s">
        <v>471</v>
      </c>
      <c r="R244" s="481" t="s">
        <v>154</v>
      </c>
      <c r="S244" s="431">
        <v>42733</v>
      </c>
      <c r="T244" s="438">
        <v>42734</v>
      </c>
      <c r="U244" s="443" t="s">
        <v>1317</v>
      </c>
      <c r="V244" s="439" t="s">
        <v>934</v>
      </c>
      <c r="W244" s="439" t="s">
        <v>803</v>
      </c>
      <c r="X244" s="440">
        <v>12</v>
      </c>
      <c r="Y244" s="440">
        <v>12</v>
      </c>
      <c r="Z244" s="441" t="s">
        <v>352</v>
      </c>
      <c r="AA244" s="442" t="s">
        <v>228</v>
      </c>
      <c r="AB244" s="441"/>
      <c r="AC244" s="441"/>
    </row>
    <row r="245" spans="1:29" s="395" customFormat="1" x14ac:dyDescent="0.2">
      <c r="A245" s="425">
        <v>78876066</v>
      </c>
      <c r="B245" s="426">
        <v>11689567</v>
      </c>
      <c r="C245" s="426" t="s">
        <v>896</v>
      </c>
      <c r="D245" s="427" t="s">
        <v>1128</v>
      </c>
      <c r="E245" s="428" t="s">
        <v>92</v>
      </c>
      <c r="F245" s="429">
        <v>8600</v>
      </c>
      <c r="G245" s="429">
        <v>1</v>
      </c>
      <c r="H245" s="429">
        <v>1</v>
      </c>
      <c r="I245" s="430">
        <v>99999.96</v>
      </c>
      <c r="J245" s="436"/>
      <c r="K245" s="393" t="s">
        <v>246</v>
      </c>
      <c r="L245" s="388" t="s">
        <v>1400</v>
      </c>
      <c r="M245" s="388" t="s">
        <v>166</v>
      </c>
      <c r="N245" s="426" t="s">
        <v>568</v>
      </c>
      <c r="O245" s="426" t="s">
        <v>569</v>
      </c>
      <c r="P245" s="480" t="s">
        <v>59</v>
      </c>
      <c r="Q245" s="481" t="s">
        <v>568</v>
      </c>
      <c r="R245" s="481" t="s">
        <v>154</v>
      </c>
      <c r="S245" s="431">
        <v>42733</v>
      </c>
      <c r="T245" s="438">
        <v>42734</v>
      </c>
      <c r="U245" s="443" t="s">
        <v>228</v>
      </c>
      <c r="V245" s="439" t="s">
        <v>934</v>
      </c>
      <c r="W245" s="439" t="s">
        <v>803</v>
      </c>
      <c r="X245" s="440">
        <v>12</v>
      </c>
      <c r="Y245" s="440">
        <v>36</v>
      </c>
      <c r="Z245" s="441" t="s">
        <v>352</v>
      </c>
      <c r="AA245" s="442" t="s">
        <v>228</v>
      </c>
      <c r="AB245" s="441"/>
      <c r="AC245" s="441"/>
    </row>
    <row r="246" spans="1:29" s="395" customFormat="1" x14ac:dyDescent="0.2">
      <c r="A246" s="425">
        <v>54724397</v>
      </c>
      <c r="B246" s="426">
        <v>642691</v>
      </c>
      <c r="C246" s="426" t="s">
        <v>896</v>
      </c>
      <c r="D246" s="427" t="s">
        <v>1129</v>
      </c>
      <c r="E246" s="428" t="s">
        <v>92</v>
      </c>
      <c r="F246" s="429">
        <v>8600</v>
      </c>
      <c r="G246" s="429">
        <v>2</v>
      </c>
      <c r="H246" s="429">
        <v>0</v>
      </c>
      <c r="I246" s="430">
        <v>99999.96</v>
      </c>
      <c r="J246" s="436"/>
      <c r="K246" s="437"/>
      <c r="L246" s="426"/>
      <c r="M246" s="388" t="s">
        <v>12</v>
      </c>
      <c r="N246" s="426" t="s">
        <v>12</v>
      </c>
      <c r="O246" s="426" t="s">
        <v>67</v>
      </c>
      <c r="P246" s="391" t="s">
        <v>59</v>
      </c>
      <c r="Q246" s="129" t="s">
        <v>12</v>
      </c>
      <c r="R246" s="464" t="s">
        <v>154</v>
      </c>
      <c r="S246" s="431">
        <v>42732</v>
      </c>
      <c r="T246" s="438">
        <v>42734</v>
      </c>
      <c r="U246" s="443" t="s">
        <v>1318</v>
      </c>
      <c r="V246" s="439" t="s">
        <v>934</v>
      </c>
      <c r="W246" s="439" t="s">
        <v>200</v>
      </c>
      <c r="X246" s="440">
        <v>6</v>
      </c>
      <c r="Y246" s="440">
        <v>30</v>
      </c>
      <c r="Z246" s="441" t="s">
        <v>352</v>
      </c>
      <c r="AA246" s="442" t="s">
        <v>228</v>
      </c>
      <c r="AB246" s="441"/>
      <c r="AC246" s="441"/>
    </row>
    <row r="247" spans="1:29" s="395" customFormat="1" x14ac:dyDescent="0.2">
      <c r="A247" s="425">
        <v>76446425</v>
      </c>
      <c r="B247" s="426">
        <v>4597773</v>
      </c>
      <c r="C247" s="426" t="s">
        <v>896</v>
      </c>
      <c r="D247" s="427" t="s">
        <v>1130</v>
      </c>
      <c r="E247" s="428" t="s">
        <v>92</v>
      </c>
      <c r="F247" s="429">
        <v>8600</v>
      </c>
      <c r="G247" s="429">
        <v>1</v>
      </c>
      <c r="H247" s="429">
        <v>1</v>
      </c>
      <c r="I247" s="430">
        <v>6666.6639999999998</v>
      </c>
      <c r="J247" s="436"/>
      <c r="K247" s="393" t="s">
        <v>246</v>
      </c>
      <c r="L247" s="426"/>
      <c r="M247" s="388" t="s">
        <v>25</v>
      </c>
      <c r="N247" s="426" t="s">
        <v>65</v>
      </c>
      <c r="O247" s="426" t="s">
        <v>89</v>
      </c>
      <c r="P247" s="461" t="s">
        <v>228</v>
      </c>
      <c r="Q247" s="462" t="s">
        <v>228</v>
      </c>
      <c r="R247" s="464" t="s">
        <v>152</v>
      </c>
      <c r="S247" s="431">
        <v>42732</v>
      </c>
      <c r="T247" s="438">
        <v>42734</v>
      </c>
      <c r="U247" s="443" t="s">
        <v>1319</v>
      </c>
      <c r="V247" s="439" t="s">
        <v>792</v>
      </c>
      <c r="W247" s="439" t="s">
        <v>204</v>
      </c>
      <c r="X247" s="440">
        <v>1</v>
      </c>
      <c r="Y247" s="440">
        <v>13</v>
      </c>
      <c r="Z247" s="441" t="s">
        <v>352</v>
      </c>
      <c r="AA247" s="442" t="s">
        <v>228</v>
      </c>
      <c r="AB247" s="441"/>
      <c r="AC247" s="441"/>
    </row>
    <row r="248" spans="1:29" s="395" customFormat="1" x14ac:dyDescent="0.2">
      <c r="A248" s="425">
        <v>5806755</v>
      </c>
      <c r="B248" s="426">
        <v>1363928</v>
      </c>
      <c r="C248" s="426" t="s">
        <v>896</v>
      </c>
      <c r="D248" s="427" t="s">
        <v>1131</v>
      </c>
      <c r="E248" s="428" t="s">
        <v>91</v>
      </c>
      <c r="F248" s="429">
        <v>8100</v>
      </c>
      <c r="G248" s="429">
        <v>1</v>
      </c>
      <c r="H248" s="429">
        <v>0</v>
      </c>
      <c r="I248" s="430">
        <v>60000</v>
      </c>
      <c r="J248" s="436"/>
      <c r="K248" s="437"/>
      <c r="L248" s="426"/>
      <c r="M248" s="388" t="s">
        <v>15</v>
      </c>
      <c r="N248" s="426" t="s">
        <v>82</v>
      </c>
      <c r="O248" s="426" t="s">
        <v>618</v>
      </c>
      <c r="P248" s="391" t="s">
        <v>59</v>
      </c>
      <c r="Q248" s="129" t="s">
        <v>82</v>
      </c>
      <c r="R248" s="464" t="s">
        <v>154</v>
      </c>
      <c r="S248" s="431">
        <v>42732</v>
      </c>
      <c r="T248" s="438">
        <v>42734</v>
      </c>
      <c r="U248" s="443" t="s">
        <v>1320</v>
      </c>
      <c r="V248" s="439" t="s">
        <v>934</v>
      </c>
      <c r="W248" s="439" t="s">
        <v>803</v>
      </c>
      <c r="X248" s="440">
        <v>12</v>
      </c>
      <c r="Y248" s="440">
        <v>12</v>
      </c>
      <c r="Z248" s="441" t="s">
        <v>352</v>
      </c>
      <c r="AA248" s="442" t="s">
        <v>228</v>
      </c>
      <c r="AB248" s="441"/>
      <c r="AC248" s="441"/>
    </row>
    <row r="249" spans="1:29" s="395" customFormat="1" x14ac:dyDescent="0.2">
      <c r="A249" s="425">
        <v>86561391</v>
      </c>
      <c r="B249" s="426">
        <v>39198058</v>
      </c>
      <c r="C249" s="426" t="s">
        <v>896</v>
      </c>
      <c r="D249" s="427" t="s">
        <v>1132</v>
      </c>
      <c r="E249" s="428" t="s">
        <v>92</v>
      </c>
      <c r="F249" s="429">
        <v>8600</v>
      </c>
      <c r="G249" s="429">
        <v>1</v>
      </c>
      <c r="H249" s="429">
        <v>1</v>
      </c>
      <c r="I249" s="430">
        <v>114000</v>
      </c>
      <c r="J249" s="436"/>
      <c r="K249" s="277" t="s">
        <v>391</v>
      </c>
      <c r="L249" s="388" t="s">
        <v>1558</v>
      </c>
      <c r="M249" s="388" t="s">
        <v>12</v>
      </c>
      <c r="N249" s="426" t="s">
        <v>12</v>
      </c>
      <c r="O249" s="426" t="s">
        <v>425</v>
      </c>
      <c r="P249" s="266" t="s">
        <v>59</v>
      </c>
      <c r="Q249" s="481" t="s">
        <v>12</v>
      </c>
      <c r="R249" s="481" t="s">
        <v>154</v>
      </c>
      <c r="S249" s="431">
        <v>42732</v>
      </c>
      <c r="T249" s="438">
        <v>42734</v>
      </c>
      <c r="U249" s="443" t="s">
        <v>1321</v>
      </c>
      <c r="V249" s="439" t="s">
        <v>934</v>
      </c>
      <c r="W249" s="439" t="s">
        <v>803</v>
      </c>
      <c r="X249" s="440">
        <v>12</v>
      </c>
      <c r="Y249" s="440">
        <v>36</v>
      </c>
      <c r="Z249" s="441" t="s">
        <v>352</v>
      </c>
      <c r="AA249" s="442" t="s">
        <v>228</v>
      </c>
      <c r="AB249" s="441"/>
      <c r="AC249" s="441"/>
    </row>
    <row r="250" spans="1:29" s="395" customFormat="1" x14ac:dyDescent="0.2">
      <c r="A250" s="425">
        <v>6831014</v>
      </c>
      <c r="B250" s="426">
        <v>87</v>
      </c>
      <c r="C250" s="426" t="s">
        <v>896</v>
      </c>
      <c r="D250" s="427" t="s">
        <v>1133</v>
      </c>
      <c r="E250" s="428" t="s">
        <v>91</v>
      </c>
      <c r="F250" s="429">
        <v>8100</v>
      </c>
      <c r="G250" s="429">
        <v>1</v>
      </c>
      <c r="H250" s="429">
        <v>0</v>
      </c>
      <c r="I250" s="430">
        <v>30000</v>
      </c>
      <c r="J250" s="436"/>
      <c r="K250" s="437"/>
      <c r="L250" s="388" t="s">
        <v>1396</v>
      </c>
      <c r="M250" s="388" t="s">
        <v>12</v>
      </c>
      <c r="N250" s="426" t="s">
        <v>12</v>
      </c>
      <c r="O250" s="426" t="s">
        <v>67</v>
      </c>
      <c r="P250" s="391" t="s">
        <v>59</v>
      </c>
      <c r="Q250" s="129" t="s">
        <v>12</v>
      </c>
      <c r="R250" s="464" t="s">
        <v>154</v>
      </c>
      <c r="S250" s="431">
        <v>42732</v>
      </c>
      <c r="T250" s="438">
        <v>42734</v>
      </c>
      <c r="U250" s="443" t="s">
        <v>228</v>
      </c>
      <c r="V250" s="439" t="s">
        <v>934</v>
      </c>
      <c r="W250" s="439" t="s">
        <v>200</v>
      </c>
      <c r="X250" s="440">
        <v>6</v>
      </c>
      <c r="Y250" s="440">
        <v>6</v>
      </c>
      <c r="Z250" s="392" t="s">
        <v>324</v>
      </c>
      <c r="AA250" s="395" t="s">
        <v>246</v>
      </c>
      <c r="AB250" s="441"/>
      <c r="AC250" s="441"/>
    </row>
    <row r="251" spans="1:29" s="395" customFormat="1" x14ac:dyDescent="0.2">
      <c r="A251" s="425">
        <v>46834062</v>
      </c>
      <c r="B251" s="426">
        <v>9577828</v>
      </c>
      <c r="C251" s="426" t="s">
        <v>896</v>
      </c>
      <c r="D251" s="427" t="s">
        <v>1134</v>
      </c>
      <c r="E251" s="428" t="s">
        <v>92</v>
      </c>
      <c r="F251" s="429">
        <v>8600</v>
      </c>
      <c r="G251" s="429">
        <v>1</v>
      </c>
      <c r="H251" s="429">
        <v>0</v>
      </c>
      <c r="I251" s="430">
        <v>85230.472699999998</v>
      </c>
      <c r="J251" s="436"/>
      <c r="K251" s="437"/>
      <c r="L251" s="426" t="s">
        <v>1135</v>
      </c>
      <c r="M251" s="388" t="s">
        <v>21</v>
      </c>
      <c r="N251" s="426" t="s">
        <v>95</v>
      </c>
      <c r="O251" s="426" t="s">
        <v>1136</v>
      </c>
      <c r="P251" s="391" t="s">
        <v>59</v>
      </c>
      <c r="Q251" s="129" t="s">
        <v>21</v>
      </c>
      <c r="R251" s="464" t="s">
        <v>154</v>
      </c>
      <c r="S251" s="431">
        <v>42732</v>
      </c>
      <c r="T251" s="438">
        <v>42734</v>
      </c>
      <c r="U251" s="443" t="s">
        <v>1322</v>
      </c>
      <c r="V251" s="439" t="s">
        <v>934</v>
      </c>
      <c r="W251" s="439" t="s">
        <v>803</v>
      </c>
      <c r="X251" s="440">
        <v>12</v>
      </c>
      <c r="Y251" s="440">
        <v>36</v>
      </c>
      <c r="Z251" s="441" t="s">
        <v>352</v>
      </c>
      <c r="AA251" s="442" t="s">
        <v>228</v>
      </c>
      <c r="AB251" s="441"/>
      <c r="AC251" s="441"/>
    </row>
    <row r="252" spans="1:29" s="395" customFormat="1" x14ac:dyDescent="0.2">
      <c r="A252" s="425">
        <v>80525427</v>
      </c>
      <c r="B252" s="486">
        <v>34088111</v>
      </c>
      <c r="C252" s="426" t="s">
        <v>896</v>
      </c>
      <c r="D252" s="487" t="s">
        <v>1137</v>
      </c>
      <c r="E252" s="428" t="s">
        <v>92</v>
      </c>
      <c r="F252" s="429">
        <v>8600</v>
      </c>
      <c r="G252" s="429">
        <v>2</v>
      </c>
      <c r="H252" s="429">
        <v>0</v>
      </c>
      <c r="I252" s="430">
        <v>179606.9498</v>
      </c>
      <c r="J252" s="436"/>
      <c r="K252" s="437"/>
      <c r="L252" s="426" t="s">
        <v>1138</v>
      </c>
      <c r="M252" s="388" t="s">
        <v>27</v>
      </c>
      <c r="N252" s="426" t="s">
        <v>49</v>
      </c>
      <c r="O252" s="426" t="s">
        <v>63</v>
      </c>
      <c r="P252" s="461" t="s">
        <v>228</v>
      </c>
      <c r="Q252" s="462" t="s">
        <v>228</v>
      </c>
      <c r="R252" s="464" t="s">
        <v>152</v>
      </c>
      <c r="S252" s="431">
        <v>42732</v>
      </c>
      <c r="T252" s="438">
        <v>42734</v>
      </c>
      <c r="U252" s="443" t="s">
        <v>1323</v>
      </c>
      <c r="V252" s="439" t="s">
        <v>934</v>
      </c>
      <c r="W252" s="439" t="s">
        <v>803</v>
      </c>
      <c r="X252" s="440">
        <v>12</v>
      </c>
      <c r="Y252" s="440">
        <v>12</v>
      </c>
      <c r="Z252" s="392" t="s">
        <v>324</v>
      </c>
      <c r="AA252" s="395" t="s">
        <v>246</v>
      </c>
      <c r="AB252" s="441"/>
      <c r="AC252" s="441"/>
    </row>
    <row r="253" spans="1:29" s="395" customFormat="1" x14ac:dyDescent="0.2">
      <c r="A253" s="425">
        <v>69902635</v>
      </c>
      <c r="B253" s="426">
        <v>25843959</v>
      </c>
      <c r="C253" s="426" t="s">
        <v>896</v>
      </c>
      <c r="D253" s="427" t="s">
        <v>1139</v>
      </c>
      <c r="E253" s="428" t="s">
        <v>91</v>
      </c>
      <c r="F253" s="429">
        <v>8100</v>
      </c>
      <c r="G253" s="429">
        <v>1</v>
      </c>
      <c r="H253" s="429">
        <v>1</v>
      </c>
      <c r="I253" s="430">
        <v>57175.6086</v>
      </c>
      <c r="J253" s="436"/>
      <c r="K253" s="393" t="s">
        <v>246</v>
      </c>
      <c r="L253" s="426"/>
      <c r="M253" s="388" t="s">
        <v>23</v>
      </c>
      <c r="N253" s="426" t="s">
        <v>493</v>
      </c>
      <c r="O253" s="426" t="s">
        <v>494</v>
      </c>
      <c r="P253" s="461" t="s">
        <v>228</v>
      </c>
      <c r="Q253" s="462" t="s">
        <v>228</v>
      </c>
      <c r="R253" s="464" t="s">
        <v>152</v>
      </c>
      <c r="S253" s="431">
        <v>42732</v>
      </c>
      <c r="T253" s="438">
        <v>42734</v>
      </c>
      <c r="U253" s="443" t="s">
        <v>1324</v>
      </c>
      <c r="V253" s="439" t="s">
        <v>934</v>
      </c>
      <c r="W253" s="439" t="s">
        <v>803</v>
      </c>
      <c r="X253" s="440">
        <v>12</v>
      </c>
      <c r="Y253" s="440">
        <v>12</v>
      </c>
      <c r="Z253" s="441" t="s">
        <v>352</v>
      </c>
      <c r="AA253" s="442" t="s">
        <v>228</v>
      </c>
      <c r="AB253" s="441"/>
      <c r="AC253" s="441"/>
    </row>
    <row r="254" spans="1:29" s="395" customFormat="1" x14ac:dyDescent="0.2">
      <c r="A254" s="425">
        <v>79590470</v>
      </c>
      <c r="B254" s="426">
        <v>6485765</v>
      </c>
      <c r="C254" s="426" t="s">
        <v>896</v>
      </c>
      <c r="D254" s="427" t="s">
        <v>1140</v>
      </c>
      <c r="E254" s="428" t="s">
        <v>91</v>
      </c>
      <c r="F254" s="429">
        <v>8100</v>
      </c>
      <c r="G254" s="429">
        <v>1</v>
      </c>
      <c r="H254" s="429">
        <v>0</v>
      </c>
      <c r="I254" s="430">
        <v>57175.6086</v>
      </c>
      <c r="J254" s="436"/>
      <c r="K254" s="437"/>
      <c r="L254" s="426" t="s">
        <v>1141</v>
      </c>
      <c r="M254" s="388" t="s">
        <v>16</v>
      </c>
      <c r="N254" s="426" t="s">
        <v>629</v>
      </c>
      <c r="O254" s="426" t="s">
        <v>630</v>
      </c>
      <c r="P254" s="461" t="s">
        <v>228</v>
      </c>
      <c r="Q254" s="462" t="s">
        <v>228</v>
      </c>
      <c r="R254" s="464" t="s">
        <v>152</v>
      </c>
      <c r="S254" s="431">
        <v>42732</v>
      </c>
      <c r="T254" s="438">
        <v>42734</v>
      </c>
      <c r="U254" s="443" t="s">
        <v>1325</v>
      </c>
      <c r="V254" s="439" t="s">
        <v>934</v>
      </c>
      <c r="W254" s="439" t="s">
        <v>803</v>
      </c>
      <c r="X254" s="440">
        <v>12</v>
      </c>
      <c r="Y254" s="440">
        <v>12</v>
      </c>
      <c r="Z254" s="441" t="s">
        <v>352</v>
      </c>
      <c r="AA254" s="442" t="s">
        <v>228</v>
      </c>
      <c r="AB254" s="441"/>
      <c r="AC254" s="392" t="s">
        <v>671</v>
      </c>
    </row>
    <row r="255" spans="1:29" s="395" customFormat="1" x14ac:dyDescent="0.2">
      <c r="A255" s="425">
        <v>77485896</v>
      </c>
      <c r="B255" s="426">
        <v>12561959</v>
      </c>
      <c r="C255" s="426" t="s">
        <v>896</v>
      </c>
      <c r="D255" s="427" t="s">
        <v>1142</v>
      </c>
      <c r="E255" s="428" t="s">
        <v>91</v>
      </c>
      <c r="F255" s="429">
        <v>8100</v>
      </c>
      <c r="G255" s="429">
        <v>1</v>
      </c>
      <c r="H255" s="429">
        <v>1</v>
      </c>
      <c r="I255" s="430">
        <v>28587.798999999999</v>
      </c>
      <c r="J255" s="436"/>
      <c r="K255" s="393" t="s">
        <v>246</v>
      </c>
      <c r="L255" s="426" t="s">
        <v>1143</v>
      </c>
      <c r="M255" s="388" t="s">
        <v>16</v>
      </c>
      <c r="N255" s="426" t="s">
        <v>521</v>
      </c>
      <c r="O255" s="426" t="s">
        <v>971</v>
      </c>
      <c r="P255" s="461" t="s">
        <v>59</v>
      </c>
      <c r="Q255" s="129" t="s">
        <v>521</v>
      </c>
      <c r="R255" s="464" t="s">
        <v>154</v>
      </c>
      <c r="S255" s="431">
        <v>42732</v>
      </c>
      <c r="T255" s="438">
        <v>42734</v>
      </c>
      <c r="U255" s="443" t="s">
        <v>1326</v>
      </c>
      <c r="V255" s="439" t="s">
        <v>934</v>
      </c>
      <c r="W255" s="439" t="s">
        <v>200</v>
      </c>
      <c r="X255" s="440">
        <v>6</v>
      </c>
      <c r="Y255" s="440">
        <v>18</v>
      </c>
      <c r="Z255" s="441" t="s">
        <v>352</v>
      </c>
      <c r="AA255" s="442" t="s">
        <v>228</v>
      </c>
      <c r="AB255" s="441"/>
      <c r="AC255" s="441"/>
    </row>
    <row r="256" spans="1:29" s="395" customFormat="1" x14ac:dyDescent="0.2">
      <c r="A256" s="425">
        <v>74303189</v>
      </c>
      <c r="B256" s="426">
        <v>1362127</v>
      </c>
      <c r="C256" s="426" t="s">
        <v>896</v>
      </c>
      <c r="D256" s="427" t="s">
        <v>655</v>
      </c>
      <c r="E256" s="428" t="s">
        <v>92</v>
      </c>
      <c r="F256" s="429">
        <v>8600</v>
      </c>
      <c r="G256" s="429">
        <v>2</v>
      </c>
      <c r="H256" s="429">
        <v>2</v>
      </c>
      <c r="I256" s="430">
        <v>199999.92</v>
      </c>
      <c r="J256" s="436"/>
      <c r="K256" s="393" t="s">
        <v>246</v>
      </c>
      <c r="L256" s="426" t="s">
        <v>656</v>
      </c>
      <c r="M256" s="388" t="s">
        <v>12</v>
      </c>
      <c r="N256" s="426" t="s">
        <v>12</v>
      </c>
      <c r="O256" s="426" t="s">
        <v>67</v>
      </c>
      <c r="P256" s="461" t="s">
        <v>59</v>
      </c>
      <c r="Q256" s="129" t="s">
        <v>12</v>
      </c>
      <c r="R256" s="464" t="s">
        <v>154</v>
      </c>
      <c r="S256" s="431">
        <v>42731</v>
      </c>
      <c r="T256" s="438">
        <v>42734</v>
      </c>
      <c r="U256" s="443" t="s">
        <v>228</v>
      </c>
      <c r="V256" s="439" t="s">
        <v>503</v>
      </c>
      <c r="W256" s="439" t="s">
        <v>509</v>
      </c>
      <c r="X256" s="440">
        <v>12</v>
      </c>
      <c r="Y256" s="440">
        <v>36</v>
      </c>
      <c r="Z256" s="441" t="s">
        <v>352</v>
      </c>
      <c r="AA256" s="442" t="s">
        <v>228</v>
      </c>
      <c r="AB256" s="441"/>
      <c r="AC256" s="441"/>
    </row>
    <row r="257" spans="1:29" s="395" customFormat="1" x14ac:dyDescent="0.2">
      <c r="A257" s="425">
        <v>48586878</v>
      </c>
      <c r="B257" s="426">
        <v>7529035</v>
      </c>
      <c r="C257" s="426" t="s">
        <v>896</v>
      </c>
      <c r="D257" s="427" t="s">
        <v>1144</v>
      </c>
      <c r="E257" s="428" t="s">
        <v>92</v>
      </c>
      <c r="F257" s="429">
        <v>8600</v>
      </c>
      <c r="G257" s="429">
        <v>2</v>
      </c>
      <c r="H257" s="429">
        <v>0</v>
      </c>
      <c r="I257" s="430">
        <v>179606.9497</v>
      </c>
      <c r="J257" s="436"/>
      <c r="K257" s="437"/>
      <c r="L257" s="426"/>
      <c r="M257" s="388" t="s">
        <v>27</v>
      </c>
      <c r="N257" s="426" t="s">
        <v>49</v>
      </c>
      <c r="O257" s="426" t="s">
        <v>50</v>
      </c>
      <c r="P257" s="461" t="s">
        <v>59</v>
      </c>
      <c r="Q257" s="129" t="s">
        <v>49</v>
      </c>
      <c r="R257" s="464" t="s">
        <v>154</v>
      </c>
      <c r="S257" s="431">
        <v>42731</v>
      </c>
      <c r="T257" s="438">
        <v>42734</v>
      </c>
      <c r="U257" s="443" t="s">
        <v>1327</v>
      </c>
      <c r="V257" s="439" t="s">
        <v>934</v>
      </c>
      <c r="W257" s="439" t="s">
        <v>803</v>
      </c>
      <c r="X257" s="440">
        <v>12</v>
      </c>
      <c r="Y257" s="440">
        <v>36</v>
      </c>
      <c r="Z257" s="441" t="s">
        <v>352</v>
      </c>
      <c r="AA257" s="442" t="s">
        <v>228</v>
      </c>
      <c r="AB257" s="441"/>
      <c r="AC257" s="441"/>
    </row>
    <row r="258" spans="1:29" s="395" customFormat="1" x14ac:dyDescent="0.2">
      <c r="A258" s="425">
        <v>75721409</v>
      </c>
      <c r="B258" s="426">
        <v>638243</v>
      </c>
      <c r="C258" s="426" t="s">
        <v>896</v>
      </c>
      <c r="D258" s="427" t="s">
        <v>1145</v>
      </c>
      <c r="E258" s="428" t="s">
        <v>92</v>
      </c>
      <c r="F258" s="429">
        <v>8600</v>
      </c>
      <c r="G258" s="429">
        <v>1</v>
      </c>
      <c r="H258" s="429">
        <v>0</v>
      </c>
      <c r="I258" s="430">
        <v>99999.96</v>
      </c>
      <c r="J258" s="436"/>
      <c r="K258" s="437"/>
      <c r="L258" s="426" t="s">
        <v>1146</v>
      </c>
      <c r="M258" s="388" t="s">
        <v>12</v>
      </c>
      <c r="N258" s="426" t="s">
        <v>12</v>
      </c>
      <c r="O258" s="426" t="s">
        <v>96</v>
      </c>
      <c r="P258" s="461" t="s">
        <v>59</v>
      </c>
      <c r="Q258" s="129" t="s">
        <v>12</v>
      </c>
      <c r="R258" s="464" t="s">
        <v>154</v>
      </c>
      <c r="S258" s="431">
        <v>42731</v>
      </c>
      <c r="T258" s="438">
        <v>42734</v>
      </c>
      <c r="U258" s="443" t="s">
        <v>228</v>
      </c>
      <c r="V258" s="439" t="s">
        <v>934</v>
      </c>
      <c r="W258" s="439" t="s">
        <v>803</v>
      </c>
      <c r="X258" s="440">
        <v>12</v>
      </c>
      <c r="Y258" s="440">
        <v>12</v>
      </c>
      <c r="Z258" s="392" t="s">
        <v>324</v>
      </c>
      <c r="AA258" s="395" t="s">
        <v>246</v>
      </c>
      <c r="AB258" s="441"/>
      <c r="AC258" s="441"/>
    </row>
    <row r="259" spans="1:29" s="395" customFormat="1" x14ac:dyDescent="0.2">
      <c r="A259" s="425">
        <v>53040236</v>
      </c>
      <c r="B259" s="426">
        <v>11660001</v>
      </c>
      <c r="C259" s="426" t="s">
        <v>896</v>
      </c>
      <c r="D259" s="427" t="s">
        <v>1147</v>
      </c>
      <c r="E259" s="428" t="s">
        <v>92</v>
      </c>
      <c r="F259" s="429">
        <v>8600</v>
      </c>
      <c r="G259" s="429">
        <v>1</v>
      </c>
      <c r="H259" s="429">
        <v>0</v>
      </c>
      <c r="I259" s="430">
        <v>22780.530200000001</v>
      </c>
      <c r="J259" s="436"/>
      <c r="K259" s="437"/>
      <c r="L259" s="426" t="s">
        <v>1148</v>
      </c>
      <c r="M259" s="388" t="s">
        <v>14</v>
      </c>
      <c r="N259" s="426" t="s">
        <v>14</v>
      </c>
      <c r="O259" s="426" t="s">
        <v>485</v>
      </c>
      <c r="P259" s="391" t="s">
        <v>228</v>
      </c>
      <c r="Q259" s="129" t="s">
        <v>228</v>
      </c>
      <c r="R259" s="387" t="s">
        <v>152</v>
      </c>
      <c r="S259" s="431">
        <v>42731</v>
      </c>
      <c r="T259" s="438">
        <v>42734</v>
      </c>
      <c r="U259" s="443" t="s">
        <v>1328</v>
      </c>
      <c r="V259" s="439" t="s">
        <v>934</v>
      </c>
      <c r="W259" s="439" t="s">
        <v>226</v>
      </c>
      <c r="X259" s="440">
        <v>3</v>
      </c>
      <c r="Y259" s="440">
        <v>3</v>
      </c>
      <c r="Z259" s="392" t="s">
        <v>324</v>
      </c>
      <c r="AA259" s="395" t="s">
        <v>246</v>
      </c>
      <c r="AB259" s="441"/>
      <c r="AC259" s="441"/>
    </row>
    <row r="260" spans="1:29" s="395" customFormat="1" x14ac:dyDescent="0.2">
      <c r="A260" s="425">
        <v>83225879</v>
      </c>
      <c r="B260" s="426">
        <v>15114495</v>
      </c>
      <c r="C260" s="426" t="s">
        <v>896</v>
      </c>
      <c r="D260" s="427" t="s">
        <v>1149</v>
      </c>
      <c r="E260" s="428" t="s">
        <v>143</v>
      </c>
      <c r="F260" s="429">
        <v>8100</v>
      </c>
      <c r="G260" s="429">
        <v>1</v>
      </c>
      <c r="H260" s="429">
        <v>0</v>
      </c>
      <c r="I260" s="430">
        <v>171526.6122</v>
      </c>
      <c r="J260" s="436"/>
      <c r="K260" s="437"/>
      <c r="L260" s="426"/>
      <c r="M260" s="388" t="s">
        <v>19</v>
      </c>
      <c r="N260" s="426" t="s">
        <v>19</v>
      </c>
      <c r="O260" s="426" t="s">
        <v>272</v>
      </c>
      <c r="P260" s="391" t="s">
        <v>228</v>
      </c>
      <c r="Q260" s="129" t="s">
        <v>228</v>
      </c>
      <c r="R260" s="387" t="s">
        <v>152</v>
      </c>
      <c r="S260" s="431">
        <v>42732</v>
      </c>
      <c r="T260" s="438">
        <v>42734</v>
      </c>
      <c r="U260" s="443" t="s">
        <v>228</v>
      </c>
      <c r="V260" s="439" t="s">
        <v>934</v>
      </c>
      <c r="W260" s="439" t="s">
        <v>803</v>
      </c>
      <c r="X260" s="440">
        <v>12</v>
      </c>
      <c r="Y260" s="440">
        <v>12</v>
      </c>
      <c r="Z260" s="392" t="s">
        <v>269</v>
      </c>
      <c r="AA260" s="395" t="s">
        <v>246</v>
      </c>
      <c r="AB260" s="441"/>
      <c r="AC260" s="441"/>
    </row>
    <row r="261" spans="1:29" s="395" customFormat="1" x14ac:dyDescent="0.2">
      <c r="A261" s="425">
        <v>79451047</v>
      </c>
      <c r="B261" s="426">
        <v>31750206</v>
      </c>
      <c r="C261" s="426" t="s">
        <v>896</v>
      </c>
      <c r="D261" s="427" t="s">
        <v>1150</v>
      </c>
      <c r="E261" s="428" t="s">
        <v>112</v>
      </c>
      <c r="F261" s="429">
        <v>8600</v>
      </c>
      <c r="G261" s="429">
        <v>3</v>
      </c>
      <c r="H261" s="429">
        <v>0</v>
      </c>
      <c r="I261" s="430">
        <v>285877.67989999999</v>
      </c>
      <c r="J261" s="436"/>
      <c r="K261" s="437"/>
      <c r="L261" s="426"/>
      <c r="M261" s="388" t="s">
        <v>23</v>
      </c>
      <c r="N261" s="426" t="s">
        <v>1015</v>
      </c>
      <c r="O261" s="426" t="s">
        <v>1016</v>
      </c>
      <c r="P261" s="391" t="s">
        <v>59</v>
      </c>
      <c r="Q261" s="129" t="s">
        <v>1015</v>
      </c>
      <c r="R261" s="387" t="s">
        <v>154</v>
      </c>
      <c r="S261" s="431">
        <v>42732</v>
      </c>
      <c r="T261" s="438">
        <v>42734</v>
      </c>
      <c r="U261" s="443" t="s">
        <v>1329</v>
      </c>
      <c r="V261" s="439" t="s">
        <v>934</v>
      </c>
      <c r="W261" s="439" t="s">
        <v>509</v>
      </c>
      <c r="X261" s="440">
        <v>9</v>
      </c>
      <c r="Y261" s="440">
        <v>9</v>
      </c>
      <c r="Z261" s="392" t="s">
        <v>269</v>
      </c>
      <c r="AA261" s="395" t="s">
        <v>246</v>
      </c>
      <c r="AB261" s="441"/>
      <c r="AC261" s="441"/>
    </row>
    <row r="262" spans="1:29" s="395" customFormat="1" x14ac:dyDescent="0.2">
      <c r="A262" s="425">
        <v>60978255</v>
      </c>
      <c r="B262" s="426">
        <v>7596436</v>
      </c>
      <c r="C262" s="388" t="s">
        <v>896</v>
      </c>
      <c r="D262" s="427" t="s">
        <v>1175</v>
      </c>
      <c r="E262" s="428" t="s">
        <v>91</v>
      </c>
      <c r="F262" s="429">
        <v>8100</v>
      </c>
      <c r="G262" s="429">
        <v>1</v>
      </c>
      <c r="H262" s="429">
        <v>0</v>
      </c>
      <c r="I262" s="430">
        <v>57175.6086</v>
      </c>
      <c r="J262" s="436"/>
      <c r="K262" s="437"/>
      <c r="L262" s="426"/>
      <c r="M262" s="388" t="s">
        <v>16</v>
      </c>
      <c r="N262" s="426" t="s">
        <v>66</v>
      </c>
      <c r="O262" s="426" t="s">
        <v>93</v>
      </c>
      <c r="P262" s="480" t="s">
        <v>59</v>
      </c>
      <c r="Q262" s="481" t="s">
        <v>66</v>
      </c>
      <c r="R262" s="481" t="s">
        <v>154</v>
      </c>
      <c r="S262" s="431">
        <v>42735</v>
      </c>
      <c r="T262" s="438">
        <v>42739</v>
      </c>
      <c r="U262" s="443" t="s">
        <v>1330</v>
      </c>
      <c r="V262" s="439" t="s">
        <v>934</v>
      </c>
      <c r="W262" s="439" t="s">
        <v>803</v>
      </c>
      <c r="X262" s="440">
        <v>12</v>
      </c>
      <c r="Y262" s="440">
        <v>36</v>
      </c>
      <c r="Z262" s="441" t="s">
        <v>352</v>
      </c>
      <c r="AA262" s="442" t="s">
        <v>228</v>
      </c>
      <c r="AB262" s="441"/>
      <c r="AC262" s="441"/>
    </row>
    <row r="263" spans="1:29" s="395" customFormat="1" x14ac:dyDescent="0.2">
      <c r="A263" s="425">
        <v>49305642</v>
      </c>
      <c r="B263" s="426">
        <v>2509344</v>
      </c>
      <c r="C263" s="388" t="s">
        <v>896</v>
      </c>
      <c r="D263" s="427" t="s">
        <v>1176</v>
      </c>
      <c r="E263" s="428" t="s">
        <v>91</v>
      </c>
      <c r="F263" s="429">
        <v>8100</v>
      </c>
      <c r="G263" s="429">
        <v>1</v>
      </c>
      <c r="H263" s="429">
        <v>0</v>
      </c>
      <c r="I263" s="430">
        <v>57175.6086</v>
      </c>
      <c r="J263" s="436"/>
      <c r="K263" s="437"/>
      <c r="L263" s="426"/>
      <c r="M263" s="388" t="s">
        <v>23</v>
      </c>
      <c r="N263" s="426" t="s">
        <v>340</v>
      </c>
      <c r="O263" s="426" t="s">
        <v>546</v>
      </c>
      <c r="P263" s="480" t="s">
        <v>228</v>
      </c>
      <c r="Q263" s="481" t="s">
        <v>228</v>
      </c>
      <c r="R263" s="481" t="s">
        <v>152</v>
      </c>
      <c r="S263" s="431">
        <v>42735</v>
      </c>
      <c r="T263" s="438">
        <v>42739</v>
      </c>
      <c r="U263" s="443" t="s">
        <v>1331</v>
      </c>
      <c r="V263" s="439" t="s">
        <v>934</v>
      </c>
      <c r="W263" s="439" t="s">
        <v>803</v>
      </c>
      <c r="X263" s="440">
        <v>12</v>
      </c>
      <c r="Y263" s="440">
        <v>36</v>
      </c>
      <c r="Z263" s="441" t="s">
        <v>352</v>
      </c>
      <c r="AA263" s="442" t="s">
        <v>228</v>
      </c>
      <c r="AB263" s="441"/>
      <c r="AC263" s="441"/>
    </row>
    <row r="264" spans="1:29" s="395" customFormat="1" x14ac:dyDescent="0.2">
      <c r="A264" s="425">
        <v>70046887</v>
      </c>
      <c r="B264" s="426">
        <v>12648361</v>
      </c>
      <c r="C264" s="388" t="s">
        <v>896</v>
      </c>
      <c r="D264" s="427" t="s">
        <v>790</v>
      </c>
      <c r="E264" s="428" t="s">
        <v>92</v>
      </c>
      <c r="F264" s="429">
        <v>8600</v>
      </c>
      <c r="G264" s="429">
        <v>1</v>
      </c>
      <c r="H264" s="429">
        <v>0</v>
      </c>
      <c r="I264" s="430">
        <v>85230.472699999998</v>
      </c>
      <c r="J264" s="436"/>
      <c r="K264" s="437"/>
      <c r="L264" s="426" t="s">
        <v>791</v>
      </c>
      <c r="M264" s="388" t="s">
        <v>21</v>
      </c>
      <c r="N264" s="426" t="s">
        <v>95</v>
      </c>
      <c r="O264" s="426" t="s">
        <v>242</v>
      </c>
      <c r="P264" s="480" t="s">
        <v>59</v>
      </c>
      <c r="Q264" s="481" t="s">
        <v>21</v>
      </c>
      <c r="R264" s="481" t="s">
        <v>154</v>
      </c>
      <c r="S264" s="431">
        <v>42735</v>
      </c>
      <c r="T264" s="438">
        <v>42739</v>
      </c>
      <c r="U264" s="443" t="s">
        <v>1332</v>
      </c>
      <c r="V264" s="439" t="s">
        <v>934</v>
      </c>
      <c r="W264" s="439" t="s">
        <v>803</v>
      </c>
      <c r="X264" s="440">
        <v>12</v>
      </c>
      <c r="Y264" s="440">
        <v>24</v>
      </c>
      <c r="Z264" s="441" t="s">
        <v>352</v>
      </c>
      <c r="AA264" s="442" t="s">
        <v>228</v>
      </c>
      <c r="AB264" s="441"/>
      <c r="AC264" s="441"/>
    </row>
    <row r="265" spans="1:29" s="395" customFormat="1" x14ac:dyDescent="0.2">
      <c r="A265" s="425">
        <v>79608873</v>
      </c>
      <c r="B265" s="426">
        <v>2467150</v>
      </c>
      <c r="C265" s="388" t="s">
        <v>896</v>
      </c>
      <c r="D265" s="427" t="s">
        <v>813</v>
      </c>
      <c r="E265" s="428" t="s">
        <v>91</v>
      </c>
      <c r="F265" s="429">
        <v>8100</v>
      </c>
      <c r="G265" s="429">
        <v>1</v>
      </c>
      <c r="H265" s="429">
        <v>0</v>
      </c>
      <c r="I265" s="430">
        <v>60000</v>
      </c>
      <c r="J265" s="436"/>
      <c r="K265" s="437"/>
      <c r="L265" s="426"/>
      <c r="M265" s="388" t="s">
        <v>15</v>
      </c>
      <c r="N265" s="426" t="s">
        <v>814</v>
      </c>
      <c r="O265" s="426" t="s">
        <v>815</v>
      </c>
      <c r="P265" s="480" t="s">
        <v>59</v>
      </c>
      <c r="Q265" s="481" t="s">
        <v>814</v>
      </c>
      <c r="R265" s="481" t="s">
        <v>154</v>
      </c>
      <c r="S265" s="431">
        <v>42735</v>
      </c>
      <c r="T265" s="438">
        <v>42739</v>
      </c>
      <c r="U265" s="443" t="s">
        <v>1333</v>
      </c>
      <c r="V265" s="439" t="s">
        <v>934</v>
      </c>
      <c r="W265" s="439" t="s">
        <v>803</v>
      </c>
      <c r="X265" s="440">
        <v>12</v>
      </c>
      <c r="Y265" s="440">
        <v>36</v>
      </c>
      <c r="Z265" s="441" t="s">
        <v>352</v>
      </c>
      <c r="AA265" s="442" t="s">
        <v>228</v>
      </c>
      <c r="AB265" s="441"/>
      <c r="AC265" s="441"/>
    </row>
    <row r="266" spans="1:29" s="395" customFormat="1" x14ac:dyDescent="0.2">
      <c r="A266" s="425">
        <v>47170326</v>
      </c>
      <c r="B266" s="426">
        <v>5311145</v>
      </c>
      <c r="C266" s="388" t="s">
        <v>896</v>
      </c>
      <c r="D266" s="427" t="s">
        <v>1177</v>
      </c>
      <c r="E266" s="428" t="s">
        <v>91</v>
      </c>
      <c r="F266" s="429">
        <v>8100</v>
      </c>
      <c r="G266" s="429">
        <v>1</v>
      </c>
      <c r="H266" s="429">
        <v>0</v>
      </c>
      <c r="I266" s="430">
        <v>60000</v>
      </c>
      <c r="J266" s="436"/>
      <c r="K266" s="437"/>
      <c r="L266" s="426"/>
      <c r="M266" s="388" t="s">
        <v>15</v>
      </c>
      <c r="N266" s="426" t="s">
        <v>105</v>
      </c>
      <c r="O266" s="426" t="s">
        <v>106</v>
      </c>
      <c r="P266" s="480" t="s">
        <v>59</v>
      </c>
      <c r="Q266" s="481" t="s">
        <v>105</v>
      </c>
      <c r="R266" s="481" t="s">
        <v>154</v>
      </c>
      <c r="S266" s="431">
        <v>42735</v>
      </c>
      <c r="T266" s="438">
        <v>42739</v>
      </c>
      <c r="U266" s="443" t="s">
        <v>1334</v>
      </c>
      <c r="V266" s="439" t="s">
        <v>934</v>
      </c>
      <c r="W266" s="439" t="s">
        <v>803</v>
      </c>
      <c r="X266" s="440">
        <v>12</v>
      </c>
      <c r="Y266" s="440">
        <v>24</v>
      </c>
      <c r="Z266" s="441" t="s">
        <v>352</v>
      </c>
      <c r="AA266" s="442" t="s">
        <v>228</v>
      </c>
      <c r="AB266" s="441"/>
      <c r="AC266" s="441"/>
    </row>
    <row r="267" spans="1:29" s="395" customFormat="1" x14ac:dyDescent="0.2">
      <c r="A267" s="425">
        <v>62536569</v>
      </c>
      <c r="B267" s="426">
        <v>2776869</v>
      </c>
      <c r="C267" s="388" t="s">
        <v>896</v>
      </c>
      <c r="D267" s="427" t="s">
        <v>1178</v>
      </c>
      <c r="E267" s="428" t="s">
        <v>91</v>
      </c>
      <c r="F267" s="429">
        <v>8100</v>
      </c>
      <c r="G267" s="429">
        <v>6</v>
      </c>
      <c r="H267" s="429">
        <v>6</v>
      </c>
      <c r="I267" s="430">
        <v>291595.86739999999</v>
      </c>
      <c r="J267" s="436"/>
      <c r="K267" s="393" t="s">
        <v>246</v>
      </c>
      <c r="L267" s="426"/>
      <c r="M267" s="388" t="s">
        <v>16</v>
      </c>
      <c r="N267" s="426" t="s">
        <v>318</v>
      </c>
      <c r="O267" s="426" t="s">
        <v>319</v>
      </c>
      <c r="P267" s="480" t="s">
        <v>59</v>
      </c>
      <c r="Q267" s="481" t="s">
        <v>318</v>
      </c>
      <c r="R267" s="481" t="s">
        <v>154</v>
      </c>
      <c r="S267" s="431">
        <v>42735</v>
      </c>
      <c r="T267" s="438">
        <v>42739</v>
      </c>
      <c r="U267" s="443" t="s">
        <v>1335</v>
      </c>
      <c r="V267" s="439" t="s">
        <v>934</v>
      </c>
      <c r="W267" s="439" t="s">
        <v>803</v>
      </c>
      <c r="X267" s="440">
        <v>12</v>
      </c>
      <c r="Y267" s="440">
        <v>12</v>
      </c>
      <c r="Z267" s="441" t="s">
        <v>352</v>
      </c>
      <c r="AA267" s="442" t="s">
        <v>228</v>
      </c>
      <c r="AB267" s="441"/>
      <c r="AC267" s="441"/>
    </row>
    <row r="268" spans="1:29" s="395" customFormat="1" x14ac:dyDescent="0.2">
      <c r="A268" s="425">
        <v>62536569</v>
      </c>
      <c r="B268" s="426">
        <v>2776869</v>
      </c>
      <c r="C268" s="388" t="s">
        <v>896</v>
      </c>
      <c r="D268" s="427" t="s">
        <v>1178</v>
      </c>
      <c r="E268" s="428" t="s">
        <v>92</v>
      </c>
      <c r="F268" s="429">
        <v>8600</v>
      </c>
      <c r="G268" s="429">
        <v>2</v>
      </c>
      <c r="H268" s="429">
        <v>2</v>
      </c>
      <c r="I268" s="430">
        <v>161997.25690000001</v>
      </c>
      <c r="J268" s="436"/>
      <c r="K268" s="393" t="s">
        <v>246</v>
      </c>
      <c r="L268" s="426"/>
      <c r="M268" s="388" t="s">
        <v>16</v>
      </c>
      <c r="N268" s="426" t="s">
        <v>318</v>
      </c>
      <c r="O268" s="426" t="s">
        <v>319</v>
      </c>
      <c r="P268" s="480" t="s">
        <v>59</v>
      </c>
      <c r="Q268" s="481" t="s">
        <v>318</v>
      </c>
      <c r="R268" s="481" t="s">
        <v>154</v>
      </c>
      <c r="S268" s="431">
        <v>42735</v>
      </c>
      <c r="T268" s="438">
        <v>42739</v>
      </c>
      <c r="U268" s="443" t="s">
        <v>1335</v>
      </c>
      <c r="V268" s="439" t="s">
        <v>934</v>
      </c>
      <c r="W268" s="439" t="s">
        <v>803</v>
      </c>
      <c r="X268" s="440">
        <v>12</v>
      </c>
      <c r="Y268" s="440">
        <v>12</v>
      </c>
      <c r="Z268" s="441" t="s">
        <v>352</v>
      </c>
      <c r="AA268" s="442" t="s">
        <v>228</v>
      </c>
      <c r="AB268" s="441"/>
      <c r="AC268" s="441"/>
    </row>
    <row r="269" spans="1:29" s="395" customFormat="1" x14ac:dyDescent="0.2">
      <c r="A269" s="425">
        <v>91252496</v>
      </c>
      <c r="B269" s="426">
        <v>11424807</v>
      </c>
      <c r="C269" s="388" t="s">
        <v>896</v>
      </c>
      <c r="D269" s="427" t="s">
        <v>1179</v>
      </c>
      <c r="E269" s="428" t="s">
        <v>91</v>
      </c>
      <c r="F269" s="429">
        <v>8100</v>
      </c>
      <c r="G269" s="429">
        <v>2</v>
      </c>
      <c r="H269" s="429">
        <v>0</v>
      </c>
      <c r="I269" s="430">
        <v>114351.2065</v>
      </c>
      <c r="J269" s="436"/>
      <c r="K269" s="437"/>
      <c r="L269" s="426"/>
      <c r="M269" s="388" t="s">
        <v>23</v>
      </c>
      <c r="N269" s="426" t="s">
        <v>1180</v>
      </c>
      <c r="O269" s="426" t="s">
        <v>1181</v>
      </c>
      <c r="P269" s="480" t="s">
        <v>59</v>
      </c>
      <c r="Q269" s="481" t="s">
        <v>1180</v>
      </c>
      <c r="R269" s="481" t="s">
        <v>154</v>
      </c>
      <c r="S269" s="431">
        <v>42735</v>
      </c>
      <c r="T269" s="438">
        <v>42739</v>
      </c>
      <c r="U269" s="443" t="s">
        <v>1336</v>
      </c>
      <c r="V269" s="439" t="s">
        <v>934</v>
      </c>
      <c r="W269" s="439" t="s">
        <v>803</v>
      </c>
      <c r="X269" s="440">
        <v>12</v>
      </c>
      <c r="Y269" s="440">
        <v>36</v>
      </c>
      <c r="Z269" s="441" t="s">
        <v>352</v>
      </c>
      <c r="AA269" s="442" t="s">
        <v>228</v>
      </c>
      <c r="AB269" s="441"/>
      <c r="AC269" s="441"/>
    </row>
    <row r="270" spans="1:29" s="395" customFormat="1" x14ac:dyDescent="0.2">
      <c r="A270" s="425">
        <v>92133365</v>
      </c>
      <c r="B270" s="426">
        <v>10233996</v>
      </c>
      <c r="C270" s="388" t="s">
        <v>896</v>
      </c>
      <c r="D270" s="319" t="s">
        <v>1182</v>
      </c>
      <c r="E270" s="428" t="s">
        <v>91</v>
      </c>
      <c r="F270" s="429">
        <v>8100</v>
      </c>
      <c r="G270" s="429">
        <v>2</v>
      </c>
      <c r="H270" s="429">
        <v>2</v>
      </c>
      <c r="I270" s="430">
        <v>120000</v>
      </c>
      <c r="J270" s="436"/>
      <c r="K270" s="393" t="s">
        <v>246</v>
      </c>
      <c r="L270" s="388" t="s">
        <v>1397</v>
      </c>
      <c r="M270" s="388" t="s">
        <v>166</v>
      </c>
      <c r="N270" s="426" t="s">
        <v>568</v>
      </c>
      <c r="O270" s="426" t="s">
        <v>569</v>
      </c>
      <c r="P270" s="480" t="s">
        <v>59</v>
      </c>
      <c r="Q270" s="267" t="s">
        <v>1398</v>
      </c>
      <c r="R270" s="481" t="s">
        <v>154</v>
      </c>
      <c r="S270" s="431">
        <v>42735</v>
      </c>
      <c r="T270" s="438">
        <v>42739</v>
      </c>
      <c r="U270" s="443" t="s">
        <v>228</v>
      </c>
      <c r="V270" s="439" t="s">
        <v>934</v>
      </c>
      <c r="W270" s="439" t="s">
        <v>803</v>
      </c>
      <c r="X270" s="440">
        <v>12</v>
      </c>
      <c r="Y270" s="440">
        <v>36</v>
      </c>
      <c r="Z270" s="441" t="s">
        <v>352</v>
      </c>
      <c r="AA270" s="442" t="s">
        <v>228</v>
      </c>
      <c r="AB270" s="441"/>
      <c r="AC270" s="392" t="s">
        <v>671</v>
      </c>
    </row>
    <row r="271" spans="1:29" s="395" customFormat="1" x14ac:dyDescent="0.2">
      <c r="A271" s="425">
        <v>56436268</v>
      </c>
      <c r="B271" s="426">
        <v>960191</v>
      </c>
      <c r="C271" s="388" t="s">
        <v>896</v>
      </c>
      <c r="D271" s="319" t="s">
        <v>1183</v>
      </c>
      <c r="E271" s="428" t="s">
        <v>92</v>
      </c>
      <c r="F271" s="429">
        <v>8600</v>
      </c>
      <c r="G271" s="429">
        <v>2</v>
      </c>
      <c r="H271" s="429">
        <v>0</v>
      </c>
      <c r="I271" s="430">
        <v>152467.98499999999</v>
      </c>
      <c r="J271" s="436"/>
      <c r="K271" s="437"/>
      <c r="L271" s="388" t="s">
        <v>1404</v>
      </c>
      <c r="M271" s="388" t="s">
        <v>16</v>
      </c>
      <c r="N271" s="426" t="s">
        <v>86</v>
      </c>
      <c r="O271" s="426" t="s">
        <v>87</v>
      </c>
      <c r="P271" s="480" t="s">
        <v>59</v>
      </c>
      <c r="Q271" s="267" t="s">
        <v>227</v>
      </c>
      <c r="R271" s="481" t="s">
        <v>154</v>
      </c>
      <c r="S271" s="431">
        <v>42735</v>
      </c>
      <c r="T271" s="438">
        <v>42739</v>
      </c>
      <c r="U271" s="443" t="s">
        <v>1337</v>
      </c>
      <c r="V271" s="439" t="s">
        <v>934</v>
      </c>
      <c r="W271" s="439" t="s">
        <v>803</v>
      </c>
      <c r="X271" s="440">
        <v>12</v>
      </c>
      <c r="Y271" s="440">
        <v>36</v>
      </c>
      <c r="Z271" s="441" t="s">
        <v>352</v>
      </c>
      <c r="AA271" s="442" t="s">
        <v>228</v>
      </c>
      <c r="AB271" s="441"/>
      <c r="AC271" s="392" t="s">
        <v>671</v>
      </c>
    </row>
    <row r="272" spans="1:29" s="395" customFormat="1" x14ac:dyDescent="0.2">
      <c r="A272" s="425">
        <v>91944484</v>
      </c>
      <c r="B272" s="426">
        <v>2629590</v>
      </c>
      <c r="C272" s="388" t="s">
        <v>896</v>
      </c>
      <c r="D272" s="427" t="s">
        <v>1184</v>
      </c>
      <c r="E272" s="428" t="s">
        <v>91</v>
      </c>
      <c r="F272" s="429">
        <v>8100</v>
      </c>
      <c r="G272" s="429">
        <v>1</v>
      </c>
      <c r="H272" s="429">
        <v>0</v>
      </c>
      <c r="I272" s="430">
        <v>45000</v>
      </c>
      <c r="J272" s="436"/>
      <c r="K272" s="437"/>
      <c r="L272" s="426"/>
      <c r="M272" s="388" t="s">
        <v>15</v>
      </c>
      <c r="N272" s="426" t="s">
        <v>1185</v>
      </c>
      <c r="O272" s="426" t="s">
        <v>1186</v>
      </c>
      <c r="P272" s="480" t="s">
        <v>228</v>
      </c>
      <c r="Q272" s="481" t="s">
        <v>228</v>
      </c>
      <c r="R272" s="481" t="s">
        <v>152</v>
      </c>
      <c r="S272" s="431">
        <v>42735</v>
      </c>
      <c r="T272" s="438">
        <v>42739</v>
      </c>
      <c r="U272" s="443" t="s">
        <v>1338</v>
      </c>
      <c r="V272" s="439" t="s">
        <v>503</v>
      </c>
      <c r="W272" s="439" t="s">
        <v>200</v>
      </c>
      <c r="X272" s="440">
        <v>9</v>
      </c>
      <c r="Y272" s="440">
        <v>39</v>
      </c>
      <c r="Z272" s="441" t="s">
        <v>352</v>
      </c>
      <c r="AA272" s="442" t="s">
        <v>228</v>
      </c>
      <c r="AB272" s="441"/>
      <c r="AC272" s="441"/>
    </row>
    <row r="273" spans="1:29" s="395" customFormat="1" x14ac:dyDescent="0.2">
      <c r="A273" s="425">
        <v>71439052</v>
      </c>
      <c r="B273" s="426">
        <v>11147928</v>
      </c>
      <c r="C273" s="388" t="s">
        <v>896</v>
      </c>
      <c r="D273" s="427" t="s">
        <v>1187</v>
      </c>
      <c r="E273" s="428" t="s">
        <v>91</v>
      </c>
      <c r="F273" s="429">
        <v>8100</v>
      </c>
      <c r="G273" s="429">
        <v>1</v>
      </c>
      <c r="H273" s="429">
        <v>0</v>
      </c>
      <c r="I273" s="430">
        <v>57175.6086</v>
      </c>
      <c r="J273" s="436"/>
      <c r="K273" s="437"/>
      <c r="L273" s="426"/>
      <c r="M273" s="388" t="s">
        <v>16</v>
      </c>
      <c r="N273" s="426" t="s">
        <v>75</v>
      </c>
      <c r="O273" s="426" t="s">
        <v>76</v>
      </c>
      <c r="P273" s="480" t="s">
        <v>59</v>
      </c>
      <c r="Q273" s="481" t="s">
        <v>75</v>
      </c>
      <c r="R273" s="481" t="s">
        <v>154</v>
      </c>
      <c r="S273" s="431">
        <v>42735</v>
      </c>
      <c r="T273" s="438">
        <v>42739</v>
      </c>
      <c r="U273" s="443" t="s">
        <v>1339</v>
      </c>
      <c r="V273" s="439" t="s">
        <v>934</v>
      </c>
      <c r="W273" s="439" t="s">
        <v>803</v>
      </c>
      <c r="X273" s="440">
        <v>12</v>
      </c>
      <c r="Y273" s="440">
        <v>36</v>
      </c>
      <c r="Z273" s="441" t="s">
        <v>352</v>
      </c>
      <c r="AA273" s="442" t="s">
        <v>228</v>
      </c>
      <c r="AB273" s="441"/>
      <c r="AC273" s="441"/>
    </row>
    <row r="274" spans="1:29" s="395" customFormat="1" x14ac:dyDescent="0.2">
      <c r="A274" s="425">
        <v>71439052</v>
      </c>
      <c r="B274" s="426">
        <v>11147928</v>
      </c>
      <c r="C274" s="388" t="s">
        <v>896</v>
      </c>
      <c r="D274" s="427" t="s">
        <v>1187</v>
      </c>
      <c r="E274" s="428" t="s">
        <v>92</v>
      </c>
      <c r="F274" s="429">
        <v>8600</v>
      </c>
      <c r="G274" s="429">
        <v>1</v>
      </c>
      <c r="H274" s="429">
        <v>0</v>
      </c>
      <c r="I274" s="430">
        <v>95292.495899999994</v>
      </c>
      <c r="J274" s="436"/>
      <c r="K274" s="437"/>
      <c r="L274" s="426"/>
      <c r="M274" s="388" t="s">
        <v>16</v>
      </c>
      <c r="N274" s="426" t="s">
        <v>75</v>
      </c>
      <c r="O274" s="426" t="s">
        <v>76</v>
      </c>
      <c r="P274" s="480" t="s">
        <v>59</v>
      </c>
      <c r="Q274" s="481" t="s">
        <v>75</v>
      </c>
      <c r="R274" s="481" t="s">
        <v>154</v>
      </c>
      <c r="S274" s="431">
        <v>42735</v>
      </c>
      <c r="T274" s="438">
        <v>42739</v>
      </c>
      <c r="U274" s="443" t="s">
        <v>1339</v>
      </c>
      <c r="V274" s="439" t="s">
        <v>934</v>
      </c>
      <c r="W274" s="439" t="s">
        <v>803</v>
      </c>
      <c r="X274" s="440">
        <v>12</v>
      </c>
      <c r="Y274" s="440">
        <v>36</v>
      </c>
      <c r="Z274" s="441" t="s">
        <v>352</v>
      </c>
      <c r="AA274" s="442" t="s">
        <v>228</v>
      </c>
      <c r="AB274" s="441"/>
      <c r="AC274" s="441"/>
    </row>
    <row r="275" spans="1:29" s="395" customFormat="1" x14ac:dyDescent="0.2">
      <c r="A275" s="425">
        <v>71789124</v>
      </c>
      <c r="B275" s="426">
        <v>21906059</v>
      </c>
      <c r="C275" s="388" t="s">
        <v>896</v>
      </c>
      <c r="D275" s="427" t="s">
        <v>1188</v>
      </c>
      <c r="E275" s="428" t="s">
        <v>91</v>
      </c>
      <c r="F275" s="429">
        <v>8100</v>
      </c>
      <c r="G275" s="429">
        <v>5</v>
      </c>
      <c r="H275" s="429">
        <v>0</v>
      </c>
      <c r="I275" s="430">
        <v>25000</v>
      </c>
      <c r="J275" s="436"/>
      <c r="K275" s="437"/>
      <c r="L275" s="426"/>
      <c r="M275" s="388" t="s">
        <v>15</v>
      </c>
      <c r="N275" s="426" t="s">
        <v>1185</v>
      </c>
      <c r="O275" s="426" t="s">
        <v>1186</v>
      </c>
      <c r="P275" s="480" t="s">
        <v>59</v>
      </c>
      <c r="Q275" s="481" t="s">
        <v>1185</v>
      </c>
      <c r="R275" s="481" t="s">
        <v>154</v>
      </c>
      <c r="S275" s="431">
        <v>42734</v>
      </c>
      <c r="T275" s="438">
        <v>42739</v>
      </c>
      <c r="U275" s="443" t="s">
        <v>1340</v>
      </c>
      <c r="V275" s="439" t="s">
        <v>934</v>
      </c>
      <c r="W275" s="439" t="s">
        <v>483</v>
      </c>
      <c r="X275" s="440">
        <v>1</v>
      </c>
      <c r="Y275" s="440">
        <v>3</v>
      </c>
      <c r="Z275" s="441" t="s">
        <v>352</v>
      </c>
      <c r="AA275" s="442" t="s">
        <v>228</v>
      </c>
      <c r="AB275" s="441"/>
      <c r="AC275" s="441"/>
    </row>
    <row r="276" spans="1:29" s="395" customFormat="1" x14ac:dyDescent="0.2">
      <c r="A276" s="425">
        <v>71789124</v>
      </c>
      <c r="B276" s="426">
        <v>21906059</v>
      </c>
      <c r="C276" s="388" t="s">
        <v>896</v>
      </c>
      <c r="D276" s="427" t="s">
        <v>1188</v>
      </c>
      <c r="E276" s="428" t="s">
        <v>92</v>
      </c>
      <c r="F276" s="429">
        <v>8600</v>
      </c>
      <c r="G276" s="429">
        <v>3</v>
      </c>
      <c r="H276" s="429">
        <v>0</v>
      </c>
      <c r="I276" s="430">
        <v>24999.99</v>
      </c>
      <c r="J276" s="436"/>
      <c r="K276" s="437"/>
      <c r="L276" s="426"/>
      <c r="M276" s="388" t="s">
        <v>15</v>
      </c>
      <c r="N276" s="426" t="s">
        <v>1185</v>
      </c>
      <c r="O276" s="426" t="s">
        <v>1186</v>
      </c>
      <c r="P276" s="480" t="s">
        <v>59</v>
      </c>
      <c r="Q276" s="481" t="s">
        <v>1185</v>
      </c>
      <c r="R276" s="481" t="s">
        <v>154</v>
      </c>
      <c r="S276" s="431">
        <v>42734</v>
      </c>
      <c r="T276" s="438">
        <v>42739</v>
      </c>
      <c r="U276" s="443" t="s">
        <v>1341</v>
      </c>
      <c r="V276" s="439" t="s">
        <v>934</v>
      </c>
      <c r="W276" s="439" t="s">
        <v>483</v>
      </c>
      <c r="X276" s="440">
        <v>1</v>
      </c>
      <c r="Y276" s="440">
        <v>3</v>
      </c>
      <c r="Z276" s="441" t="s">
        <v>352</v>
      </c>
      <c r="AA276" s="442" t="s">
        <v>228</v>
      </c>
      <c r="AB276" s="441"/>
      <c r="AC276" s="441"/>
    </row>
    <row r="277" spans="1:29" s="395" customFormat="1" x14ac:dyDescent="0.2">
      <c r="A277" s="425">
        <v>4878630</v>
      </c>
      <c r="B277" s="426">
        <v>3469006</v>
      </c>
      <c r="C277" s="388" t="s">
        <v>896</v>
      </c>
      <c r="D277" s="427" t="s">
        <v>1189</v>
      </c>
      <c r="E277" s="428" t="s">
        <v>91</v>
      </c>
      <c r="F277" s="429">
        <v>8100</v>
      </c>
      <c r="G277" s="429">
        <v>1</v>
      </c>
      <c r="H277" s="429">
        <v>0</v>
      </c>
      <c r="I277" s="430">
        <v>60000</v>
      </c>
      <c r="J277" s="436"/>
      <c r="K277" s="437"/>
      <c r="L277" s="388" t="s">
        <v>1401</v>
      </c>
      <c r="M277" s="388" t="s">
        <v>15</v>
      </c>
      <c r="N277" s="426" t="s">
        <v>82</v>
      </c>
      <c r="O277" s="426" t="s">
        <v>401</v>
      </c>
      <c r="P277" s="480" t="s">
        <v>59</v>
      </c>
      <c r="Q277" s="481" t="s">
        <v>82</v>
      </c>
      <c r="R277" s="481" t="s">
        <v>154</v>
      </c>
      <c r="S277" s="431">
        <v>42734</v>
      </c>
      <c r="T277" s="438">
        <v>42739</v>
      </c>
      <c r="U277" s="443" t="s">
        <v>1342</v>
      </c>
      <c r="V277" s="439" t="s">
        <v>934</v>
      </c>
      <c r="W277" s="439" t="s">
        <v>803</v>
      </c>
      <c r="X277" s="440">
        <v>12</v>
      </c>
      <c r="Y277" s="440">
        <v>12</v>
      </c>
      <c r="Z277" s="492" t="s">
        <v>854</v>
      </c>
      <c r="AA277" s="493" t="s">
        <v>246</v>
      </c>
      <c r="AB277" s="441"/>
      <c r="AC277" s="441"/>
    </row>
    <row r="278" spans="1:29" s="395" customFormat="1" x14ac:dyDescent="0.2">
      <c r="A278" s="425">
        <v>4901911</v>
      </c>
      <c r="B278" s="426">
        <v>4340907</v>
      </c>
      <c r="C278" s="388" t="s">
        <v>896</v>
      </c>
      <c r="D278" s="427" t="s">
        <v>169</v>
      </c>
      <c r="E278" s="428" t="s">
        <v>92</v>
      </c>
      <c r="F278" s="429">
        <v>8600</v>
      </c>
      <c r="G278" s="429">
        <v>2</v>
      </c>
      <c r="H278" s="429">
        <v>2</v>
      </c>
      <c r="I278" s="430">
        <v>199999.92</v>
      </c>
      <c r="J278" s="436"/>
      <c r="K278" s="393" t="s">
        <v>246</v>
      </c>
      <c r="L278" s="426" t="s">
        <v>1190</v>
      </c>
      <c r="M278" s="388" t="s">
        <v>15</v>
      </c>
      <c r="N278" s="426" t="s">
        <v>82</v>
      </c>
      <c r="O278" s="426" t="s">
        <v>83</v>
      </c>
      <c r="P278" s="480" t="s">
        <v>59</v>
      </c>
      <c r="Q278" s="481" t="s">
        <v>82</v>
      </c>
      <c r="R278" s="481" t="s">
        <v>154</v>
      </c>
      <c r="S278" s="431">
        <v>42734</v>
      </c>
      <c r="T278" s="438">
        <v>42739</v>
      </c>
      <c r="U278" s="443" t="s">
        <v>311</v>
      </c>
      <c r="V278" s="439" t="s">
        <v>934</v>
      </c>
      <c r="W278" s="439" t="s">
        <v>803</v>
      </c>
      <c r="X278" s="440">
        <v>12</v>
      </c>
      <c r="Y278" s="440">
        <v>12</v>
      </c>
      <c r="Z278" s="467"/>
      <c r="AA278" s="472"/>
      <c r="AB278" s="441"/>
      <c r="AC278" s="441"/>
    </row>
    <row r="279" spans="1:29" s="395" customFormat="1" x14ac:dyDescent="0.2">
      <c r="A279" s="425">
        <v>87875992</v>
      </c>
      <c r="B279" s="426">
        <v>15093094</v>
      </c>
      <c r="C279" s="388" t="s">
        <v>896</v>
      </c>
      <c r="D279" s="427" t="s">
        <v>1191</v>
      </c>
      <c r="E279" s="428" t="s">
        <v>92</v>
      </c>
      <c r="F279" s="429">
        <v>8600</v>
      </c>
      <c r="G279" s="429">
        <v>6</v>
      </c>
      <c r="H279" s="429">
        <v>0</v>
      </c>
      <c r="I279" s="430">
        <v>599999.76</v>
      </c>
      <c r="J279" s="436"/>
      <c r="K279" s="437"/>
      <c r="L279" s="426"/>
      <c r="M279" s="388" t="s">
        <v>25</v>
      </c>
      <c r="N279" s="426" t="s">
        <v>110</v>
      </c>
      <c r="O279" s="426" t="s">
        <v>111</v>
      </c>
      <c r="P279" s="480" t="s">
        <v>59</v>
      </c>
      <c r="Q279" s="481" t="s">
        <v>110</v>
      </c>
      <c r="R279" s="481" t="s">
        <v>154</v>
      </c>
      <c r="S279" s="431">
        <v>42734</v>
      </c>
      <c r="T279" s="438">
        <v>42739</v>
      </c>
      <c r="U279" s="443" t="s">
        <v>1343</v>
      </c>
      <c r="V279" s="439" t="s">
        <v>934</v>
      </c>
      <c r="W279" s="439" t="s">
        <v>803</v>
      </c>
      <c r="X279" s="440">
        <v>12</v>
      </c>
      <c r="Y279" s="440">
        <v>36</v>
      </c>
      <c r="Z279" s="441" t="s">
        <v>352</v>
      </c>
      <c r="AA279" s="442" t="s">
        <v>228</v>
      </c>
      <c r="AB279" s="441"/>
      <c r="AC279" s="441"/>
    </row>
    <row r="280" spans="1:29" s="395" customFormat="1" x14ac:dyDescent="0.2">
      <c r="A280" s="425">
        <v>63740037</v>
      </c>
      <c r="B280" s="426">
        <v>2144212</v>
      </c>
      <c r="C280" s="388" t="s">
        <v>896</v>
      </c>
      <c r="D280" s="427" t="s">
        <v>1192</v>
      </c>
      <c r="E280" s="428" t="s">
        <v>92</v>
      </c>
      <c r="F280" s="429">
        <v>8600</v>
      </c>
      <c r="G280" s="429">
        <v>1</v>
      </c>
      <c r="H280" s="429">
        <v>0</v>
      </c>
      <c r="I280" s="430">
        <v>99999.96</v>
      </c>
      <c r="J280" s="436"/>
      <c r="K280" s="437"/>
      <c r="L280" s="426" t="s">
        <v>1193</v>
      </c>
      <c r="M280" s="388" t="s">
        <v>15</v>
      </c>
      <c r="N280" s="426" t="s">
        <v>82</v>
      </c>
      <c r="O280" s="426" t="s">
        <v>401</v>
      </c>
      <c r="P280" s="480" t="s">
        <v>59</v>
      </c>
      <c r="Q280" s="481" t="s">
        <v>82</v>
      </c>
      <c r="R280" s="481" t="s">
        <v>154</v>
      </c>
      <c r="S280" s="431">
        <v>42734</v>
      </c>
      <c r="T280" s="438">
        <v>42739</v>
      </c>
      <c r="U280" s="443" t="s">
        <v>1344</v>
      </c>
      <c r="V280" s="439" t="s">
        <v>934</v>
      </c>
      <c r="W280" s="439" t="s">
        <v>803</v>
      </c>
      <c r="X280" s="440">
        <v>12</v>
      </c>
      <c r="Y280" s="440">
        <v>24</v>
      </c>
      <c r="Z280" s="441" t="s">
        <v>352</v>
      </c>
      <c r="AA280" s="442" t="s">
        <v>228</v>
      </c>
      <c r="AB280" s="441"/>
      <c r="AC280" s="441"/>
    </row>
    <row r="281" spans="1:29" s="395" customFormat="1" x14ac:dyDescent="0.2">
      <c r="A281" s="425">
        <v>79767838</v>
      </c>
      <c r="B281" s="426">
        <v>11083390</v>
      </c>
      <c r="C281" s="388" t="s">
        <v>896</v>
      </c>
      <c r="D281" s="427" t="s">
        <v>467</v>
      </c>
      <c r="E281" s="428" t="s">
        <v>91</v>
      </c>
      <c r="F281" s="429">
        <v>8100</v>
      </c>
      <c r="G281" s="429">
        <v>1</v>
      </c>
      <c r="H281" s="429">
        <v>1</v>
      </c>
      <c r="I281" s="430">
        <v>57175.6086</v>
      </c>
      <c r="J281" s="436"/>
      <c r="K281" s="393" t="s">
        <v>246</v>
      </c>
      <c r="L281" s="426"/>
      <c r="M281" s="388" t="s">
        <v>16</v>
      </c>
      <c r="N281" s="426" t="s">
        <v>66</v>
      </c>
      <c r="O281" s="426" t="s">
        <v>468</v>
      </c>
      <c r="P281" s="480" t="s">
        <v>59</v>
      </c>
      <c r="Q281" s="481" t="s">
        <v>66</v>
      </c>
      <c r="R281" s="481" t="s">
        <v>154</v>
      </c>
      <c r="S281" s="431">
        <v>42734</v>
      </c>
      <c r="T281" s="438">
        <v>42739</v>
      </c>
      <c r="U281" s="443" t="s">
        <v>1345</v>
      </c>
      <c r="V281" s="439" t="s">
        <v>934</v>
      </c>
      <c r="W281" s="439" t="s">
        <v>803</v>
      </c>
      <c r="X281" s="440">
        <v>12</v>
      </c>
      <c r="Y281" s="440">
        <v>12</v>
      </c>
      <c r="Z281" s="441" t="s">
        <v>352</v>
      </c>
      <c r="AA281" s="442" t="s">
        <v>228</v>
      </c>
      <c r="AB281" s="441"/>
      <c r="AC281" s="392" t="s">
        <v>671</v>
      </c>
    </row>
    <row r="282" spans="1:29" s="395" customFormat="1" x14ac:dyDescent="0.2">
      <c r="A282" s="425">
        <v>7418631</v>
      </c>
      <c r="B282" s="426">
        <v>641632</v>
      </c>
      <c r="C282" s="388" t="s">
        <v>896</v>
      </c>
      <c r="D282" s="427" t="s">
        <v>1194</v>
      </c>
      <c r="E282" s="428" t="s">
        <v>140</v>
      </c>
      <c r="F282" s="429">
        <v>8600</v>
      </c>
      <c r="G282" s="429">
        <v>1</v>
      </c>
      <c r="H282" s="429">
        <v>1</v>
      </c>
      <c r="I282" s="430">
        <v>16666.66</v>
      </c>
      <c r="J282" s="436"/>
      <c r="K282" s="393" t="s">
        <v>246</v>
      </c>
      <c r="L282" s="426" t="s">
        <v>1195</v>
      </c>
      <c r="M282" s="388" t="s">
        <v>12</v>
      </c>
      <c r="N282" s="426" t="s">
        <v>12</v>
      </c>
      <c r="O282" s="426" t="s">
        <v>67</v>
      </c>
      <c r="P282" s="480" t="s">
        <v>59</v>
      </c>
      <c r="Q282" s="481" t="s">
        <v>12</v>
      </c>
      <c r="R282" s="481" t="s">
        <v>154</v>
      </c>
      <c r="S282" s="431">
        <v>42734</v>
      </c>
      <c r="T282" s="438">
        <v>42739</v>
      </c>
      <c r="U282" s="443" t="s">
        <v>1346</v>
      </c>
      <c r="V282" s="439" t="s">
        <v>934</v>
      </c>
      <c r="W282" s="439" t="s">
        <v>212</v>
      </c>
      <c r="X282" s="440">
        <v>2</v>
      </c>
      <c r="Y282" s="440">
        <v>2</v>
      </c>
      <c r="Z282" s="441" t="s">
        <v>352</v>
      </c>
      <c r="AA282" s="442" t="s">
        <v>228</v>
      </c>
      <c r="AB282" s="441"/>
      <c r="AC282" s="441"/>
    </row>
    <row r="283" spans="1:29" s="395" customFormat="1" x14ac:dyDescent="0.2">
      <c r="A283" s="425">
        <v>51411680</v>
      </c>
      <c r="B283" s="426">
        <v>1320535</v>
      </c>
      <c r="C283" s="388" t="s">
        <v>896</v>
      </c>
      <c r="D283" s="427" t="s">
        <v>1196</v>
      </c>
      <c r="E283" s="428" t="s">
        <v>91</v>
      </c>
      <c r="F283" s="429">
        <v>8100</v>
      </c>
      <c r="G283" s="429">
        <v>1</v>
      </c>
      <c r="H283" s="429">
        <v>1</v>
      </c>
      <c r="I283" s="430">
        <v>57175.6086</v>
      </c>
      <c r="J283" s="436"/>
      <c r="K283" s="393" t="s">
        <v>246</v>
      </c>
      <c r="L283" s="426"/>
      <c r="M283" s="388" t="s">
        <v>16</v>
      </c>
      <c r="N283" s="426" t="s">
        <v>66</v>
      </c>
      <c r="O283" s="426" t="s">
        <v>1052</v>
      </c>
      <c r="P283" s="480" t="s">
        <v>228</v>
      </c>
      <c r="Q283" s="481" t="s">
        <v>228</v>
      </c>
      <c r="R283" s="481" t="s">
        <v>152</v>
      </c>
      <c r="S283" s="431">
        <v>42734</v>
      </c>
      <c r="T283" s="438">
        <v>42739</v>
      </c>
      <c r="U283" s="443" t="s">
        <v>1347</v>
      </c>
      <c r="V283" s="439" t="s">
        <v>934</v>
      </c>
      <c r="W283" s="439" t="s">
        <v>803</v>
      </c>
      <c r="X283" s="440">
        <v>12</v>
      </c>
      <c r="Y283" s="440">
        <v>12</v>
      </c>
      <c r="Z283" s="441" t="s">
        <v>352</v>
      </c>
      <c r="AA283" s="442" t="s">
        <v>228</v>
      </c>
      <c r="AB283" s="441"/>
      <c r="AC283" s="441"/>
    </row>
    <row r="284" spans="1:29" s="395" customFormat="1" x14ac:dyDescent="0.2">
      <c r="A284" s="425">
        <v>6376687</v>
      </c>
      <c r="B284" s="426">
        <v>523187</v>
      </c>
      <c r="C284" s="388" t="s">
        <v>896</v>
      </c>
      <c r="D284" s="319" t="s">
        <v>1197</v>
      </c>
      <c r="E284" s="428" t="s">
        <v>92</v>
      </c>
      <c r="F284" s="429">
        <v>8600</v>
      </c>
      <c r="G284" s="429">
        <v>2</v>
      </c>
      <c r="H284" s="429">
        <v>2</v>
      </c>
      <c r="I284" s="430">
        <v>225999.3701</v>
      </c>
      <c r="J284" s="436"/>
      <c r="K284" s="393" t="s">
        <v>246</v>
      </c>
      <c r="L284" s="388" t="s">
        <v>1405</v>
      </c>
      <c r="M284" s="388" t="s">
        <v>16</v>
      </c>
      <c r="N284" s="426" t="s">
        <v>86</v>
      </c>
      <c r="O284" s="426" t="s">
        <v>87</v>
      </c>
      <c r="P284" s="480" t="s">
        <v>59</v>
      </c>
      <c r="Q284" s="267" t="s">
        <v>227</v>
      </c>
      <c r="R284" s="481" t="s">
        <v>154</v>
      </c>
      <c r="S284" s="431">
        <v>42734</v>
      </c>
      <c r="T284" s="438">
        <v>42739</v>
      </c>
      <c r="U284" s="443" t="s">
        <v>1348</v>
      </c>
      <c r="V284" s="439" t="s">
        <v>934</v>
      </c>
      <c r="W284" s="439" t="s">
        <v>803</v>
      </c>
      <c r="X284" s="440">
        <v>12</v>
      </c>
      <c r="Y284" s="440">
        <v>24</v>
      </c>
      <c r="Z284" s="441" t="s">
        <v>352</v>
      </c>
      <c r="AA284" s="442" t="s">
        <v>228</v>
      </c>
      <c r="AB284" s="441"/>
      <c r="AC284" s="441"/>
    </row>
    <row r="285" spans="1:29" s="395" customFormat="1" x14ac:dyDescent="0.2">
      <c r="A285" s="425">
        <v>75324308</v>
      </c>
      <c r="B285" s="426">
        <v>14534172</v>
      </c>
      <c r="C285" s="388" t="s">
        <v>896</v>
      </c>
      <c r="D285" s="427" t="s">
        <v>1198</v>
      </c>
      <c r="E285" s="428" t="s">
        <v>91</v>
      </c>
      <c r="F285" s="429">
        <v>8100</v>
      </c>
      <c r="G285" s="429">
        <v>2</v>
      </c>
      <c r="H285" s="429">
        <v>2</v>
      </c>
      <c r="I285" s="430">
        <v>114351.2065</v>
      </c>
      <c r="J285" s="436"/>
      <c r="K285" s="393" t="s">
        <v>246</v>
      </c>
      <c r="L285" s="426"/>
      <c r="M285" s="388" t="s">
        <v>16</v>
      </c>
      <c r="N285" s="426" t="s">
        <v>430</v>
      </c>
      <c r="O285" s="426" t="s">
        <v>431</v>
      </c>
      <c r="P285" s="480" t="s">
        <v>228</v>
      </c>
      <c r="Q285" s="481" t="s">
        <v>228</v>
      </c>
      <c r="R285" s="481" t="s">
        <v>152</v>
      </c>
      <c r="S285" s="431">
        <v>42734</v>
      </c>
      <c r="T285" s="438">
        <v>42739</v>
      </c>
      <c r="U285" s="443" t="s">
        <v>1349</v>
      </c>
      <c r="V285" s="439" t="s">
        <v>934</v>
      </c>
      <c r="W285" s="439" t="s">
        <v>803</v>
      </c>
      <c r="X285" s="440">
        <v>12</v>
      </c>
      <c r="Y285" s="440">
        <v>36</v>
      </c>
      <c r="Z285" s="441" t="s">
        <v>352</v>
      </c>
      <c r="AA285" s="442" t="s">
        <v>228</v>
      </c>
      <c r="AB285" s="441"/>
      <c r="AC285" s="392" t="s">
        <v>671</v>
      </c>
    </row>
    <row r="286" spans="1:29" s="395" customFormat="1" x14ac:dyDescent="0.2">
      <c r="A286" s="425">
        <v>62425770</v>
      </c>
      <c r="B286" s="426">
        <v>4627307</v>
      </c>
      <c r="C286" s="388" t="s">
        <v>896</v>
      </c>
      <c r="D286" s="427" t="s">
        <v>1199</v>
      </c>
      <c r="E286" s="428" t="s">
        <v>91</v>
      </c>
      <c r="F286" s="429">
        <v>8100</v>
      </c>
      <c r="G286" s="429">
        <v>1</v>
      </c>
      <c r="H286" s="429">
        <v>0</v>
      </c>
      <c r="I286" s="430">
        <v>175000</v>
      </c>
      <c r="J286" s="436"/>
      <c r="K286" s="437"/>
      <c r="L286" s="426"/>
      <c r="M286" s="388" t="s">
        <v>15</v>
      </c>
      <c r="N286" s="426" t="s">
        <v>814</v>
      </c>
      <c r="O286" s="426" t="s">
        <v>1200</v>
      </c>
      <c r="P286" s="480" t="s">
        <v>228</v>
      </c>
      <c r="Q286" s="481" t="s">
        <v>228</v>
      </c>
      <c r="R286" s="481" t="s">
        <v>152</v>
      </c>
      <c r="S286" s="431">
        <v>42734</v>
      </c>
      <c r="T286" s="438">
        <v>42739</v>
      </c>
      <c r="U286" s="443" t="s">
        <v>228</v>
      </c>
      <c r="V286" s="439" t="s">
        <v>934</v>
      </c>
      <c r="W286" s="439" t="s">
        <v>1201</v>
      </c>
      <c r="X286" s="440">
        <v>35</v>
      </c>
      <c r="Y286" s="440">
        <v>35</v>
      </c>
      <c r="Z286" s="441" t="s">
        <v>352</v>
      </c>
      <c r="AA286" s="442" t="s">
        <v>228</v>
      </c>
      <c r="AB286" s="441"/>
      <c r="AC286" s="441"/>
    </row>
    <row r="287" spans="1:29" s="395" customFormat="1" x14ac:dyDescent="0.2">
      <c r="A287" s="425">
        <v>85527789</v>
      </c>
      <c r="B287" s="426">
        <v>22392237</v>
      </c>
      <c r="C287" s="388" t="s">
        <v>896</v>
      </c>
      <c r="D287" s="427" t="s">
        <v>1202</v>
      </c>
      <c r="E287" s="428" t="s">
        <v>91</v>
      </c>
      <c r="F287" s="429">
        <v>8100</v>
      </c>
      <c r="G287" s="429">
        <v>1</v>
      </c>
      <c r="H287" s="429">
        <v>0</v>
      </c>
      <c r="I287" s="430">
        <v>60000</v>
      </c>
      <c r="J287" s="436"/>
      <c r="K287" s="277" t="s">
        <v>391</v>
      </c>
      <c r="L287" s="388" t="s">
        <v>1559</v>
      </c>
      <c r="M287" s="388" t="s">
        <v>12</v>
      </c>
      <c r="N287" s="426" t="s">
        <v>12</v>
      </c>
      <c r="O287" s="426" t="s">
        <v>377</v>
      </c>
      <c r="P287" s="480" t="s">
        <v>228</v>
      </c>
      <c r="Q287" s="481" t="s">
        <v>228</v>
      </c>
      <c r="R287" s="481" t="s">
        <v>152</v>
      </c>
      <c r="S287" s="431">
        <v>42734</v>
      </c>
      <c r="T287" s="438">
        <v>42739</v>
      </c>
      <c r="U287" s="443" t="s">
        <v>228</v>
      </c>
      <c r="V287" s="439" t="s">
        <v>934</v>
      </c>
      <c r="W287" s="439" t="s">
        <v>803</v>
      </c>
      <c r="X287" s="440">
        <v>12</v>
      </c>
      <c r="Y287" s="440">
        <v>36</v>
      </c>
      <c r="Z287" s="441" t="s">
        <v>352</v>
      </c>
      <c r="AA287" s="442" t="s">
        <v>228</v>
      </c>
      <c r="AB287" s="441"/>
      <c r="AC287" s="441"/>
    </row>
    <row r="288" spans="1:29" s="395" customFormat="1" x14ac:dyDescent="0.2">
      <c r="A288" s="425">
        <v>47995792</v>
      </c>
      <c r="B288" s="426">
        <v>14895429</v>
      </c>
      <c r="C288" s="388" t="s">
        <v>896</v>
      </c>
      <c r="D288" s="427" t="s">
        <v>1203</v>
      </c>
      <c r="E288" s="428" t="s">
        <v>91</v>
      </c>
      <c r="F288" s="429">
        <v>8100</v>
      </c>
      <c r="G288" s="429">
        <v>1</v>
      </c>
      <c r="H288" s="429">
        <v>1</v>
      </c>
      <c r="I288" s="430">
        <v>20000</v>
      </c>
      <c r="J288" s="436"/>
      <c r="K288" s="393" t="s">
        <v>246</v>
      </c>
      <c r="L288" s="426"/>
      <c r="M288" s="388" t="s">
        <v>12</v>
      </c>
      <c r="N288" s="426" t="s">
        <v>12</v>
      </c>
      <c r="O288" s="426" t="s">
        <v>67</v>
      </c>
      <c r="P288" s="480" t="s">
        <v>228</v>
      </c>
      <c r="Q288" s="481" t="s">
        <v>228</v>
      </c>
      <c r="R288" s="481" t="s">
        <v>152</v>
      </c>
      <c r="S288" s="431">
        <v>42734</v>
      </c>
      <c r="T288" s="438">
        <v>42739</v>
      </c>
      <c r="U288" s="443" t="s">
        <v>228</v>
      </c>
      <c r="V288" s="439" t="s">
        <v>934</v>
      </c>
      <c r="W288" s="439" t="s">
        <v>203</v>
      </c>
      <c r="X288" s="440">
        <v>4</v>
      </c>
      <c r="Y288" s="440">
        <v>28</v>
      </c>
      <c r="Z288" s="441" t="s">
        <v>352</v>
      </c>
      <c r="AA288" s="442" t="s">
        <v>228</v>
      </c>
      <c r="AB288" s="441"/>
      <c r="AC288" s="441"/>
    </row>
    <row r="289" spans="1:29" s="395" customFormat="1" x14ac:dyDescent="0.2">
      <c r="A289" s="425">
        <v>49656363</v>
      </c>
      <c r="B289" s="426">
        <v>4874850</v>
      </c>
      <c r="C289" s="388" t="s">
        <v>896</v>
      </c>
      <c r="D289" s="427" t="s">
        <v>1204</v>
      </c>
      <c r="E289" s="428" t="s">
        <v>92</v>
      </c>
      <c r="F289" s="429">
        <v>8600</v>
      </c>
      <c r="G289" s="429">
        <v>1</v>
      </c>
      <c r="H289" s="429">
        <v>0</v>
      </c>
      <c r="I289" s="430">
        <v>97760.800600000002</v>
      </c>
      <c r="J289" s="436"/>
      <c r="K289" s="437"/>
      <c r="L289" s="426"/>
      <c r="M289" s="388" t="s">
        <v>16</v>
      </c>
      <c r="N289" s="426" t="s">
        <v>823</v>
      </c>
      <c r="O289" s="426" t="s">
        <v>1205</v>
      </c>
      <c r="P289" s="480" t="s">
        <v>228</v>
      </c>
      <c r="Q289" s="481" t="s">
        <v>228</v>
      </c>
      <c r="R289" s="481" t="s">
        <v>152</v>
      </c>
      <c r="S289" s="431">
        <v>42734</v>
      </c>
      <c r="T289" s="438">
        <v>42739</v>
      </c>
      <c r="U289" s="443" t="s">
        <v>1350</v>
      </c>
      <c r="V289" s="439" t="s">
        <v>934</v>
      </c>
      <c r="W289" s="439" t="s">
        <v>803</v>
      </c>
      <c r="X289" s="440">
        <v>12</v>
      </c>
      <c r="Y289" s="440">
        <v>36</v>
      </c>
      <c r="Z289" s="441" t="s">
        <v>352</v>
      </c>
      <c r="AA289" s="442" t="s">
        <v>228</v>
      </c>
      <c r="AB289" s="441"/>
      <c r="AC289" s="441"/>
    </row>
    <row r="290" spans="1:29" s="395" customFormat="1" x14ac:dyDescent="0.2">
      <c r="A290" s="425">
        <v>79492666</v>
      </c>
      <c r="B290" s="426">
        <v>5985226</v>
      </c>
      <c r="C290" s="388" t="s">
        <v>896</v>
      </c>
      <c r="D290" s="427" t="s">
        <v>1206</v>
      </c>
      <c r="E290" s="428" t="s">
        <v>92</v>
      </c>
      <c r="F290" s="429">
        <v>8600</v>
      </c>
      <c r="G290" s="429">
        <v>1</v>
      </c>
      <c r="H290" s="429">
        <v>0</v>
      </c>
      <c r="I290" s="430">
        <v>24999.99</v>
      </c>
      <c r="J290" s="436"/>
      <c r="K290" s="437"/>
      <c r="L290" s="426"/>
      <c r="M290" s="388" t="s">
        <v>12</v>
      </c>
      <c r="N290" s="426" t="s">
        <v>12</v>
      </c>
      <c r="O290" s="426" t="s">
        <v>425</v>
      </c>
      <c r="P290" s="480" t="s">
        <v>228</v>
      </c>
      <c r="Q290" s="481" t="s">
        <v>228</v>
      </c>
      <c r="R290" s="481" t="s">
        <v>152</v>
      </c>
      <c r="S290" s="431">
        <v>42734</v>
      </c>
      <c r="T290" s="438">
        <v>42739</v>
      </c>
      <c r="U290" s="443" t="s">
        <v>1351</v>
      </c>
      <c r="V290" s="439" t="s">
        <v>934</v>
      </c>
      <c r="W290" s="439" t="s">
        <v>226</v>
      </c>
      <c r="X290" s="440">
        <v>3</v>
      </c>
      <c r="Y290" s="440">
        <v>15</v>
      </c>
      <c r="Z290" s="441" t="s">
        <v>352</v>
      </c>
      <c r="AA290" s="442" t="s">
        <v>228</v>
      </c>
      <c r="AB290" s="441"/>
      <c r="AC290" s="392" t="s">
        <v>671</v>
      </c>
    </row>
    <row r="291" spans="1:29" s="395" customFormat="1" x14ac:dyDescent="0.2">
      <c r="A291" s="425">
        <v>72564644</v>
      </c>
      <c r="B291" s="426">
        <v>5921332</v>
      </c>
      <c r="C291" s="388" t="s">
        <v>896</v>
      </c>
      <c r="D291" s="427" t="s">
        <v>1207</v>
      </c>
      <c r="E291" s="428" t="s">
        <v>92</v>
      </c>
      <c r="F291" s="429">
        <v>8600</v>
      </c>
      <c r="G291" s="429">
        <v>3</v>
      </c>
      <c r="H291" s="429">
        <v>0</v>
      </c>
      <c r="I291" s="430">
        <v>255691.40830000001</v>
      </c>
      <c r="J291" s="436"/>
      <c r="K291" s="437"/>
      <c r="L291" s="426"/>
      <c r="M291" s="388" t="s">
        <v>21</v>
      </c>
      <c r="N291" s="426" t="s">
        <v>95</v>
      </c>
      <c r="O291" s="426" t="s">
        <v>1136</v>
      </c>
      <c r="P291" s="480" t="s">
        <v>59</v>
      </c>
      <c r="Q291" s="481" t="s">
        <v>21</v>
      </c>
      <c r="R291" s="481" t="s">
        <v>154</v>
      </c>
      <c r="S291" s="431">
        <v>42734</v>
      </c>
      <c r="T291" s="438">
        <v>42739</v>
      </c>
      <c r="U291" s="443" t="s">
        <v>1352</v>
      </c>
      <c r="V291" s="439" t="s">
        <v>934</v>
      </c>
      <c r="W291" s="439" t="s">
        <v>803</v>
      </c>
      <c r="X291" s="440">
        <v>12</v>
      </c>
      <c r="Y291" s="440">
        <v>24</v>
      </c>
      <c r="Z291" s="441" t="s">
        <v>352</v>
      </c>
      <c r="AA291" s="442" t="s">
        <v>228</v>
      </c>
      <c r="AB291" s="441"/>
      <c r="AC291" s="392" t="s">
        <v>671</v>
      </c>
    </row>
    <row r="292" spans="1:29" s="395" customFormat="1" x14ac:dyDescent="0.2">
      <c r="A292" s="425">
        <v>76312472</v>
      </c>
      <c r="B292" s="426">
        <v>1261514</v>
      </c>
      <c r="C292" s="388" t="s">
        <v>896</v>
      </c>
      <c r="D292" s="427" t="s">
        <v>1208</v>
      </c>
      <c r="E292" s="428" t="s">
        <v>91</v>
      </c>
      <c r="F292" s="429">
        <v>8100</v>
      </c>
      <c r="G292" s="429">
        <v>1</v>
      </c>
      <c r="H292" s="429">
        <v>1</v>
      </c>
      <c r="I292" s="430">
        <v>55268.494599999998</v>
      </c>
      <c r="J292" s="436"/>
      <c r="K292" s="393" t="s">
        <v>246</v>
      </c>
      <c r="L292" s="426"/>
      <c r="M292" s="388" t="s">
        <v>13</v>
      </c>
      <c r="N292" s="426" t="s">
        <v>13</v>
      </c>
      <c r="O292" s="426" t="s">
        <v>540</v>
      </c>
      <c r="P292" s="480" t="s">
        <v>59</v>
      </c>
      <c r="Q292" s="481" t="s">
        <v>13</v>
      </c>
      <c r="R292" s="481" t="s">
        <v>154</v>
      </c>
      <c r="S292" s="431">
        <v>42734</v>
      </c>
      <c r="T292" s="438">
        <v>42739</v>
      </c>
      <c r="U292" s="443" t="s">
        <v>1353</v>
      </c>
      <c r="V292" s="439" t="s">
        <v>934</v>
      </c>
      <c r="W292" s="439" t="s">
        <v>803</v>
      </c>
      <c r="X292" s="440">
        <v>12</v>
      </c>
      <c r="Y292" s="440">
        <v>36</v>
      </c>
      <c r="Z292" s="441" t="s">
        <v>352</v>
      </c>
      <c r="AA292" s="442" t="s">
        <v>228</v>
      </c>
      <c r="AB292" s="441"/>
      <c r="AC292" s="441"/>
    </row>
    <row r="293" spans="1:29" s="395" customFormat="1" x14ac:dyDescent="0.2">
      <c r="A293" s="425">
        <v>47264842</v>
      </c>
      <c r="B293" s="426">
        <v>2575792</v>
      </c>
      <c r="C293" s="388" t="s">
        <v>896</v>
      </c>
      <c r="D293" s="427" t="s">
        <v>1209</v>
      </c>
      <c r="E293" s="428" t="s">
        <v>92</v>
      </c>
      <c r="F293" s="429">
        <v>8600</v>
      </c>
      <c r="G293" s="429">
        <v>1</v>
      </c>
      <c r="H293" s="429">
        <v>1</v>
      </c>
      <c r="I293" s="430">
        <v>89803.474900000001</v>
      </c>
      <c r="J293" s="436"/>
      <c r="K293" s="393" t="s">
        <v>246</v>
      </c>
      <c r="L293" s="426"/>
      <c r="M293" s="388" t="s">
        <v>27</v>
      </c>
      <c r="N293" s="426" t="s">
        <v>49</v>
      </c>
      <c r="O293" s="426" t="s">
        <v>63</v>
      </c>
      <c r="P293" s="480" t="s">
        <v>59</v>
      </c>
      <c r="Q293" s="481" t="s">
        <v>49</v>
      </c>
      <c r="R293" s="481" t="s">
        <v>154</v>
      </c>
      <c r="S293" s="431">
        <v>42734</v>
      </c>
      <c r="T293" s="438">
        <v>42739</v>
      </c>
      <c r="U293" s="443" t="s">
        <v>1354</v>
      </c>
      <c r="V293" s="439" t="s">
        <v>934</v>
      </c>
      <c r="W293" s="439" t="s">
        <v>803</v>
      </c>
      <c r="X293" s="440">
        <v>12</v>
      </c>
      <c r="Y293" s="440">
        <v>36</v>
      </c>
      <c r="Z293" s="441" t="s">
        <v>352</v>
      </c>
      <c r="AA293" s="442" t="s">
        <v>228</v>
      </c>
      <c r="AB293" s="441"/>
      <c r="AC293" s="441"/>
    </row>
    <row r="294" spans="1:29" s="395" customFormat="1" x14ac:dyDescent="0.2">
      <c r="A294" s="425">
        <v>79993002</v>
      </c>
      <c r="B294" s="426">
        <v>2095955</v>
      </c>
      <c r="C294" s="388" t="s">
        <v>896</v>
      </c>
      <c r="D294" s="427" t="s">
        <v>1210</v>
      </c>
      <c r="E294" s="428" t="s">
        <v>92</v>
      </c>
      <c r="F294" s="429">
        <v>8600</v>
      </c>
      <c r="G294" s="429">
        <v>1</v>
      </c>
      <c r="H294" s="429">
        <v>0</v>
      </c>
      <c r="I294" s="430">
        <v>95292.495899999994</v>
      </c>
      <c r="J294" s="436"/>
      <c r="K294" s="437"/>
      <c r="L294" s="426" t="s">
        <v>1211</v>
      </c>
      <c r="M294" s="388" t="s">
        <v>16</v>
      </c>
      <c r="N294" s="426" t="s">
        <v>86</v>
      </c>
      <c r="O294" s="426" t="s">
        <v>87</v>
      </c>
      <c r="P294" s="480" t="s">
        <v>59</v>
      </c>
      <c r="Q294" s="481" t="s">
        <v>86</v>
      </c>
      <c r="R294" s="481" t="s">
        <v>154</v>
      </c>
      <c r="S294" s="431">
        <v>42734</v>
      </c>
      <c r="T294" s="438">
        <v>42739</v>
      </c>
      <c r="U294" s="443" t="s">
        <v>1355</v>
      </c>
      <c r="V294" s="439" t="s">
        <v>934</v>
      </c>
      <c r="W294" s="439" t="s">
        <v>803</v>
      </c>
      <c r="X294" s="440">
        <v>12</v>
      </c>
      <c r="Y294" s="440">
        <v>24</v>
      </c>
      <c r="Z294" s="441" t="s">
        <v>352</v>
      </c>
      <c r="AA294" s="442" t="s">
        <v>228</v>
      </c>
      <c r="AB294" s="441"/>
      <c r="AC294" s="441"/>
    </row>
    <row r="295" spans="1:29" s="395" customFormat="1" x14ac:dyDescent="0.2">
      <c r="A295" s="425">
        <v>87652080</v>
      </c>
      <c r="B295" s="426">
        <v>19385003</v>
      </c>
      <c r="C295" s="388" t="s">
        <v>896</v>
      </c>
      <c r="D295" s="427" t="s">
        <v>1212</v>
      </c>
      <c r="E295" s="428" t="s">
        <v>92</v>
      </c>
      <c r="F295" s="429">
        <v>8600</v>
      </c>
      <c r="G295" s="429">
        <v>1</v>
      </c>
      <c r="H295" s="429">
        <v>0</v>
      </c>
      <c r="I295" s="430">
        <v>99999.96</v>
      </c>
      <c r="J295" s="436"/>
      <c r="K295" s="437"/>
      <c r="L295" s="426"/>
      <c r="M295" s="388" t="s">
        <v>15</v>
      </c>
      <c r="N295" s="426" t="s">
        <v>993</v>
      </c>
      <c r="O295" s="426" t="s">
        <v>994</v>
      </c>
      <c r="P295" s="480" t="s">
        <v>228</v>
      </c>
      <c r="Q295" s="481" t="s">
        <v>228</v>
      </c>
      <c r="R295" s="481" t="s">
        <v>152</v>
      </c>
      <c r="S295" s="431">
        <v>42733</v>
      </c>
      <c r="T295" s="438">
        <v>42739</v>
      </c>
      <c r="U295" s="443" t="s">
        <v>1356</v>
      </c>
      <c r="V295" s="439" t="s">
        <v>934</v>
      </c>
      <c r="W295" s="439" t="s">
        <v>803</v>
      </c>
      <c r="X295" s="440">
        <v>12</v>
      </c>
      <c r="Y295" s="440">
        <v>12</v>
      </c>
      <c r="Z295" s="441" t="s">
        <v>352</v>
      </c>
      <c r="AA295" s="442" t="s">
        <v>228</v>
      </c>
      <c r="AB295" s="441"/>
      <c r="AC295" s="441"/>
    </row>
    <row r="296" spans="1:29" s="395" customFormat="1" x14ac:dyDescent="0.2">
      <c r="A296" s="425">
        <v>46620805</v>
      </c>
      <c r="B296" s="426">
        <v>14400554</v>
      </c>
      <c r="C296" s="388" t="s">
        <v>896</v>
      </c>
      <c r="D296" s="427" t="s">
        <v>1213</v>
      </c>
      <c r="E296" s="428" t="s">
        <v>92</v>
      </c>
      <c r="F296" s="429">
        <v>8600</v>
      </c>
      <c r="G296" s="429">
        <v>5</v>
      </c>
      <c r="H296" s="429">
        <v>1</v>
      </c>
      <c r="I296" s="430">
        <v>499999.8</v>
      </c>
      <c r="J296" s="436"/>
      <c r="K296" s="322" t="s">
        <v>1522</v>
      </c>
      <c r="L296" s="426"/>
      <c r="M296" s="388" t="s">
        <v>12</v>
      </c>
      <c r="N296" s="426" t="s">
        <v>12</v>
      </c>
      <c r="O296" s="426" t="s">
        <v>68</v>
      </c>
      <c r="P296" s="480" t="s">
        <v>228</v>
      </c>
      <c r="Q296" s="481" t="s">
        <v>228</v>
      </c>
      <c r="R296" s="481" t="s">
        <v>152</v>
      </c>
      <c r="S296" s="431">
        <v>42733</v>
      </c>
      <c r="T296" s="438">
        <v>42739</v>
      </c>
      <c r="U296" s="443" t="s">
        <v>1357</v>
      </c>
      <c r="V296" s="439" t="s">
        <v>934</v>
      </c>
      <c r="W296" s="439" t="s">
        <v>803</v>
      </c>
      <c r="X296" s="440">
        <v>12</v>
      </c>
      <c r="Y296" s="440">
        <v>24</v>
      </c>
      <c r="Z296" s="441" t="s">
        <v>352</v>
      </c>
      <c r="AA296" s="442" t="s">
        <v>228</v>
      </c>
      <c r="AB296" s="441"/>
      <c r="AC296" s="441"/>
    </row>
    <row r="297" spans="1:29" s="395" customFormat="1" x14ac:dyDescent="0.2">
      <c r="A297" s="425">
        <v>6871684</v>
      </c>
      <c r="B297" s="426">
        <v>5384758</v>
      </c>
      <c r="C297" s="388" t="s">
        <v>896</v>
      </c>
      <c r="D297" s="319" t="s">
        <v>1214</v>
      </c>
      <c r="E297" s="428" t="s">
        <v>91</v>
      </c>
      <c r="F297" s="429">
        <v>8100</v>
      </c>
      <c r="G297" s="429">
        <v>1</v>
      </c>
      <c r="H297" s="429">
        <v>0</v>
      </c>
      <c r="I297" s="430">
        <v>57175.6086</v>
      </c>
      <c r="J297" s="436"/>
      <c r="K297" s="437"/>
      <c r="L297" s="388" t="s">
        <v>1406</v>
      </c>
      <c r="M297" s="388" t="s">
        <v>16</v>
      </c>
      <c r="N297" s="426" t="s">
        <v>66</v>
      </c>
      <c r="O297" s="426" t="s">
        <v>468</v>
      </c>
      <c r="P297" s="480" t="s">
        <v>59</v>
      </c>
      <c r="Q297" s="267" t="s">
        <v>227</v>
      </c>
      <c r="R297" s="481" t="s">
        <v>154</v>
      </c>
      <c r="S297" s="431">
        <v>42733</v>
      </c>
      <c r="T297" s="438">
        <v>42739</v>
      </c>
      <c r="U297" s="443" t="s">
        <v>1358</v>
      </c>
      <c r="V297" s="439" t="s">
        <v>934</v>
      </c>
      <c r="W297" s="439" t="s">
        <v>803</v>
      </c>
      <c r="X297" s="440">
        <v>12</v>
      </c>
      <c r="Y297" s="440">
        <v>12</v>
      </c>
      <c r="Z297" s="441" t="s">
        <v>352</v>
      </c>
      <c r="AA297" s="442" t="s">
        <v>228</v>
      </c>
      <c r="AB297" s="441"/>
      <c r="AC297" s="441"/>
    </row>
    <row r="298" spans="1:29" s="395" customFormat="1" x14ac:dyDescent="0.2">
      <c r="A298" s="425">
        <v>52271461</v>
      </c>
      <c r="B298" s="426">
        <v>753257</v>
      </c>
      <c r="C298" s="388" t="s">
        <v>896</v>
      </c>
      <c r="D298" s="427" t="s">
        <v>1215</v>
      </c>
      <c r="E298" s="428" t="s">
        <v>92</v>
      </c>
      <c r="F298" s="429">
        <v>8600</v>
      </c>
      <c r="G298" s="429">
        <v>2</v>
      </c>
      <c r="H298" s="429">
        <v>0</v>
      </c>
      <c r="I298" s="430">
        <v>199999.92</v>
      </c>
      <c r="J298" s="436"/>
      <c r="K298" s="437"/>
      <c r="L298" s="426"/>
      <c r="M298" s="388" t="s">
        <v>12</v>
      </c>
      <c r="N298" s="426" t="s">
        <v>12</v>
      </c>
      <c r="O298" s="426" t="s">
        <v>81</v>
      </c>
      <c r="P298" s="480" t="s">
        <v>59</v>
      </c>
      <c r="Q298" s="481" t="s">
        <v>12</v>
      </c>
      <c r="R298" s="481" t="s">
        <v>154</v>
      </c>
      <c r="S298" s="431">
        <v>42733</v>
      </c>
      <c r="T298" s="438">
        <v>42739</v>
      </c>
      <c r="U298" s="443" t="s">
        <v>1359</v>
      </c>
      <c r="V298" s="439" t="s">
        <v>934</v>
      </c>
      <c r="W298" s="439" t="s">
        <v>803</v>
      </c>
      <c r="X298" s="440">
        <v>12</v>
      </c>
      <c r="Y298" s="440">
        <v>36</v>
      </c>
      <c r="Z298" s="441" t="s">
        <v>352</v>
      </c>
      <c r="AA298" s="442" t="s">
        <v>228</v>
      </c>
      <c r="AB298" s="441"/>
      <c r="AC298" s="441"/>
    </row>
    <row r="299" spans="1:29" s="395" customFormat="1" x14ac:dyDescent="0.2">
      <c r="A299" s="425">
        <v>65204874</v>
      </c>
      <c r="B299" s="426">
        <v>12314152</v>
      </c>
      <c r="C299" s="388" t="s">
        <v>896</v>
      </c>
      <c r="D299" s="427" t="s">
        <v>1216</v>
      </c>
      <c r="E299" s="428" t="s">
        <v>91</v>
      </c>
      <c r="F299" s="429">
        <v>8100</v>
      </c>
      <c r="G299" s="429">
        <v>1</v>
      </c>
      <c r="H299" s="429">
        <v>0</v>
      </c>
      <c r="I299" s="430">
        <v>30000</v>
      </c>
      <c r="J299" s="436"/>
      <c r="K299" s="437"/>
      <c r="L299" s="426"/>
      <c r="M299" s="388" t="s">
        <v>15</v>
      </c>
      <c r="N299" s="426" t="s">
        <v>993</v>
      </c>
      <c r="O299" s="426" t="s">
        <v>994</v>
      </c>
      <c r="P299" s="480" t="s">
        <v>228</v>
      </c>
      <c r="Q299" s="481" t="s">
        <v>228</v>
      </c>
      <c r="R299" s="481" t="s">
        <v>152</v>
      </c>
      <c r="S299" s="431">
        <v>42733</v>
      </c>
      <c r="T299" s="438">
        <v>42739</v>
      </c>
      <c r="U299" s="443" t="s">
        <v>1360</v>
      </c>
      <c r="V299" s="439" t="s">
        <v>934</v>
      </c>
      <c r="W299" s="439" t="s">
        <v>200</v>
      </c>
      <c r="X299" s="440">
        <v>6</v>
      </c>
      <c r="Y299" s="440">
        <v>6</v>
      </c>
      <c r="Z299" s="441" t="s">
        <v>352</v>
      </c>
      <c r="AA299" s="442" t="s">
        <v>228</v>
      </c>
      <c r="AB299" s="441"/>
      <c r="AC299" s="441"/>
    </row>
    <row r="300" spans="1:29" s="395" customFormat="1" x14ac:dyDescent="0.2">
      <c r="A300" s="425">
        <v>6438142</v>
      </c>
      <c r="B300" s="426">
        <v>952843</v>
      </c>
      <c r="C300" s="388" t="s">
        <v>896</v>
      </c>
      <c r="D300" s="427" t="s">
        <v>1217</v>
      </c>
      <c r="E300" s="428" t="s">
        <v>91</v>
      </c>
      <c r="F300" s="429">
        <v>8100</v>
      </c>
      <c r="G300" s="429">
        <v>3</v>
      </c>
      <c r="H300" s="429">
        <v>0</v>
      </c>
      <c r="I300" s="430">
        <v>80823.127399999998</v>
      </c>
      <c r="J300" s="436"/>
      <c r="K300" s="437"/>
      <c r="L300" s="426" t="s">
        <v>1218</v>
      </c>
      <c r="M300" s="388" t="s">
        <v>27</v>
      </c>
      <c r="N300" s="426" t="s">
        <v>49</v>
      </c>
      <c r="O300" s="426" t="s">
        <v>50</v>
      </c>
      <c r="P300" s="480" t="s">
        <v>59</v>
      </c>
      <c r="Q300" s="481" t="s">
        <v>49</v>
      </c>
      <c r="R300" s="481" t="s">
        <v>154</v>
      </c>
      <c r="S300" s="431">
        <v>42733</v>
      </c>
      <c r="T300" s="438">
        <v>42739</v>
      </c>
      <c r="U300" s="443" t="s">
        <v>1361</v>
      </c>
      <c r="V300" s="439" t="s">
        <v>934</v>
      </c>
      <c r="W300" s="439" t="s">
        <v>200</v>
      </c>
      <c r="X300" s="440">
        <v>6</v>
      </c>
      <c r="Y300" s="440">
        <v>30</v>
      </c>
      <c r="Z300" s="441" t="s">
        <v>352</v>
      </c>
      <c r="AA300" s="442" t="s">
        <v>228</v>
      </c>
      <c r="AB300" s="441"/>
      <c r="AC300" s="441"/>
    </row>
    <row r="301" spans="1:29" s="395" customFormat="1" x14ac:dyDescent="0.2">
      <c r="A301" s="425">
        <v>61322954</v>
      </c>
      <c r="B301" s="426">
        <v>12356639</v>
      </c>
      <c r="C301" s="388" t="s">
        <v>896</v>
      </c>
      <c r="D301" s="427" t="s">
        <v>1219</v>
      </c>
      <c r="E301" s="428" t="s">
        <v>91</v>
      </c>
      <c r="F301" s="429">
        <v>8100</v>
      </c>
      <c r="G301" s="429">
        <v>1</v>
      </c>
      <c r="H301" s="429">
        <v>0</v>
      </c>
      <c r="I301" s="430">
        <v>30000</v>
      </c>
      <c r="J301" s="436"/>
      <c r="K301" s="437"/>
      <c r="L301" s="426"/>
      <c r="M301" s="388" t="s">
        <v>15</v>
      </c>
      <c r="N301" s="426" t="s">
        <v>993</v>
      </c>
      <c r="O301" s="426" t="s">
        <v>994</v>
      </c>
      <c r="P301" s="480" t="s">
        <v>228</v>
      </c>
      <c r="Q301" s="481" t="s">
        <v>228</v>
      </c>
      <c r="R301" s="481" t="s">
        <v>152</v>
      </c>
      <c r="S301" s="431">
        <v>42733</v>
      </c>
      <c r="T301" s="438">
        <v>42739</v>
      </c>
      <c r="U301" s="443" t="s">
        <v>1362</v>
      </c>
      <c r="V301" s="439" t="s">
        <v>934</v>
      </c>
      <c r="W301" s="439" t="s">
        <v>200</v>
      </c>
      <c r="X301" s="440">
        <v>6</v>
      </c>
      <c r="Y301" s="440">
        <v>18</v>
      </c>
      <c r="Z301" s="441" t="s">
        <v>352</v>
      </c>
      <c r="AA301" s="442" t="s">
        <v>228</v>
      </c>
      <c r="AB301" s="441"/>
      <c r="AC301" s="441"/>
    </row>
    <row r="302" spans="1:29" s="395" customFormat="1" x14ac:dyDescent="0.2">
      <c r="A302" s="425">
        <v>75349238</v>
      </c>
      <c r="B302" s="426">
        <v>3890861</v>
      </c>
      <c r="C302" s="388" t="s">
        <v>896</v>
      </c>
      <c r="D302" s="427" t="s">
        <v>1220</v>
      </c>
      <c r="E302" s="428" t="s">
        <v>91</v>
      </c>
      <c r="F302" s="429">
        <v>8100</v>
      </c>
      <c r="G302" s="429">
        <v>1</v>
      </c>
      <c r="H302" s="429">
        <v>0</v>
      </c>
      <c r="I302" s="430">
        <v>55268.494599999998</v>
      </c>
      <c r="J302" s="436"/>
      <c r="K302" s="277" t="s">
        <v>391</v>
      </c>
      <c r="L302" s="388" t="s">
        <v>1560</v>
      </c>
      <c r="M302" s="388" t="s">
        <v>13</v>
      </c>
      <c r="N302" s="426" t="s">
        <v>13</v>
      </c>
      <c r="O302" s="426" t="s">
        <v>608</v>
      </c>
      <c r="P302" s="480" t="s">
        <v>228</v>
      </c>
      <c r="Q302" s="481" t="s">
        <v>228</v>
      </c>
      <c r="R302" s="481" t="s">
        <v>152</v>
      </c>
      <c r="S302" s="431">
        <v>42733</v>
      </c>
      <c r="T302" s="438">
        <v>42739</v>
      </c>
      <c r="U302" s="443" t="s">
        <v>1363</v>
      </c>
      <c r="V302" s="439" t="s">
        <v>934</v>
      </c>
      <c r="W302" s="439" t="s">
        <v>803</v>
      </c>
      <c r="X302" s="440">
        <v>12</v>
      </c>
      <c r="Y302" s="440">
        <v>12</v>
      </c>
      <c r="Z302" s="441" t="s">
        <v>352</v>
      </c>
      <c r="AA302" s="442" t="s">
        <v>228</v>
      </c>
      <c r="AB302" s="441"/>
      <c r="AC302" s="441"/>
    </row>
    <row r="303" spans="1:29" s="395" customFormat="1" x14ac:dyDescent="0.2">
      <c r="A303" s="425">
        <v>66844855</v>
      </c>
      <c r="B303" s="426">
        <v>1303949</v>
      </c>
      <c r="C303" s="388" t="s">
        <v>896</v>
      </c>
      <c r="D303" s="427" t="s">
        <v>1221</v>
      </c>
      <c r="E303" s="428" t="s">
        <v>92</v>
      </c>
      <c r="F303" s="429">
        <v>8600</v>
      </c>
      <c r="G303" s="429">
        <v>1</v>
      </c>
      <c r="H303" s="429">
        <v>0</v>
      </c>
      <c r="I303" s="430">
        <v>24999.99</v>
      </c>
      <c r="J303" s="436"/>
      <c r="K303" s="437"/>
      <c r="L303" s="426"/>
      <c r="M303" s="388" t="s">
        <v>25</v>
      </c>
      <c r="N303" s="426" t="s">
        <v>65</v>
      </c>
      <c r="O303" s="426" t="s">
        <v>741</v>
      </c>
      <c r="P303" s="480" t="s">
        <v>228</v>
      </c>
      <c r="Q303" s="481" t="s">
        <v>228</v>
      </c>
      <c r="R303" s="481" t="s">
        <v>152</v>
      </c>
      <c r="S303" s="431">
        <v>42733</v>
      </c>
      <c r="T303" s="438">
        <v>42739</v>
      </c>
      <c r="U303" s="443" t="s">
        <v>1364</v>
      </c>
      <c r="V303" s="439" t="s">
        <v>934</v>
      </c>
      <c r="W303" s="439" t="s">
        <v>226</v>
      </c>
      <c r="X303" s="440">
        <v>3</v>
      </c>
      <c r="Y303" s="440">
        <v>27</v>
      </c>
      <c r="Z303" s="441" t="s">
        <v>352</v>
      </c>
      <c r="AA303" s="442" t="s">
        <v>228</v>
      </c>
      <c r="AB303" s="441"/>
      <c r="AC303" s="441"/>
    </row>
    <row r="304" spans="1:29" s="386" customFormat="1" x14ac:dyDescent="0.2">
      <c r="A304" s="371">
        <v>61199425</v>
      </c>
      <c r="B304" s="388">
        <v>39285244</v>
      </c>
      <c r="C304" s="388" t="s">
        <v>896</v>
      </c>
      <c r="D304" s="319" t="s">
        <v>1222</v>
      </c>
      <c r="E304" s="326" t="s">
        <v>112</v>
      </c>
      <c r="F304" s="429">
        <v>8600</v>
      </c>
      <c r="G304" s="390">
        <v>1</v>
      </c>
      <c r="H304" s="429">
        <v>0</v>
      </c>
      <c r="I304" s="373">
        <v>285877.67989999999</v>
      </c>
      <c r="J304" s="327"/>
      <c r="K304" s="322"/>
      <c r="L304" s="388" t="s">
        <v>1400</v>
      </c>
      <c r="M304" s="388" t="s">
        <v>23</v>
      </c>
      <c r="N304" s="388" t="s">
        <v>1015</v>
      </c>
      <c r="O304" s="388" t="s">
        <v>1223</v>
      </c>
      <c r="P304" s="266" t="s">
        <v>59</v>
      </c>
      <c r="Q304" s="267" t="s">
        <v>1015</v>
      </c>
      <c r="R304" s="267" t="s">
        <v>154</v>
      </c>
      <c r="S304" s="431">
        <v>42735</v>
      </c>
      <c r="T304" s="438">
        <v>42739</v>
      </c>
      <c r="U304" s="329" t="s">
        <v>1365</v>
      </c>
      <c r="V304" s="394" t="s">
        <v>934</v>
      </c>
      <c r="W304" s="394" t="s">
        <v>803</v>
      </c>
      <c r="X304" s="328">
        <v>12</v>
      </c>
      <c r="Y304" s="328">
        <v>12</v>
      </c>
      <c r="Z304" s="441" t="s">
        <v>269</v>
      </c>
      <c r="AA304" s="442" t="s">
        <v>246</v>
      </c>
      <c r="AB304" s="392"/>
      <c r="AC304" s="392"/>
    </row>
    <row r="305" spans="1:29" s="386" customFormat="1" x14ac:dyDescent="0.2">
      <c r="A305" s="425">
        <v>88839478</v>
      </c>
      <c r="B305" s="426">
        <v>784851</v>
      </c>
      <c r="C305" s="388" t="s">
        <v>896</v>
      </c>
      <c r="D305" s="427" t="s">
        <v>1224</v>
      </c>
      <c r="E305" s="428" t="s">
        <v>112</v>
      </c>
      <c r="F305" s="429">
        <v>8600</v>
      </c>
      <c r="G305" s="429">
        <v>7</v>
      </c>
      <c r="H305" s="429">
        <v>0</v>
      </c>
      <c r="I305" s="430">
        <v>700000</v>
      </c>
      <c r="J305" s="436"/>
      <c r="K305" s="277" t="s">
        <v>391</v>
      </c>
      <c r="L305" s="388" t="s">
        <v>1561</v>
      </c>
      <c r="M305" s="388" t="s">
        <v>12</v>
      </c>
      <c r="N305" s="426" t="s">
        <v>12</v>
      </c>
      <c r="O305" s="426" t="s">
        <v>67</v>
      </c>
      <c r="P305" s="480" t="s">
        <v>59</v>
      </c>
      <c r="Q305" s="265" t="s">
        <v>227</v>
      </c>
      <c r="R305" s="482" t="s">
        <v>154</v>
      </c>
      <c r="S305" s="375">
        <v>42735</v>
      </c>
      <c r="T305" s="438">
        <v>42739</v>
      </c>
      <c r="U305" s="473" t="s">
        <v>1366</v>
      </c>
      <c r="V305" s="474" t="s">
        <v>934</v>
      </c>
      <c r="W305" s="474" t="s">
        <v>803</v>
      </c>
      <c r="X305" s="474">
        <v>12</v>
      </c>
      <c r="Y305" s="474">
        <v>12</v>
      </c>
      <c r="Z305" s="441" t="s">
        <v>269</v>
      </c>
      <c r="AA305" s="442" t="s">
        <v>246</v>
      </c>
      <c r="AB305" s="475"/>
      <c r="AC305" s="475"/>
    </row>
    <row r="306" spans="1:29" s="386" customFormat="1" x14ac:dyDescent="0.2">
      <c r="A306" s="371">
        <v>5866127</v>
      </c>
      <c r="B306" s="388">
        <v>645022</v>
      </c>
      <c r="C306" s="388" t="s">
        <v>896</v>
      </c>
      <c r="D306" s="319" t="s">
        <v>1497</v>
      </c>
      <c r="E306" s="326" t="s">
        <v>92</v>
      </c>
      <c r="F306" s="390">
        <v>8600</v>
      </c>
      <c r="G306" s="390">
        <v>6</v>
      </c>
      <c r="H306" s="390">
        <v>0</v>
      </c>
      <c r="I306" s="373">
        <v>600000</v>
      </c>
      <c r="J306" s="327"/>
      <c r="K306" s="322"/>
      <c r="L306" s="127" t="s">
        <v>1501</v>
      </c>
      <c r="M306" s="388" t="s">
        <v>12</v>
      </c>
      <c r="N306" s="388" t="s">
        <v>12</v>
      </c>
      <c r="O306" s="388" t="s">
        <v>1498</v>
      </c>
      <c r="P306" s="391" t="s">
        <v>59</v>
      </c>
      <c r="Q306" s="129" t="s">
        <v>12</v>
      </c>
      <c r="R306" s="129" t="s">
        <v>154</v>
      </c>
      <c r="S306" s="375">
        <v>42719</v>
      </c>
      <c r="T306" s="330">
        <v>42768</v>
      </c>
      <c r="U306" s="107" t="s">
        <v>1499</v>
      </c>
      <c r="V306" s="394" t="s">
        <v>503</v>
      </c>
      <c r="W306" s="394" t="s">
        <v>1500</v>
      </c>
      <c r="X306" s="328">
        <v>12</v>
      </c>
      <c r="Y306" s="328">
        <v>24</v>
      </c>
      <c r="Z306" s="392" t="s">
        <v>854</v>
      </c>
      <c r="AA306" s="395" t="s">
        <v>246</v>
      </c>
      <c r="AB306" s="395"/>
      <c r="AC306" s="395"/>
    </row>
    <row r="307" spans="1:29" s="386" customFormat="1" x14ac:dyDescent="0.2">
      <c r="A307" s="425">
        <v>49902323</v>
      </c>
      <c r="B307" s="426">
        <v>11706551</v>
      </c>
      <c r="C307" s="388" t="s">
        <v>896</v>
      </c>
      <c r="D307" s="427" t="s">
        <v>1543</v>
      </c>
      <c r="E307" s="428" t="s">
        <v>91</v>
      </c>
      <c r="F307" s="429">
        <v>8100</v>
      </c>
      <c r="G307" s="429">
        <v>3</v>
      </c>
      <c r="H307" s="429">
        <v>0</v>
      </c>
      <c r="I307" s="430">
        <v>180000</v>
      </c>
      <c r="J307" s="436"/>
      <c r="K307" s="437"/>
      <c r="L307" s="127" t="s">
        <v>1553</v>
      </c>
      <c r="M307" s="388" t="s">
        <v>25</v>
      </c>
      <c r="N307" s="426" t="s">
        <v>110</v>
      </c>
      <c r="O307" s="426" t="s">
        <v>111</v>
      </c>
      <c r="P307" s="391" t="s">
        <v>59</v>
      </c>
      <c r="Q307" s="129" t="s">
        <v>110</v>
      </c>
      <c r="R307" s="129" t="s">
        <v>154</v>
      </c>
      <c r="S307" s="431">
        <v>42732</v>
      </c>
      <c r="T307" s="438">
        <v>42775</v>
      </c>
      <c r="U307" s="473" t="s">
        <v>1544</v>
      </c>
      <c r="V307" s="439" t="s">
        <v>1545</v>
      </c>
      <c r="W307" s="439" t="s">
        <v>1546</v>
      </c>
      <c r="X307" s="497">
        <v>12</v>
      </c>
      <c r="Y307" s="440">
        <v>36</v>
      </c>
      <c r="Z307" s="392" t="s">
        <v>352</v>
      </c>
      <c r="AA307" s="395" t="s">
        <v>228</v>
      </c>
      <c r="AB307" s="442"/>
      <c r="AC307" s="442"/>
    </row>
    <row r="308" spans="1:29" s="386" customFormat="1" x14ac:dyDescent="0.2">
      <c r="A308" s="425">
        <v>80529882</v>
      </c>
      <c r="B308" s="426">
        <v>970370</v>
      </c>
      <c r="C308" s="388" t="s">
        <v>1151</v>
      </c>
      <c r="D308" s="427" t="s">
        <v>1225</v>
      </c>
      <c r="E308" s="428" t="s">
        <v>112</v>
      </c>
      <c r="F308" s="429">
        <v>8600</v>
      </c>
      <c r="G308" s="429">
        <v>1</v>
      </c>
      <c r="H308" s="429">
        <v>1</v>
      </c>
      <c r="I308" s="430">
        <v>100000</v>
      </c>
      <c r="J308" s="436"/>
      <c r="K308" s="393" t="s">
        <v>246</v>
      </c>
      <c r="L308" s="426" t="s">
        <v>1226</v>
      </c>
      <c r="M308" s="388" t="s">
        <v>12</v>
      </c>
      <c r="N308" s="426" t="s">
        <v>12</v>
      </c>
      <c r="O308" s="426" t="s">
        <v>78</v>
      </c>
      <c r="P308" s="480" t="s">
        <v>59</v>
      </c>
      <c r="Q308" s="482" t="s">
        <v>12</v>
      </c>
      <c r="R308" s="482" t="s">
        <v>154</v>
      </c>
      <c r="S308" s="431">
        <v>42736</v>
      </c>
      <c r="T308" s="438">
        <v>42739</v>
      </c>
      <c r="U308" s="473" t="s">
        <v>1367</v>
      </c>
      <c r="V308" s="476" t="s">
        <v>934</v>
      </c>
      <c r="W308" s="477" t="s">
        <v>803</v>
      </c>
      <c r="X308" s="477">
        <v>12</v>
      </c>
      <c r="Y308" s="477">
        <v>12</v>
      </c>
      <c r="Z308" s="441" t="s">
        <v>269</v>
      </c>
      <c r="AA308" s="442" t="s">
        <v>246</v>
      </c>
      <c r="AB308" s="478"/>
      <c r="AC308" s="479"/>
    </row>
    <row r="309" spans="1:29" s="395" customFormat="1" x14ac:dyDescent="0.2">
      <c r="A309" s="425">
        <v>74735722</v>
      </c>
      <c r="B309" s="426">
        <v>2688209</v>
      </c>
      <c r="C309" s="388" t="s">
        <v>1151</v>
      </c>
      <c r="D309" s="427" t="s">
        <v>1152</v>
      </c>
      <c r="E309" s="428" t="s">
        <v>91</v>
      </c>
      <c r="F309" s="429">
        <v>8100</v>
      </c>
      <c r="G309" s="429">
        <v>1</v>
      </c>
      <c r="H309" s="429">
        <v>0</v>
      </c>
      <c r="I309" s="430">
        <v>60000</v>
      </c>
      <c r="J309" s="436"/>
      <c r="K309" s="437"/>
      <c r="L309" s="426" t="s">
        <v>1153</v>
      </c>
      <c r="M309" s="388" t="s">
        <v>12</v>
      </c>
      <c r="N309" s="426" t="s">
        <v>12</v>
      </c>
      <c r="O309" s="426" t="s">
        <v>67</v>
      </c>
      <c r="P309" s="480" t="s">
        <v>59</v>
      </c>
      <c r="Q309" s="481" t="s">
        <v>12</v>
      </c>
      <c r="R309" s="481" t="s">
        <v>154</v>
      </c>
      <c r="S309" s="431">
        <v>42736</v>
      </c>
      <c r="T309" s="438">
        <v>42739</v>
      </c>
      <c r="U309" s="443" t="s">
        <v>1368</v>
      </c>
      <c r="V309" s="439" t="s">
        <v>934</v>
      </c>
      <c r="W309" s="439" t="s">
        <v>803</v>
      </c>
      <c r="X309" s="440">
        <v>12</v>
      </c>
      <c r="Y309" s="440">
        <v>36</v>
      </c>
      <c r="Z309" s="441" t="s">
        <v>352</v>
      </c>
      <c r="AA309" s="442" t="s">
        <v>228</v>
      </c>
      <c r="AB309" s="441"/>
      <c r="AC309" s="441"/>
    </row>
    <row r="310" spans="1:29" s="395" customFormat="1" x14ac:dyDescent="0.2">
      <c r="A310" s="425">
        <v>70151577</v>
      </c>
      <c r="B310" s="426">
        <v>1264084</v>
      </c>
      <c r="C310" s="388" t="s">
        <v>1151</v>
      </c>
      <c r="D310" s="319" t="s">
        <v>1154</v>
      </c>
      <c r="E310" s="428" t="s">
        <v>92</v>
      </c>
      <c r="F310" s="429">
        <v>8600</v>
      </c>
      <c r="G310" s="429">
        <v>1</v>
      </c>
      <c r="H310" s="429">
        <v>0</v>
      </c>
      <c r="I310" s="430">
        <v>92113.970400000006</v>
      </c>
      <c r="J310" s="436"/>
      <c r="K310" s="277" t="s">
        <v>391</v>
      </c>
      <c r="L310" s="388" t="s">
        <v>1562</v>
      </c>
      <c r="M310" s="388" t="s">
        <v>13</v>
      </c>
      <c r="N310" s="426" t="s">
        <v>13</v>
      </c>
      <c r="O310" s="426" t="s">
        <v>527</v>
      </c>
      <c r="P310" s="480" t="s">
        <v>59</v>
      </c>
      <c r="Q310" s="267" t="s">
        <v>227</v>
      </c>
      <c r="R310" s="481" t="s">
        <v>154</v>
      </c>
      <c r="S310" s="431">
        <v>42736</v>
      </c>
      <c r="T310" s="438">
        <v>42739</v>
      </c>
      <c r="U310" s="443" t="s">
        <v>1369</v>
      </c>
      <c r="V310" s="439" t="s">
        <v>934</v>
      </c>
      <c r="W310" s="439" t="s">
        <v>803</v>
      </c>
      <c r="X310" s="440">
        <v>12</v>
      </c>
      <c r="Y310" s="440">
        <v>36</v>
      </c>
      <c r="Z310" s="441" t="s">
        <v>352</v>
      </c>
      <c r="AA310" s="442" t="s">
        <v>228</v>
      </c>
      <c r="AB310" s="441"/>
      <c r="AC310" s="441"/>
    </row>
    <row r="311" spans="1:29" s="395" customFormat="1" x14ac:dyDescent="0.2">
      <c r="A311" s="425">
        <v>74118466</v>
      </c>
      <c r="B311" s="426">
        <v>2100548</v>
      </c>
      <c r="C311" s="388" t="s">
        <v>1151</v>
      </c>
      <c r="D311" s="427" t="s">
        <v>1155</v>
      </c>
      <c r="E311" s="428" t="s">
        <v>92</v>
      </c>
      <c r="F311" s="429">
        <v>8600</v>
      </c>
      <c r="G311" s="429">
        <v>3</v>
      </c>
      <c r="H311" s="429">
        <v>0</v>
      </c>
      <c r="I311" s="430">
        <v>299999.88</v>
      </c>
      <c r="J311" s="436"/>
      <c r="K311" s="437"/>
      <c r="L311" s="426" t="s">
        <v>1156</v>
      </c>
      <c r="M311" s="388" t="s">
        <v>12</v>
      </c>
      <c r="N311" s="426" t="s">
        <v>12</v>
      </c>
      <c r="O311" s="426" t="s">
        <v>67</v>
      </c>
      <c r="P311" s="480" t="s">
        <v>59</v>
      </c>
      <c r="Q311" s="481" t="s">
        <v>12</v>
      </c>
      <c r="R311" s="481" t="s">
        <v>154</v>
      </c>
      <c r="S311" s="431">
        <v>42736</v>
      </c>
      <c r="T311" s="438">
        <v>42739</v>
      </c>
      <c r="U311" s="443" t="s">
        <v>1370</v>
      </c>
      <c r="V311" s="439" t="s">
        <v>934</v>
      </c>
      <c r="W311" s="439" t="s">
        <v>803</v>
      </c>
      <c r="X311" s="440">
        <v>12</v>
      </c>
      <c r="Y311" s="440">
        <v>36</v>
      </c>
      <c r="Z311" s="441" t="s">
        <v>352</v>
      </c>
      <c r="AA311" s="442" t="s">
        <v>228</v>
      </c>
      <c r="AB311" s="441"/>
      <c r="AC311" s="441"/>
    </row>
    <row r="312" spans="1:29" s="395" customFormat="1" x14ac:dyDescent="0.2">
      <c r="A312" s="425">
        <v>90690915</v>
      </c>
      <c r="B312" s="426">
        <v>2346483</v>
      </c>
      <c r="C312" s="388" t="s">
        <v>1151</v>
      </c>
      <c r="D312" s="427" t="s">
        <v>1157</v>
      </c>
      <c r="E312" s="428" t="s">
        <v>91</v>
      </c>
      <c r="F312" s="429">
        <v>8100</v>
      </c>
      <c r="G312" s="429">
        <v>1</v>
      </c>
      <c r="H312" s="429">
        <v>0</v>
      </c>
      <c r="I312" s="430">
        <v>57175.604399999997</v>
      </c>
      <c r="J312" s="436"/>
      <c r="K312" s="277" t="s">
        <v>391</v>
      </c>
      <c r="L312" s="388" t="s">
        <v>1563</v>
      </c>
      <c r="M312" s="388" t="s">
        <v>18</v>
      </c>
      <c r="N312" s="426" t="s">
        <v>18</v>
      </c>
      <c r="O312" s="426" t="s">
        <v>624</v>
      </c>
      <c r="P312" s="480" t="s">
        <v>228</v>
      </c>
      <c r="Q312" s="481" t="s">
        <v>228</v>
      </c>
      <c r="R312" s="481" t="s">
        <v>152</v>
      </c>
      <c r="S312" s="431">
        <v>42736</v>
      </c>
      <c r="T312" s="438">
        <v>42739</v>
      </c>
      <c r="U312" s="443" t="s">
        <v>228</v>
      </c>
      <c r="V312" s="439" t="s">
        <v>934</v>
      </c>
      <c r="W312" s="439" t="s">
        <v>803</v>
      </c>
      <c r="X312" s="440">
        <v>12</v>
      </c>
      <c r="Y312" s="440">
        <v>24</v>
      </c>
      <c r="Z312" s="441" t="s">
        <v>352</v>
      </c>
      <c r="AA312" s="442" t="s">
        <v>228</v>
      </c>
      <c r="AB312" s="441"/>
      <c r="AC312" s="441"/>
    </row>
    <row r="313" spans="1:29" s="395" customFormat="1" x14ac:dyDescent="0.2">
      <c r="A313" s="425">
        <v>54253914</v>
      </c>
      <c r="B313" s="426">
        <v>9724279</v>
      </c>
      <c r="C313" s="388" t="s">
        <v>1151</v>
      </c>
      <c r="D313" s="427" t="s">
        <v>1158</v>
      </c>
      <c r="E313" s="428" t="s">
        <v>92</v>
      </c>
      <c r="F313" s="429">
        <v>8600</v>
      </c>
      <c r="G313" s="429">
        <v>1</v>
      </c>
      <c r="H313" s="429">
        <v>0</v>
      </c>
      <c r="I313" s="430">
        <v>68041.2</v>
      </c>
      <c r="J313" s="436"/>
      <c r="K313" s="437"/>
      <c r="L313" s="426" t="s">
        <v>1159</v>
      </c>
      <c r="M313" s="388" t="s">
        <v>12</v>
      </c>
      <c r="N313" s="426" t="s">
        <v>12</v>
      </c>
      <c r="O313" s="426" t="s">
        <v>96</v>
      </c>
      <c r="P313" s="480" t="s">
        <v>59</v>
      </c>
      <c r="Q313" s="481" t="s">
        <v>12</v>
      </c>
      <c r="R313" s="481" t="s">
        <v>154</v>
      </c>
      <c r="S313" s="431">
        <v>42736</v>
      </c>
      <c r="T313" s="438">
        <v>42739</v>
      </c>
      <c r="U313" s="443" t="s">
        <v>228</v>
      </c>
      <c r="V313" s="439" t="s">
        <v>934</v>
      </c>
      <c r="W313" s="439" t="s">
        <v>803</v>
      </c>
      <c r="X313" s="440">
        <v>12</v>
      </c>
      <c r="Y313" s="440">
        <v>12</v>
      </c>
      <c r="Z313" s="441" t="s">
        <v>352</v>
      </c>
      <c r="AA313" s="442" t="s">
        <v>228</v>
      </c>
      <c r="AB313" s="441"/>
      <c r="AC313" s="441"/>
    </row>
    <row r="314" spans="1:29" s="395" customFormat="1" x14ac:dyDescent="0.2">
      <c r="A314" s="425">
        <v>64117111</v>
      </c>
      <c r="B314" s="426">
        <v>8677901</v>
      </c>
      <c r="C314" s="388" t="s">
        <v>1151</v>
      </c>
      <c r="D314" s="427" t="s">
        <v>1160</v>
      </c>
      <c r="E314" s="428" t="s">
        <v>91</v>
      </c>
      <c r="F314" s="429">
        <v>8100</v>
      </c>
      <c r="G314" s="429">
        <v>1</v>
      </c>
      <c r="H314" s="429">
        <v>0</v>
      </c>
      <c r="I314" s="430">
        <v>54673.246299999999</v>
      </c>
      <c r="J314" s="436"/>
      <c r="K314" s="437"/>
      <c r="L314" s="426" t="s">
        <v>1161</v>
      </c>
      <c r="M314" s="388" t="s">
        <v>14</v>
      </c>
      <c r="N314" s="426" t="s">
        <v>14</v>
      </c>
      <c r="O314" s="426" t="s">
        <v>485</v>
      </c>
      <c r="P314" s="480" t="s">
        <v>59</v>
      </c>
      <c r="Q314" s="481" t="s">
        <v>14</v>
      </c>
      <c r="R314" s="481" t="s">
        <v>154</v>
      </c>
      <c r="S314" s="431">
        <v>42736</v>
      </c>
      <c r="T314" s="438">
        <v>42739</v>
      </c>
      <c r="U314" s="443" t="s">
        <v>1371</v>
      </c>
      <c r="V314" s="439" t="s">
        <v>934</v>
      </c>
      <c r="W314" s="439" t="s">
        <v>803</v>
      </c>
      <c r="X314" s="440">
        <v>12</v>
      </c>
      <c r="Y314" s="440">
        <v>12</v>
      </c>
      <c r="Z314" s="441" t="s">
        <v>352</v>
      </c>
      <c r="AA314" s="442" t="s">
        <v>228</v>
      </c>
      <c r="AB314" s="441"/>
      <c r="AC314" s="441"/>
    </row>
    <row r="315" spans="1:29" s="395" customFormat="1" x14ac:dyDescent="0.2">
      <c r="A315" s="425">
        <v>54860880</v>
      </c>
      <c r="B315" s="426">
        <v>2028386</v>
      </c>
      <c r="C315" s="388" t="s">
        <v>1151</v>
      </c>
      <c r="D315" s="427" t="s">
        <v>1162</v>
      </c>
      <c r="E315" s="428" t="s">
        <v>92</v>
      </c>
      <c r="F315" s="429">
        <v>8600</v>
      </c>
      <c r="G315" s="429">
        <v>1</v>
      </c>
      <c r="H315" s="429">
        <v>0</v>
      </c>
      <c r="I315" s="430">
        <v>97760.802100000001</v>
      </c>
      <c r="J315" s="436"/>
      <c r="K315" s="437"/>
      <c r="L315" s="426"/>
      <c r="M315" s="388" t="s">
        <v>16</v>
      </c>
      <c r="N315" s="426" t="s">
        <v>823</v>
      </c>
      <c r="O315" s="426" t="s">
        <v>824</v>
      </c>
      <c r="P315" s="480" t="s">
        <v>59</v>
      </c>
      <c r="Q315" s="481" t="s">
        <v>823</v>
      </c>
      <c r="R315" s="481" t="s">
        <v>154</v>
      </c>
      <c r="S315" s="431">
        <v>42736</v>
      </c>
      <c r="T315" s="438">
        <v>42739</v>
      </c>
      <c r="U315" s="443" t="s">
        <v>1372</v>
      </c>
      <c r="V315" s="439" t="s">
        <v>934</v>
      </c>
      <c r="W315" s="439" t="s">
        <v>803</v>
      </c>
      <c r="X315" s="440">
        <v>12</v>
      </c>
      <c r="Y315" s="440">
        <v>36</v>
      </c>
      <c r="Z315" s="441" t="s">
        <v>352</v>
      </c>
      <c r="AA315" s="442" t="s">
        <v>228</v>
      </c>
      <c r="AB315" s="441"/>
      <c r="AC315" s="441"/>
    </row>
    <row r="316" spans="1:29" s="395" customFormat="1" x14ac:dyDescent="0.2">
      <c r="A316" s="425">
        <v>48382978</v>
      </c>
      <c r="B316" s="426">
        <v>6403155</v>
      </c>
      <c r="C316" s="388" t="s">
        <v>1151</v>
      </c>
      <c r="D316" s="427" t="s">
        <v>1086</v>
      </c>
      <c r="E316" s="428" t="s">
        <v>91</v>
      </c>
      <c r="F316" s="429">
        <v>8100</v>
      </c>
      <c r="G316" s="429">
        <v>1</v>
      </c>
      <c r="H316" s="429">
        <v>0</v>
      </c>
      <c r="I316" s="430">
        <v>53882.085599999999</v>
      </c>
      <c r="J316" s="436"/>
      <c r="K316" s="437"/>
      <c r="L316" s="426" t="s">
        <v>1163</v>
      </c>
      <c r="M316" s="388" t="s">
        <v>27</v>
      </c>
      <c r="N316" s="426" t="s">
        <v>49</v>
      </c>
      <c r="O316" s="426" t="s">
        <v>64</v>
      </c>
      <c r="P316" s="480" t="s">
        <v>59</v>
      </c>
      <c r="Q316" s="481" t="s">
        <v>49</v>
      </c>
      <c r="R316" s="481" t="s">
        <v>154</v>
      </c>
      <c r="S316" s="431">
        <v>42736</v>
      </c>
      <c r="T316" s="438">
        <v>42739</v>
      </c>
      <c r="U316" s="443" t="s">
        <v>228</v>
      </c>
      <c r="V316" s="439" t="s">
        <v>934</v>
      </c>
      <c r="W316" s="439" t="s">
        <v>803</v>
      </c>
      <c r="X316" s="440">
        <v>12</v>
      </c>
      <c r="Y316" s="440">
        <v>36</v>
      </c>
      <c r="Z316" s="441" t="s">
        <v>352</v>
      </c>
      <c r="AA316" s="442" t="s">
        <v>228</v>
      </c>
      <c r="AB316" s="441"/>
      <c r="AC316" s="441"/>
    </row>
    <row r="317" spans="1:29" s="395" customFormat="1" x14ac:dyDescent="0.2">
      <c r="A317" s="425">
        <v>48659562</v>
      </c>
      <c r="B317" s="426">
        <v>1879994</v>
      </c>
      <c r="C317" s="388" t="s">
        <v>1151</v>
      </c>
      <c r="D317" s="427" t="s">
        <v>1164</v>
      </c>
      <c r="E317" s="428" t="s">
        <v>91</v>
      </c>
      <c r="F317" s="429">
        <v>8100</v>
      </c>
      <c r="G317" s="429">
        <v>1</v>
      </c>
      <c r="H317" s="429">
        <v>1</v>
      </c>
      <c r="I317" s="430">
        <v>60000</v>
      </c>
      <c r="J317" s="436"/>
      <c r="K317" s="393" t="s">
        <v>246</v>
      </c>
      <c r="L317" s="426" t="s">
        <v>1165</v>
      </c>
      <c r="M317" s="388" t="s">
        <v>12</v>
      </c>
      <c r="N317" s="426" t="s">
        <v>12</v>
      </c>
      <c r="O317" s="426" t="s">
        <v>78</v>
      </c>
      <c r="P317" s="480" t="s">
        <v>228</v>
      </c>
      <c r="Q317" s="481" t="s">
        <v>228</v>
      </c>
      <c r="R317" s="481" t="s">
        <v>152</v>
      </c>
      <c r="S317" s="431">
        <v>42736</v>
      </c>
      <c r="T317" s="438">
        <v>42739</v>
      </c>
      <c r="U317" s="443" t="s">
        <v>1373</v>
      </c>
      <c r="V317" s="439" t="s">
        <v>934</v>
      </c>
      <c r="W317" s="439" t="s">
        <v>803</v>
      </c>
      <c r="X317" s="440">
        <v>12</v>
      </c>
      <c r="Y317" s="440">
        <v>24</v>
      </c>
      <c r="Z317" s="441" t="s">
        <v>352</v>
      </c>
      <c r="AA317" s="442" t="s">
        <v>228</v>
      </c>
      <c r="AB317" s="441"/>
      <c r="AC317" s="441"/>
    </row>
    <row r="318" spans="1:29" s="395" customFormat="1" x14ac:dyDescent="0.2">
      <c r="A318" s="425">
        <v>52654841</v>
      </c>
      <c r="B318" s="426">
        <v>523685</v>
      </c>
      <c r="C318" s="388" t="s">
        <v>1151</v>
      </c>
      <c r="D318" s="427" t="s">
        <v>1166</v>
      </c>
      <c r="E318" s="428" t="s">
        <v>91</v>
      </c>
      <c r="F318" s="429">
        <v>8100</v>
      </c>
      <c r="G318" s="429">
        <v>3</v>
      </c>
      <c r="H318" s="429">
        <v>3</v>
      </c>
      <c r="I318" s="430">
        <v>171526.8132</v>
      </c>
      <c r="J318" s="436"/>
      <c r="K318" s="393" t="s">
        <v>246</v>
      </c>
      <c r="L318" s="426"/>
      <c r="M318" s="388" t="s">
        <v>18</v>
      </c>
      <c r="N318" s="426" t="s">
        <v>18</v>
      </c>
      <c r="O318" s="426" t="s">
        <v>584</v>
      </c>
      <c r="P318" s="480" t="s">
        <v>59</v>
      </c>
      <c r="Q318" s="481" t="s">
        <v>18</v>
      </c>
      <c r="R318" s="481" t="s">
        <v>154</v>
      </c>
      <c r="S318" s="431">
        <v>42736</v>
      </c>
      <c r="T318" s="438">
        <v>42739</v>
      </c>
      <c r="U318" s="443" t="s">
        <v>1374</v>
      </c>
      <c r="V318" s="439" t="s">
        <v>934</v>
      </c>
      <c r="W318" s="439" t="s">
        <v>803</v>
      </c>
      <c r="X318" s="440">
        <v>12</v>
      </c>
      <c r="Y318" s="440">
        <v>36</v>
      </c>
      <c r="Z318" s="441" t="s">
        <v>352</v>
      </c>
      <c r="AA318" s="442" t="s">
        <v>228</v>
      </c>
      <c r="AB318" s="441"/>
      <c r="AC318" s="441"/>
    </row>
    <row r="319" spans="1:29" s="395" customFormat="1" x14ac:dyDescent="0.2">
      <c r="A319" s="425">
        <v>88158222</v>
      </c>
      <c r="B319" s="426">
        <v>4423935</v>
      </c>
      <c r="C319" s="388" t="s">
        <v>1151</v>
      </c>
      <c r="D319" s="427" t="s">
        <v>1167</v>
      </c>
      <c r="E319" s="428" t="s">
        <v>91</v>
      </c>
      <c r="F319" s="429">
        <v>8100</v>
      </c>
      <c r="G319" s="429">
        <v>1</v>
      </c>
      <c r="H319" s="429">
        <v>1</v>
      </c>
      <c r="I319" s="430">
        <v>60000</v>
      </c>
      <c r="J319" s="436"/>
      <c r="K319" s="393" t="s">
        <v>246</v>
      </c>
      <c r="L319" s="426"/>
      <c r="M319" s="388" t="s">
        <v>25</v>
      </c>
      <c r="N319" s="426" t="s">
        <v>488</v>
      </c>
      <c r="O319" s="426" t="s">
        <v>489</v>
      </c>
      <c r="P319" s="480" t="s">
        <v>59</v>
      </c>
      <c r="Q319" s="481" t="s">
        <v>488</v>
      </c>
      <c r="R319" s="481" t="s">
        <v>154</v>
      </c>
      <c r="S319" s="431">
        <v>42736</v>
      </c>
      <c r="T319" s="438">
        <v>42739</v>
      </c>
      <c r="U319" s="443" t="s">
        <v>1375</v>
      </c>
      <c r="V319" s="439" t="s">
        <v>934</v>
      </c>
      <c r="W319" s="439" t="s">
        <v>803</v>
      </c>
      <c r="X319" s="440">
        <v>12</v>
      </c>
      <c r="Y319" s="440">
        <v>36</v>
      </c>
      <c r="Z319" s="441" t="s">
        <v>352</v>
      </c>
      <c r="AA319" s="442" t="s">
        <v>228</v>
      </c>
      <c r="AB319" s="441"/>
      <c r="AC319" s="441"/>
    </row>
    <row r="320" spans="1:29" s="395" customFormat="1" x14ac:dyDescent="0.2">
      <c r="A320" s="425">
        <v>77414522</v>
      </c>
      <c r="B320" s="426">
        <v>1327171</v>
      </c>
      <c r="C320" s="388" t="s">
        <v>1151</v>
      </c>
      <c r="D320" s="427" t="s">
        <v>1168</v>
      </c>
      <c r="E320" s="428" t="s">
        <v>91</v>
      </c>
      <c r="F320" s="429">
        <v>8100</v>
      </c>
      <c r="G320" s="429">
        <v>1</v>
      </c>
      <c r="H320" s="429">
        <v>0</v>
      </c>
      <c r="I320" s="430">
        <v>57175.604399999997</v>
      </c>
      <c r="J320" s="436"/>
      <c r="K320" s="437"/>
      <c r="L320" s="426"/>
      <c r="M320" s="388" t="s">
        <v>18</v>
      </c>
      <c r="N320" s="426" t="s">
        <v>18</v>
      </c>
      <c r="O320" s="426" t="s">
        <v>364</v>
      </c>
      <c r="P320" s="480" t="s">
        <v>228</v>
      </c>
      <c r="Q320" s="481" t="s">
        <v>228</v>
      </c>
      <c r="R320" s="481" t="s">
        <v>152</v>
      </c>
      <c r="S320" s="431">
        <v>42736</v>
      </c>
      <c r="T320" s="438">
        <v>42739</v>
      </c>
      <c r="U320" s="443" t="s">
        <v>1376</v>
      </c>
      <c r="V320" s="439" t="s">
        <v>934</v>
      </c>
      <c r="W320" s="439" t="s">
        <v>803</v>
      </c>
      <c r="X320" s="440">
        <v>12</v>
      </c>
      <c r="Y320" s="440">
        <v>36</v>
      </c>
      <c r="Z320" s="441" t="s">
        <v>352</v>
      </c>
      <c r="AA320" s="442" t="s">
        <v>228</v>
      </c>
      <c r="AB320" s="441"/>
      <c r="AC320" s="441"/>
    </row>
    <row r="321" spans="1:29" s="395" customFormat="1" x14ac:dyDescent="0.2">
      <c r="A321" s="425">
        <v>90611196</v>
      </c>
      <c r="B321" s="426">
        <v>25912849</v>
      </c>
      <c r="C321" s="388" t="s">
        <v>1151</v>
      </c>
      <c r="D321" s="427" t="s">
        <v>1169</v>
      </c>
      <c r="E321" s="428" t="s">
        <v>91</v>
      </c>
      <c r="F321" s="429">
        <v>8100</v>
      </c>
      <c r="G321" s="429">
        <v>1</v>
      </c>
      <c r="H321" s="429">
        <v>0</v>
      </c>
      <c r="I321" s="430">
        <v>57175.604399999997</v>
      </c>
      <c r="J321" s="436"/>
      <c r="K321" s="277" t="s">
        <v>391</v>
      </c>
      <c r="L321" s="388" t="s">
        <v>1564</v>
      </c>
      <c r="M321" s="388" t="s">
        <v>16</v>
      </c>
      <c r="N321" s="426" t="s">
        <v>521</v>
      </c>
      <c r="O321" s="426" t="s">
        <v>1170</v>
      </c>
      <c r="P321" s="480" t="s">
        <v>59</v>
      </c>
      <c r="Q321" s="481" t="s">
        <v>521</v>
      </c>
      <c r="R321" s="481" t="s">
        <v>154</v>
      </c>
      <c r="S321" s="431">
        <v>42736</v>
      </c>
      <c r="T321" s="438">
        <v>42739</v>
      </c>
      <c r="U321" s="443" t="s">
        <v>1377</v>
      </c>
      <c r="V321" s="439" t="s">
        <v>934</v>
      </c>
      <c r="W321" s="439" t="s">
        <v>803</v>
      </c>
      <c r="X321" s="440">
        <v>12</v>
      </c>
      <c r="Y321" s="440">
        <v>36</v>
      </c>
      <c r="Z321" s="441" t="s">
        <v>352</v>
      </c>
      <c r="AA321" s="442" t="s">
        <v>228</v>
      </c>
      <c r="AB321" s="441"/>
      <c r="AC321" s="441"/>
    </row>
    <row r="322" spans="1:29" s="395" customFormat="1" x14ac:dyDescent="0.2">
      <c r="A322" s="425">
        <v>76780630</v>
      </c>
      <c r="B322" s="426">
        <v>951788</v>
      </c>
      <c r="C322" s="388" t="s">
        <v>1151</v>
      </c>
      <c r="D322" s="427" t="s">
        <v>1171</v>
      </c>
      <c r="E322" s="428" t="s">
        <v>92</v>
      </c>
      <c r="F322" s="429">
        <v>8600</v>
      </c>
      <c r="G322" s="429">
        <v>1</v>
      </c>
      <c r="H322" s="429">
        <v>0</v>
      </c>
      <c r="I322" s="430">
        <v>92113.970400000006</v>
      </c>
      <c r="J322" s="436"/>
      <c r="K322" s="437"/>
      <c r="L322" s="426" t="s">
        <v>1172</v>
      </c>
      <c r="M322" s="388" t="s">
        <v>13</v>
      </c>
      <c r="N322" s="426" t="s">
        <v>13</v>
      </c>
      <c r="O322" s="426" t="s">
        <v>608</v>
      </c>
      <c r="P322" s="480" t="s">
        <v>59</v>
      </c>
      <c r="Q322" s="481" t="s">
        <v>13</v>
      </c>
      <c r="R322" s="481" t="s">
        <v>154</v>
      </c>
      <c r="S322" s="431">
        <v>42736</v>
      </c>
      <c r="T322" s="438">
        <v>42739</v>
      </c>
      <c r="U322" s="443" t="s">
        <v>1378</v>
      </c>
      <c r="V322" s="439" t="s">
        <v>934</v>
      </c>
      <c r="W322" s="439" t="s">
        <v>803</v>
      </c>
      <c r="X322" s="440">
        <v>12</v>
      </c>
      <c r="Y322" s="440">
        <v>36</v>
      </c>
      <c r="Z322" s="441" t="s">
        <v>352</v>
      </c>
      <c r="AA322" s="442" t="s">
        <v>228</v>
      </c>
      <c r="AB322" s="441"/>
      <c r="AC322" s="441"/>
    </row>
    <row r="323" spans="1:29" s="395" customFormat="1" x14ac:dyDescent="0.2">
      <c r="A323" s="425">
        <v>65128566</v>
      </c>
      <c r="B323" s="426">
        <v>8257635</v>
      </c>
      <c r="C323" s="388" t="s">
        <v>1151</v>
      </c>
      <c r="D323" s="427" t="s">
        <v>1173</v>
      </c>
      <c r="E323" s="428" t="s">
        <v>92</v>
      </c>
      <c r="F323" s="429">
        <v>8600</v>
      </c>
      <c r="G323" s="429">
        <v>1</v>
      </c>
      <c r="H323" s="429">
        <v>1</v>
      </c>
      <c r="I323" s="430">
        <v>99999.96</v>
      </c>
      <c r="J323" s="436"/>
      <c r="K323" s="393" t="s">
        <v>246</v>
      </c>
      <c r="L323" s="388"/>
      <c r="M323" s="388" t="s">
        <v>12</v>
      </c>
      <c r="N323" s="426" t="s">
        <v>12</v>
      </c>
      <c r="O323" s="426" t="s">
        <v>68</v>
      </c>
      <c r="P323" s="480" t="s">
        <v>228</v>
      </c>
      <c r="Q323" s="481" t="s">
        <v>228</v>
      </c>
      <c r="R323" s="481" t="s">
        <v>152</v>
      </c>
      <c r="S323" s="431">
        <v>42736</v>
      </c>
      <c r="T323" s="438">
        <v>42739</v>
      </c>
      <c r="U323" s="443" t="s">
        <v>1379</v>
      </c>
      <c r="V323" s="439" t="s">
        <v>934</v>
      </c>
      <c r="W323" s="439" t="s">
        <v>803</v>
      </c>
      <c r="X323" s="440">
        <v>12</v>
      </c>
      <c r="Y323" s="440">
        <v>36</v>
      </c>
      <c r="Z323" s="441" t="s">
        <v>352</v>
      </c>
      <c r="AA323" s="442" t="s">
        <v>228</v>
      </c>
      <c r="AB323" s="441"/>
      <c r="AC323" s="441"/>
    </row>
    <row r="324" spans="1:29" s="395" customFormat="1" x14ac:dyDescent="0.2">
      <c r="A324" s="425">
        <v>77627914</v>
      </c>
      <c r="B324" s="426">
        <v>4281784</v>
      </c>
      <c r="C324" s="388" t="s">
        <v>1151</v>
      </c>
      <c r="D324" s="427" t="s">
        <v>1174</v>
      </c>
      <c r="E324" s="428" t="s">
        <v>91</v>
      </c>
      <c r="F324" s="429">
        <v>8100</v>
      </c>
      <c r="G324" s="429">
        <v>1</v>
      </c>
      <c r="H324" s="429">
        <v>1</v>
      </c>
      <c r="I324" s="430">
        <v>60000</v>
      </c>
      <c r="J324" s="436"/>
      <c r="K324" s="393" t="s">
        <v>246</v>
      </c>
      <c r="L324" s="388" t="s">
        <v>1565</v>
      </c>
      <c r="M324" s="388" t="s">
        <v>12</v>
      </c>
      <c r="N324" s="426" t="s">
        <v>12</v>
      </c>
      <c r="O324" s="426" t="s">
        <v>78</v>
      </c>
      <c r="P324" s="480" t="s">
        <v>228</v>
      </c>
      <c r="Q324" s="481" t="s">
        <v>228</v>
      </c>
      <c r="R324" s="481" t="s">
        <v>152</v>
      </c>
      <c r="S324" s="431">
        <v>42736</v>
      </c>
      <c r="T324" s="438">
        <v>42739</v>
      </c>
      <c r="U324" s="443" t="s">
        <v>1380</v>
      </c>
      <c r="V324" s="439" t="s">
        <v>934</v>
      </c>
      <c r="W324" s="439" t="s">
        <v>803</v>
      </c>
      <c r="X324" s="440">
        <v>12</v>
      </c>
      <c r="Y324" s="440">
        <v>36</v>
      </c>
      <c r="Z324" s="441" t="s">
        <v>352</v>
      </c>
      <c r="AA324" s="442" t="s">
        <v>228</v>
      </c>
      <c r="AB324" s="441"/>
      <c r="AC324" s="441"/>
    </row>
    <row r="325" spans="1:29" s="386" customFormat="1" x14ac:dyDescent="0.2">
      <c r="A325" s="425">
        <v>6883853</v>
      </c>
      <c r="B325" s="426">
        <v>1849549</v>
      </c>
      <c r="C325" s="388" t="s">
        <v>1151</v>
      </c>
      <c r="D325" s="427" t="s">
        <v>1249</v>
      </c>
      <c r="E325" s="428" t="s">
        <v>91</v>
      </c>
      <c r="F325" s="429">
        <v>8100</v>
      </c>
      <c r="G325" s="429">
        <v>2</v>
      </c>
      <c r="H325" s="429">
        <v>2</v>
      </c>
      <c r="I325" s="430">
        <v>32000</v>
      </c>
      <c r="J325" s="436"/>
      <c r="K325" s="393" t="s">
        <v>246</v>
      </c>
      <c r="L325" s="426" t="s">
        <v>1250</v>
      </c>
      <c r="M325" s="388" t="s">
        <v>25</v>
      </c>
      <c r="N325" s="426" t="s">
        <v>65</v>
      </c>
      <c r="O325" s="426" t="s">
        <v>741</v>
      </c>
      <c r="P325" s="391" t="s">
        <v>59</v>
      </c>
      <c r="Q325" s="234" t="s">
        <v>227</v>
      </c>
      <c r="R325" s="234" t="s">
        <v>154</v>
      </c>
      <c r="S325" s="431">
        <v>42737</v>
      </c>
      <c r="T325" s="438">
        <v>42740</v>
      </c>
      <c r="U325" s="473" t="s">
        <v>228</v>
      </c>
      <c r="V325" s="440" t="s">
        <v>1251</v>
      </c>
      <c r="W325" s="440" t="s">
        <v>201</v>
      </c>
      <c r="X325" s="440">
        <v>4</v>
      </c>
      <c r="Y325" s="440">
        <v>4</v>
      </c>
      <c r="Z325" s="441" t="s">
        <v>352</v>
      </c>
      <c r="AA325" s="441" t="s">
        <v>228</v>
      </c>
      <c r="AB325" s="442"/>
      <c r="AC325" s="442"/>
    </row>
    <row r="326" spans="1:29" s="386" customFormat="1" x14ac:dyDescent="0.2">
      <c r="A326" s="425">
        <v>90262120</v>
      </c>
      <c r="B326" s="426">
        <v>8769330</v>
      </c>
      <c r="C326" s="388" t="s">
        <v>1151</v>
      </c>
      <c r="D326" s="319" t="s">
        <v>1252</v>
      </c>
      <c r="E326" s="428" t="s">
        <v>91</v>
      </c>
      <c r="F326" s="429">
        <v>8100</v>
      </c>
      <c r="G326" s="429">
        <v>1</v>
      </c>
      <c r="H326" s="429">
        <v>0</v>
      </c>
      <c r="I326" s="430">
        <v>51138.2912</v>
      </c>
      <c r="J326" s="436"/>
      <c r="K326" s="437"/>
      <c r="L326" s="426"/>
      <c r="M326" s="388" t="s">
        <v>21</v>
      </c>
      <c r="N326" s="426" t="s">
        <v>95</v>
      </c>
      <c r="O326" s="426" t="s">
        <v>109</v>
      </c>
      <c r="P326" s="480" t="s">
        <v>59</v>
      </c>
      <c r="Q326" s="482" t="s">
        <v>21</v>
      </c>
      <c r="R326" s="482" t="s">
        <v>154</v>
      </c>
      <c r="S326" s="431">
        <v>42737</v>
      </c>
      <c r="T326" s="438">
        <v>42740</v>
      </c>
      <c r="U326" s="473" t="s">
        <v>1381</v>
      </c>
      <c r="V326" s="440" t="s">
        <v>934</v>
      </c>
      <c r="W326" s="440" t="s">
        <v>803</v>
      </c>
      <c r="X326" s="440">
        <v>12</v>
      </c>
      <c r="Y326" s="440">
        <v>36</v>
      </c>
      <c r="Z326" s="441" t="s">
        <v>352</v>
      </c>
      <c r="AA326" s="441" t="s">
        <v>228</v>
      </c>
      <c r="AB326" s="442"/>
      <c r="AC326" s="442"/>
    </row>
    <row r="327" spans="1:29" s="386" customFormat="1" x14ac:dyDescent="0.2">
      <c r="A327" s="425">
        <v>87514563</v>
      </c>
      <c r="B327" s="426">
        <v>3432165</v>
      </c>
      <c r="C327" s="388" t="s">
        <v>1151</v>
      </c>
      <c r="D327" s="319" t="s">
        <v>1253</v>
      </c>
      <c r="E327" s="428" t="s">
        <v>92</v>
      </c>
      <c r="F327" s="429">
        <v>8600</v>
      </c>
      <c r="G327" s="429">
        <v>1</v>
      </c>
      <c r="H327" s="429">
        <v>0</v>
      </c>
      <c r="I327" s="430">
        <v>99999.96</v>
      </c>
      <c r="J327" s="436"/>
      <c r="K327" s="437"/>
      <c r="L327" s="426"/>
      <c r="M327" s="388" t="s">
        <v>25</v>
      </c>
      <c r="N327" s="426" t="s">
        <v>605</v>
      </c>
      <c r="O327" s="426" t="s">
        <v>606</v>
      </c>
      <c r="P327" s="480" t="s">
        <v>59</v>
      </c>
      <c r="Q327" s="481" t="s">
        <v>605</v>
      </c>
      <c r="R327" s="481" t="s">
        <v>154</v>
      </c>
      <c r="S327" s="431">
        <v>42736</v>
      </c>
      <c r="T327" s="438">
        <v>42740</v>
      </c>
      <c r="U327" s="473" t="s">
        <v>1382</v>
      </c>
      <c r="V327" s="440" t="s">
        <v>934</v>
      </c>
      <c r="W327" s="440" t="s">
        <v>803</v>
      </c>
      <c r="X327" s="440">
        <v>12</v>
      </c>
      <c r="Y327" s="440">
        <v>36</v>
      </c>
      <c r="Z327" s="441" t="s">
        <v>352</v>
      </c>
      <c r="AA327" s="441" t="s">
        <v>228</v>
      </c>
      <c r="AB327" s="442"/>
      <c r="AC327" s="442"/>
    </row>
    <row r="328" spans="1:29" s="386" customFormat="1" x14ac:dyDescent="0.2">
      <c r="A328" s="180">
        <v>83225879</v>
      </c>
      <c r="B328" s="181">
        <v>15114495</v>
      </c>
      <c r="C328" s="181" t="s">
        <v>1151</v>
      </c>
      <c r="D328" s="182" t="s">
        <v>1149</v>
      </c>
      <c r="E328" s="183"/>
      <c r="F328" s="184"/>
      <c r="G328" s="184"/>
      <c r="H328" s="184"/>
      <c r="I328" s="185"/>
      <c r="J328" s="186"/>
      <c r="K328" s="187"/>
      <c r="L328" s="188" t="s">
        <v>1267</v>
      </c>
      <c r="M328" s="181" t="s">
        <v>19</v>
      </c>
      <c r="N328" s="181" t="s">
        <v>19</v>
      </c>
      <c r="O328" s="181" t="s">
        <v>272</v>
      </c>
      <c r="P328" s="189" t="s">
        <v>228</v>
      </c>
      <c r="Q328" s="190" t="s">
        <v>228</v>
      </c>
      <c r="R328" s="190" t="s">
        <v>152</v>
      </c>
      <c r="S328" s="190">
        <v>42738</v>
      </c>
      <c r="T328" s="190">
        <v>42740</v>
      </c>
      <c r="U328" s="189"/>
      <c r="V328" s="189" t="s">
        <v>934</v>
      </c>
      <c r="W328" s="189" t="s">
        <v>803</v>
      </c>
      <c r="X328" s="191">
        <v>12</v>
      </c>
      <c r="Y328" s="191">
        <v>12</v>
      </c>
      <c r="Z328" s="184" t="s">
        <v>269</v>
      </c>
      <c r="AA328" s="184" t="s">
        <v>246</v>
      </c>
      <c r="AB328" s="184" t="s">
        <v>249</v>
      </c>
      <c r="AC328" s="412"/>
    </row>
    <row r="329" spans="1:29" s="386" customFormat="1" x14ac:dyDescent="0.2">
      <c r="A329" s="425">
        <v>83673134</v>
      </c>
      <c r="B329" s="426">
        <v>2804204</v>
      </c>
      <c r="C329" s="388" t="s">
        <v>1151</v>
      </c>
      <c r="D329" s="319" t="s">
        <v>579</v>
      </c>
      <c r="E329" s="428" t="s">
        <v>92</v>
      </c>
      <c r="F329" s="429">
        <v>8600</v>
      </c>
      <c r="G329" s="429">
        <v>3</v>
      </c>
      <c r="H329" s="429">
        <v>0</v>
      </c>
      <c r="I329" s="430">
        <v>286225.91519999999</v>
      </c>
      <c r="J329" s="436"/>
      <c r="K329" s="437"/>
      <c r="L329" s="388" t="s">
        <v>1407</v>
      </c>
      <c r="M329" s="388" t="s">
        <v>16</v>
      </c>
      <c r="N329" s="426" t="s">
        <v>251</v>
      </c>
      <c r="O329" s="426" t="s">
        <v>580</v>
      </c>
      <c r="P329" s="480" t="s">
        <v>59</v>
      </c>
      <c r="Q329" s="267" t="s">
        <v>227</v>
      </c>
      <c r="R329" s="481" t="s">
        <v>154</v>
      </c>
      <c r="S329" s="431">
        <v>42739</v>
      </c>
      <c r="T329" s="438">
        <v>42741</v>
      </c>
      <c r="U329" s="473" t="s">
        <v>1383</v>
      </c>
      <c r="V329" s="440" t="s">
        <v>934</v>
      </c>
      <c r="W329" s="440" t="s">
        <v>803</v>
      </c>
      <c r="X329" s="440">
        <v>12</v>
      </c>
      <c r="Y329" s="489">
        <v>36</v>
      </c>
      <c r="Z329" s="441" t="s">
        <v>352</v>
      </c>
      <c r="AA329" s="442" t="s">
        <v>228</v>
      </c>
      <c r="AB329" s="442"/>
      <c r="AC329" s="442"/>
    </row>
    <row r="330" spans="1:29" s="386" customFormat="1" x14ac:dyDescent="0.2">
      <c r="A330" s="425">
        <v>57508452</v>
      </c>
      <c r="B330" s="426">
        <v>10700062</v>
      </c>
      <c r="C330" s="388" t="s">
        <v>1151</v>
      </c>
      <c r="D330" s="319" t="s">
        <v>1257</v>
      </c>
      <c r="E330" s="428" t="s">
        <v>92</v>
      </c>
      <c r="F330" s="429">
        <v>8600</v>
      </c>
      <c r="G330" s="429">
        <v>1</v>
      </c>
      <c r="H330" s="429">
        <v>0</v>
      </c>
      <c r="I330" s="430">
        <v>99999.96</v>
      </c>
      <c r="J330" s="436"/>
      <c r="K330" s="437"/>
      <c r="L330" s="426"/>
      <c r="M330" s="388" t="s">
        <v>15</v>
      </c>
      <c r="N330" s="426" t="s">
        <v>105</v>
      </c>
      <c r="O330" s="426" t="s">
        <v>106</v>
      </c>
      <c r="P330" s="480" t="s">
        <v>59</v>
      </c>
      <c r="Q330" s="481" t="s">
        <v>105</v>
      </c>
      <c r="R330" s="481" t="s">
        <v>154</v>
      </c>
      <c r="S330" s="431">
        <v>42739</v>
      </c>
      <c r="T330" s="438">
        <v>42741</v>
      </c>
      <c r="U330" s="473" t="s">
        <v>228</v>
      </c>
      <c r="V330" s="440" t="s">
        <v>934</v>
      </c>
      <c r="W330" s="440" t="s">
        <v>803</v>
      </c>
      <c r="X330" s="440">
        <v>12</v>
      </c>
      <c r="Y330" s="489">
        <v>36</v>
      </c>
      <c r="Z330" s="441" t="s">
        <v>352</v>
      </c>
      <c r="AA330" s="442" t="s">
        <v>228</v>
      </c>
      <c r="AB330" s="442"/>
      <c r="AC330" s="442"/>
    </row>
    <row r="331" spans="1:29" s="386" customFormat="1" x14ac:dyDescent="0.2">
      <c r="A331" s="371">
        <v>80264479</v>
      </c>
      <c r="B331" s="388">
        <v>640143</v>
      </c>
      <c r="C331" s="388" t="s">
        <v>1151</v>
      </c>
      <c r="D331" s="319" t="s">
        <v>1123</v>
      </c>
      <c r="E331" s="326" t="s">
        <v>92</v>
      </c>
      <c r="F331" s="390">
        <v>8600</v>
      </c>
      <c r="G331" s="390">
        <v>4</v>
      </c>
      <c r="H331" s="390">
        <v>0</v>
      </c>
      <c r="I331" s="373">
        <v>399999.84</v>
      </c>
      <c r="J331" s="327"/>
      <c r="K331" s="322"/>
      <c r="L331" s="388" t="s">
        <v>1124</v>
      </c>
      <c r="M331" s="388" t="s">
        <v>12</v>
      </c>
      <c r="N331" s="388" t="s">
        <v>12</v>
      </c>
      <c r="O331" s="388" t="s">
        <v>81</v>
      </c>
      <c r="P331" s="391" t="s">
        <v>59</v>
      </c>
      <c r="Q331" s="129" t="s">
        <v>12</v>
      </c>
      <c r="R331" s="129" t="s">
        <v>154</v>
      </c>
      <c r="S331" s="375">
        <v>42739</v>
      </c>
      <c r="T331" s="330">
        <v>42745</v>
      </c>
      <c r="U331" s="107" t="s">
        <v>1384</v>
      </c>
      <c r="V331" s="328" t="s">
        <v>934</v>
      </c>
      <c r="W331" s="328" t="s">
        <v>803</v>
      </c>
      <c r="X331" s="328">
        <v>12</v>
      </c>
      <c r="Y331" s="328">
        <v>24</v>
      </c>
      <c r="Z331" s="392" t="s">
        <v>352</v>
      </c>
      <c r="AA331" s="395" t="s">
        <v>228</v>
      </c>
      <c r="AB331" s="395"/>
      <c r="AC331" s="395"/>
    </row>
    <row r="332" spans="1:29" s="386" customFormat="1" x14ac:dyDescent="0.2">
      <c r="A332" s="425">
        <v>91887673</v>
      </c>
      <c r="B332" s="426">
        <v>605146</v>
      </c>
      <c r="C332" s="388" t="s">
        <v>1151</v>
      </c>
      <c r="D332" s="427" t="s">
        <v>1270</v>
      </c>
      <c r="E332" s="428" t="s">
        <v>92</v>
      </c>
      <c r="F332" s="429">
        <v>8600</v>
      </c>
      <c r="G332" s="429">
        <v>1</v>
      </c>
      <c r="H332" s="429">
        <v>0</v>
      </c>
      <c r="I332" s="430">
        <v>95292.495599999995</v>
      </c>
      <c r="J332" s="436"/>
      <c r="K332" s="437"/>
      <c r="L332" s="388" t="s">
        <v>1393</v>
      </c>
      <c r="M332" s="388" t="s">
        <v>19</v>
      </c>
      <c r="N332" s="426" t="s">
        <v>19</v>
      </c>
      <c r="O332" s="426" t="s">
        <v>272</v>
      </c>
      <c r="P332" s="490" t="s">
        <v>228</v>
      </c>
      <c r="Q332" s="491" t="s">
        <v>228</v>
      </c>
      <c r="R332" s="491" t="s">
        <v>152</v>
      </c>
      <c r="S332" s="431">
        <v>42744</v>
      </c>
      <c r="T332" s="438">
        <v>42746</v>
      </c>
      <c r="U332" s="473" t="s">
        <v>1385</v>
      </c>
      <c r="V332" s="440" t="s">
        <v>934</v>
      </c>
      <c r="W332" s="440" t="s">
        <v>803</v>
      </c>
      <c r="X332" s="440">
        <v>12</v>
      </c>
      <c r="Y332" s="489">
        <v>36</v>
      </c>
      <c r="Z332" s="392" t="s">
        <v>352</v>
      </c>
      <c r="AA332" s="395" t="s">
        <v>228</v>
      </c>
      <c r="AB332" s="442"/>
      <c r="AC332" s="442"/>
    </row>
    <row r="333" spans="1:29" s="386" customFormat="1" x14ac:dyDescent="0.2">
      <c r="A333" s="425">
        <v>70373301</v>
      </c>
      <c r="B333" s="426">
        <v>4495778</v>
      </c>
      <c r="C333" s="388" t="s">
        <v>1151</v>
      </c>
      <c r="D333" s="427" t="s">
        <v>1271</v>
      </c>
      <c r="E333" s="428" t="s">
        <v>91</v>
      </c>
      <c r="F333" s="429">
        <v>8100</v>
      </c>
      <c r="G333" s="429">
        <v>1</v>
      </c>
      <c r="H333" s="429">
        <v>1</v>
      </c>
      <c r="I333" s="430">
        <v>60000</v>
      </c>
      <c r="J333" s="436"/>
      <c r="K333" s="393" t="s">
        <v>246</v>
      </c>
      <c r="L333" s="426" t="s">
        <v>1272</v>
      </c>
      <c r="M333" s="388" t="s">
        <v>12</v>
      </c>
      <c r="N333" s="388" t="s">
        <v>12</v>
      </c>
      <c r="O333" s="426" t="s">
        <v>558</v>
      </c>
      <c r="P333" s="490" t="s">
        <v>228</v>
      </c>
      <c r="Q333" s="491" t="s">
        <v>228</v>
      </c>
      <c r="R333" s="491" t="s">
        <v>152</v>
      </c>
      <c r="S333" s="431">
        <v>42745</v>
      </c>
      <c r="T333" s="438">
        <v>42748</v>
      </c>
      <c r="U333" s="473" t="s">
        <v>1273</v>
      </c>
      <c r="V333" s="440" t="s">
        <v>934</v>
      </c>
      <c r="W333" s="440" t="s">
        <v>803</v>
      </c>
      <c r="X333" s="440">
        <v>12</v>
      </c>
      <c r="Y333" s="440">
        <v>36</v>
      </c>
      <c r="Z333" s="392" t="s">
        <v>352</v>
      </c>
      <c r="AA333" s="395" t="s">
        <v>228</v>
      </c>
      <c r="AB333" s="442"/>
      <c r="AC333" s="442"/>
    </row>
    <row r="334" spans="1:29" s="386" customFormat="1" x14ac:dyDescent="0.2">
      <c r="A334" s="425">
        <v>46484467</v>
      </c>
      <c r="B334" s="426">
        <v>3136454</v>
      </c>
      <c r="C334" s="388" t="s">
        <v>1151</v>
      </c>
      <c r="D334" s="427" t="s">
        <v>1274</v>
      </c>
      <c r="E334" s="428" t="s">
        <v>112</v>
      </c>
      <c r="F334" s="429">
        <v>8600</v>
      </c>
      <c r="G334" s="429">
        <v>1</v>
      </c>
      <c r="H334" s="429">
        <v>1</v>
      </c>
      <c r="I334" s="430">
        <v>100000</v>
      </c>
      <c r="J334" s="436"/>
      <c r="K334" s="393" t="s">
        <v>246</v>
      </c>
      <c r="L334" s="426" t="s">
        <v>1275</v>
      </c>
      <c r="M334" s="388" t="s">
        <v>12</v>
      </c>
      <c r="N334" s="426" t="s">
        <v>12</v>
      </c>
      <c r="O334" s="426" t="s">
        <v>81</v>
      </c>
      <c r="P334" s="391" t="s">
        <v>59</v>
      </c>
      <c r="Q334" s="129" t="s">
        <v>12</v>
      </c>
      <c r="R334" s="129" t="s">
        <v>154</v>
      </c>
      <c r="S334" s="431">
        <v>42745</v>
      </c>
      <c r="T334" s="438">
        <v>42748</v>
      </c>
      <c r="U334" s="107" t="s">
        <v>228</v>
      </c>
      <c r="V334" s="440" t="s">
        <v>1251</v>
      </c>
      <c r="W334" s="440" t="s">
        <v>803</v>
      </c>
      <c r="X334" s="440">
        <v>11</v>
      </c>
      <c r="Y334" s="440">
        <v>11</v>
      </c>
      <c r="Z334" s="392" t="s">
        <v>269</v>
      </c>
      <c r="AA334" s="395" t="s">
        <v>246</v>
      </c>
      <c r="AB334" s="442"/>
      <c r="AC334" s="442"/>
    </row>
    <row r="335" spans="1:29" s="386" customFormat="1" x14ac:dyDescent="0.2">
      <c r="A335" s="425">
        <v>83647500</v>
      </c>
      <c r="B335" s="426">
        <v>19349548</v>
      </c>
      <c r="C335" s="388" t="s">
        <v>1151</v>
      </c>
      <c r="D335" s="427" t="s">
        <v>1388</v>
      </c>
      <c r="E335" s="428" t="s">
        <v>92</v>
      </c>
      <c r="F335" s="429">
        <v>8600</v>
      </c>
      <c r="G335" s="429">
        <v>1</v>
      </c>
      <c r="H335" s="429">
        <v>1</v>
      </c>
      <c r="I335" s="430">
        <v>91666.63</v>
      </c>
      <c r="J335" s="436"/>
      <c r="K335" s="393" t="s">
        <v>246</v>
      </c>
      <c r="L335" s="426"/>
      <c r="M335" s="388" t="s">
        <v>15</v>
      </c>
      <c r="N335" s="426" t="s">
        <v>571</v>
      </c>
      <c r="O335" s="426" t="s">
        <v>572</v>
      </c>
      <c r="P335" s="391" t="s">
        <v>228</v>
      </c>
      <c r="Q335" s="129" t="s">
        <v>228</v>
      </c>
      <c r="R335" s="129" t="s">
        <v>152</v>
      </c>
      <c r="S335" s="431">
        <v>42747</v>
      </c>
      <c r="T335" s="438">
        <v>42751</v>
      </c>
      <c r="U335" s="473" t="s">
        <v>1389</v>
      </c>
      <c r="V335" s="440" t="s">
        <v>1251</v>
      </c>
      <c r="W335" s="440" t="s">
        <v>803</v>
      </c>
      <c r="X335" s="440">
        <v>11</v>
      </c>
      <c r="Y335" s="440">
        <v>23</v>
      </c>
      <c r="Z335" s="441" t="s">
        <v>352</v>
      </c>
      <c r="AA335" s="442" t="s">
        <v>228</v>
      </c>
      <c r="AB335" s="442"/>
      <c r="AC335" s="442"/>
    </row>
    <row r="336" spans="1:29" s="386" customFormat="1" x14ac:dyDescent="0.2">
      <c r="A336" s="425">
        <v>60389471</v>
      </c>
      <c r="B336" s="426">
        <v>9862967</v>
      </c>
      <c r="C336" s="388" t="s">
        <v>1151</v>
      </c>
      <c r="D336" s="427" t="s">
        <v>1394</v>
      </c>
      <c r="E336" s="428" t="s">
        <v>91</v>
      </c>
      <c r="F336" s="429">
        <v>8100</v>
      </c>
      <c r="G336" s="429">
        <v>1</v>
      </c>
      <c r="H336" s="429">
        <v>0</v>
      </c>
      <c r="I336" s="430">
        <v>30000</v>
      </c>
      <c r="J336" s="436"/>
      <c r="K336" s="437"/>
      <c r="L336" s="388" t="s">
        <v>1411</v>
      </c>
      <c r="M336" s="388" t="s">
        <v>12</v>
      </c>
      <c r="N336" s="426" t="s">
        <v>12</v>
      </c>
      <c r="O336" s="426" t="s">
        <v>425</v>
      </c>
      <c r="P336" s="391" t="s">
        <v>59</v>
      </c>
      <c r="Q336" s="129" t="s">
        <v>12</v>
      </c>
      <c r="R336" s="129" t="s">
        <v>154</v>
      </c>
      <c r="S336" s="431">
        <v>42748</v>
      </c>
      <c r="T336" s="438">
        <v>42752</v>
      </c>
      <c r="U336" s="473" t="s">
        <v>1395</v>
      </c>
      <c r="V336" s="440" t="s">
        <v>1251</v>
      </c>
      <c r="W336" s="440" t="s">
        <v>211</v>
      </c>
      <c r="X336" s="440">
        <v>6</v>
      </c>
      <c r="Y336" s="440">
        <v>6</v>
      </c>
      <c r="Z336" s="441" t="s">
        <v>352</v>
      </c>
      <c r="AA336" s="442" t="s">
        <v>228</v>
      </c>
      <c r="AB336" s="442"/>
      <c r="AC336" s="442"/>
    </row>
    <row r="337" spans="1:29" s="386" customFormat="1" x14ac:dyDescent="0.2">
      <c r="A337" s="425">
        <v>90343560</v>
      </c>
      <c r="B337" s="426">
        <v>5475061</v>
      </c>
      <c r="C337" s="388" t="s">
        <v>1151</v>
      </c>
      <c r="D337" s="427" t="s">
        <v>1408</v>
      </c>
      <c r="E337" s="428" t="s">
        <v>143</v>
      </c>
      <c r="F337" s="429">
        <v>8100</v>
      </c>
      <c r="G337" s="429">
        <v>1</v>
      </c>
      <c r="H337" s="429">
        <v>0</v>
      </c>
      <c r="I337" s="430">
        <v>57175.532099999997</v>
      </c>
      <c r="J337" s="436"/>
      <c r="K337" s="437"/>
      <c r="L337" s="426"/>
      <c r="M337" s="388" t="s">
        <v>23</v>
      </c>
      <c r="N337" s="426" t="s">
        <v>430</v>
      </c>
      <c r="O337" s="426" t="s">
        <v>431</v>
      </c>
      <c r="P337" s="391" t="s">
        <v>228</v>
      </c>
      <c r="Q337" s="129" t="s">
        <v>228</v>
      </c>
      <c r="R337" s="129" t="s">
        <v>152</v>
      </c>
      <c r="S337" s="431">
        <v>42751</v>
      </c>
      <c r="T337" s="438">
        <v>42753</v>
      </c>
      <c r="U337" s="473" t="s">
        <v>1409</v>
      </c>
      <c r="V337" s="440" t="s">
        <v>1251</v>
      </c>
      <c r="W337" s="440" t="s">
        <v>1410</v>
      </c>
      <c r="X337" s="440">
        <v>12</v>
      </c>
      <c r="Y337" s="440">
        <v>0</v>
      </c>
      <c r="Z337" s="392" t="s">
        <v>269</v>
      </c>
      <c r="AA337" s="395" t="s">
        <v>246</v>
      </c>
      <c r="AB337" s="442"/>
      <c r="AC337" s="442"/>
    </row>
    <row r="338" spans="1:29" s="386" customFormat="1" x14ac:dyDescent="0.2">
      <c r="A338" s="425">
        <v>51193519</v>
      </c>
      <c r="B338" s="426">
        <v>4782226</v>
      </c>
      <c r="C338" s="388" t="s">
        <v>1151</v>
      </c>
      <c r="D338" s="427" t="s">
        <v>1412</v>
      </c>
      <c r="E338" s="428" t="s">
        <v>91</v>
      </c>
      <c r="F338" s="429">
        <v>8100</v>
      </c>
      <c r="G338" s="429">
        <v>1</v>
      </c>
      <c r="H338" s="429">
        <v>0</v>
      </c>
      <c r="I338" s="430">
        <v>60000</v>
      </c>
      <c r="J338" s="436"/>
      <c r="K338" s="277" t="s">
        <v>391</v>
      </c>
      <c r="L338" s="388" t="s">
        <v>1569</v>
      </c>
      <c r="M338" s="388" t="s">
        <v>15</v>
      </c>
      <c r="N338" s="426" t="s">
        <v>282</v>
      </c>
      <c r="O338" s="426" t="s">
        <v>1413</v>
      </c>
      <c r="P338" s="391" t="s">
        <v>228</v>
      </c>
      <c r="Q338" s="129" t="s">
        <v>228</v>
      </c>
      <c r="R338" s="129" t="s">
        <v>152</v>
      </c>
      <c r="S338" s="431">
        <v>42752</v>
      </c>
      <c r="T338" s="438">
        <v>42754</v>
      </c>
      <c r="U338" s="473" t="s">
        <v>1414</v>
      </c>
      <c r="V338" s="440" t="s">
        <v>199</v>
      </c>
      <c r="W338" s="440" t="s">
        <v>200</v>
      </c>
      <c r="X338" s="440">
        <v>12</v>
      </c>
      <c r="Y338" s="440">
        <v>12</v>
      </c>
      <c r="Z338" s="392" t="s">
        <v>352</v>
      </c>
      <c r="AA338" s="395" t="s">
        <v>228</v>
      </c>
      <c r="AB338" s="442"/>
      <c r="AC338" s="442"/>
    </row>
    <row r="339" spans="1:29" s="386" customFormat="1" x14ac:dyDescent="0.2">
      <c r="A339" s="425">
        <v>88075845</v>
      </c>
      <c r="B339" s="426">
        <v>7710604</v>
      </c>
      <c r="C339" s="388" t="s">
        <v>1151</v>
      </c>
      <c r="D339" s="319" t="s">
        <v>1420</v>
      </c>
      <c r="E339" s="428" t="s">
        <v>91</v>
      </c>
      <c r="F339" s="429">
        <v>8100</v>
      </c>
      <c r="G339" s="429">
        <v>1</v>
      </c>
      <c r="H339" s="429">
        <v>0</v>
      </c>
      <c r="I339" s="430">
        <v>13668</v>
      </c>
      <c r="J339" s="436"/>
      <c r="K339" s="437"/>
      <c r="L339" s="127" t="s">
        <v>1421</v>
      </c>
      <c r="M339" s="388" t="s">
        <v>14</v>
      </c>
      <c r="N339" s="426" t="s">
        <v>14</v>
      </c>
      <c r="O339" s="426" t="s">
        <v>485</v>
      </c>
      <c r="P339" s="391" t="s">
        <v>59</v>
      </c>
      <c r="Q339" s="129" t="s">
        <v>14</v>
      </c>
      <c r="R339" s="129" t="s">
        <v>154</v>
      </c>
      <c r="S339" s="431">
        <v>42753</v>
      </c>
      <c r="T339" s="438">
        <v>42755</v>
      </c>
      <c r="U339" s="473" t="s">
        <v>1422</v>
      </c>
      <c r="V339" s="440" t="s">
        <v>1251</v>
      </c>
      <c r="W339" s="440" t="s">
        <v>203</v>
      </c>
      <c r="X339" s="440">
        <v>3</v>
      </c>
      <c r="Y339" s="440">
        <v>15</v>
      </c>
      <c r="Z339" s="441" t="s">
        <v>352</v>
      </c>
      <c r="AA339" s="442" t="s">
        <v>228</v>
      </c>
      <c r="AB339" s="442"/>
      <c r="AC339" s="442"/>
    </row>
    <row r="340" spans="1:29" s="386" customFormat="1" x14ac:dyDescent="0.2">
      <c r="A340" s="425">
        <v>62392162</v>
      </c>
      <c r="B340" s="426">
        <v>3765438</v>
      </c>
      <c r="C340" s="388" t="s">
        <v>1151</v>
      </c>
      <c r="D340" s="427" t="s">
        <v>1088</v>
      </c>
      <c r="E340" s="428" t="s">
        <v>92</v>
      </c>
      <c r="F340" s="429">
        <v>8600</v>
      </c>
      <c r="G340" s="429">
        <v>3</v>
      </c>
      <c r="H340" s="429">
        <v>0</v>
      </c>
      <c r="I340" s="430">
        <v>22825.648099999999</v>
      </c>
      <c r="J340" s="436"/>
      <c r="K340" s="437"/>
      <c r="L340" s="494"/>
      <c r="M340" s="388" t="s">
        <v>16</v>
      </c>
      <c r="N340" s="426" t="s">
        <v>88</v>
      </c>
      <c r="O340" s="426" t="s">
        <v>108</v>
      </c>
      <c r="P340" s="391" t="s">
        <v>59</v>
      </c>
      <c r="Q340" s="129" t="s">
        <v>88</v>
      </c>
      <c r="R340" s="129" t="s">
        <v>154</v>
      </c>
      <c r="S340" s="431">
        <v>42756</v>
      </c>
      <c r="T340" s="438">
        <v>42759</v>
      </c>
      <c r="U340" s="473" t="s">
        <v>1314</v>
      </c>
      <c r="V340" s="440" t="s">
        <v>934</v>
      </c>
      <c r="W340" s="440" t="s">
        <v>483</v>
      </c>
      <c r="X340" s="440">
        <v>1</v>
      </c>
      <c r="Y340" s="440">
        <v>13</v>
      </c>
      <c r="Z340" s="441" t="s">
        <v>352</v>
      </c>
      <c r="AA340" s="442" t="s">
        <v>228</v>
      </c>
      <c r="AB340" s="442"/>
      <c r="AC340" s="442"/>
    </row>
    <row r="341" spans="1:29" s="386" customFormat="1" x14ac:dyDescent="0.2">
      <c r="A341" s="425">
        <v>6971869</v>
      </c>
      <c r="B341" s="426">
        <v>646738</v>
      </c>
      <c r="C341" s="388" t="s">
        <v>1151</v>
      </c>
      <c r="D341" s="427" t="s">
        <v>1425</v>
      </c>
      <c r="E341" s="428" t="s">
        <v>92</v>
      </c>
      <c r="F341" s="429">
        <v>8600</v>
      </c>
      <c r="G341" s="429">
        <v>2</v>
      </c>
      <c r="H341" s="429">
        <v>0</v>
      </c>
      <c r="I341" s="430">
        <v>17166.66</v>
      </c>
      <c r="J341" s="436"/>
      <c r="K341" s="437"/>
      <c r="L341" s="494" t="s">
        <v>1426</v>
      </c>
      <c r="M341" s="388" t="s">
        <v>12</v>
      </c>
      <c r="N341" s="426" t="s">
        <v>12</v>
      </c>
      <c r="O341" s="426" t="s">
        <v>377</v>
      </c>
      <c r="P341" s="391" t="s">
        <v>59</v>
      </c>
      <c r="Q341" s="129" t="s">
        <v>12</v>
      </c>
      <c r="R341" s="129" t="s">
        <v>154</v>
      </c>
      <c r="S341" s="431">
        <v>42756</v>
      </c>
      <c r="T341" s="438">
        <v>42759</v>
      </c>
      <c r="U341" s="473" t="s">
        <v>1427</v>
      </c>
      <c r="V341" s="440" t="s">
        <v>934</v>
      </c>
      <c r="W341" s="440" t="s">
        <v>483</v>
      </c>
      <c r="X341" s="440">
        <v>1</v>
      </c>
      <c r="Y341" s="440">
        <v>13</v>
      </c>
      <c r="Z341" s="441" t="s">
        <v>352</v>
      </c>
      <c r="AA341" s="442" t="s">
        <v>228</v>
      </c>
      <c r="AB341" s="442"/>
      <c r="AC341" s="442"/>
    </row>
    <row r="342" spans="1:29" s="386" customFormat="1" x14ac:dyDescent="0.2">
      <c r="A342" s="425">
        <v>7712928</v>
      </c>
      <c r="B342" s="426">
        <v>2144212</v>
      </c>
      <c r="C342" s="388" t="s">
        <v>1151</v>
      </c>
      <c r="D342" s="427" t="s">
        <v>1192</v>
      </c>
      <c r="E342" s="428" t="s">
        <v>91</v>
      </c>
      <c r="F342" s="429">
        <v>8100</v>
      </c>
      <c r="G342" s="429">
        <v>1</v>
      </c>
      <c r="H342" s="429">
        <v>0</v>
      </c>
      <c r="I342" s="430">
        <v>5150</v>
      </c>
      <c r="J342" s="436"/>
      <c r="K342" s="277" t="s">
        <v>391</v>
      </c>
      <c r="L342" s="127" t="s">
        <v>1566</v>
      </c>
      <c r="M342" s="388" t="s">
        <v>15</v>
      </c>
      <c r="N342" s="426" t="s">
        <v>82</v>
      </c>
      <c r="O342" s="426" t="s">
        <v>401</v>
      </c>
      <c r="P342" s="391" t="s">
        <v>59</v>
      </c>
      <c r="Q342" s="129" t="s">
        <v>82</v>
      </c>
      <c r="R342" s="129" t="s">
        <v>154</v>
      </c>
      <c r="S342" s="431">
        <v>42756</v>
      </c>
      <c r="T342" s="438">
        <v>42759</v>
      </c>
      <c r="U342" s="107" t="s">
        <v>228</v>
      </c>
      <c r="V342" s="440" t="s">
        <v>934</v>
      </c>
      <c r="W342" s="440" t="s">
        <v>483</v>
      </c>
      <c r="X342" s="440">
        <v>1</v>
      </c>
      <c r="Y342" s="440">
        <v>13</v>
      </c>
      <c r="Z342" s="441" t="s">
        <v>352</v>
      </c>
      <c r="AA342" s="442" t="s">
        <v>228</v>
      </c>
      <c r="AB342" s="442"/>
      <c r="AC342" s="442"/>
    </row>
    <row r="343" spans="1:29" s="386" customFormat="1" x14ac:dyDescent="0.2">
      <c r="A343" s="180">
        <v>53721045</v>
      </c>
      <c r="B343" s="181">
        <v>2176018</v>
      </c>
      <c r="C343" s="181" t="s">
        <v>1151</v>
      </c>
      <c r="D343" s="182" t="s">
        <v>545</v>
      </c>
      <c r="E343" s="183"/>
      <c r="F343" s="184"/>
      <c r="G343" s="184"/>
      <c r="H343" s="184"/>
      <c r="I343" s="185"/>
      <c r="J343" s="186"/>
      <c r="K343" s="187"/>
      <c r="L343" s="188" t="s">
        <v>1460</v>
      </c>
      <c r="M343" s="181" t="s">
        <v>23</v>
      </c>
      <c r="N343" s="181" t="s">
        <v>340</v>
      </c>
      <c r="O343" s="181" t="s">
        <v>546</v>
      </c>
      <c r="P343" s="189" t="s">
        <v>228</v>
      </c>
      <c r="Q343" s="190" t="s">
        <v>228</v>
      </c>
      <c r="R343" s="190" t="s">
        <v>152</v>
      </c>
      <c r="S343" s="190">
        <v>42756</v>
      </c>
      <c r="T343" s="190">
        <v>42759</v>
      </c>
      <c r="U343" s="189" t="s">
        <v>1428</v>
      </c>
      <c r="V343" s="189" t="s">
        <v>934</v>
      </c>
      <c r="W343" s="189" t="s">
        <v>483</v>
      </c>
      <c r="X343" s="191">
        <v>1</v>
      </c>
      <c r="Y343" s="191">
        <v>13</v>
      </c>
      <c r="Z343" s="184" t="s">
        <v>352</v>
      </c>
      <c r="AA343" s="184" t="s">
        <v>228</v>
      </c>
      <c r="AB343" s="184" t="s">
        <v>249</v>
      </c>
      <c r="AC343" s="412"/>
    </row>
    <row r="344" spans="1:29" s="386" customFormat="1" x14ac:dyDescent="0.2">
      <c r="A344" s="425">
        <v>5652274</v>
      </c>
      <c r="B344" s="426">
        <v>13429092</v>
      </c>
      <c r="C344" s="388" t="s">
        <v>1151</v>
      </c>
      <c r="D344" s="427" t="s">
        <v>1429</v>
      </c>
      <c r="E344" s="428" t="s">
        <v>92</v>
      </c>
      <c r="F344" s="429">
        <v>8600</v>
      </c>
      <c r="G344" s="429">
        <v>3</v>
      </c>
      <c r="H344" s="429">
        <v>0</v>
      </c>
      <c r="I344" s="430">
        <v>25749.99</v>
      </c>
      <c r="J344" s="436"/>
      <c r="K344" s="437"/>
      <c r="L344" s="494" t="s">
        <v>1430</v>
      </c>
      <c r="M344" s="388" t="s">
        <v>25</v>
      </c>
      <c r="N344" s="426" t="s">
        <v>605</v>
      </c>
      <c r="O344" s="426" t="s">
        <v>606</v>
      </c>
      <c r="P344" s="391" t="s">
        <v>59</v>
      </c>
      <c r="Q344" s="129" t="s">
        <v>605</v>
      </c>
      <c r="R344" s="129" t="s">
        <v>154</v>
      </c>
      <c r="S344" s="431">
        <v>42756</v>
      </c>
      <c r="T344" s="438">
        <v>42759</v>
      </c>
      <c r="U344" s="473" t="s">
        <v>1431</v>
      </c>
      <c r="V344" s="440" t="s">
        <v>934</v>
      </c>
      <c r="W344" s="440" t="s">
        <v>483</v>
      </c>
      <c r="X344" s="440">
        <v>1</v>
      </c>
      <c r="Y344" s="440">
        <v>13</v>
      </c>
      <c r="Z344" s="441" t="s">
        <v>352</v>
      </c>
      <c r="AA344" s="442" t="s">
        <v>228</v>
      </c>
      <c r="AB344" s="442"/>
      <c r="AC344" s="442"/>
    </row>
    <row r="345" spans="1:29" s="386" customFormat="1" x14ac:dyDescent="0.2">
      <c r="A345" s="425">
        <v>60629077</v>
      </c>
      <c r="B345" s="426">
        <v>24913137</v>
      </c>
      <c r="C345" s="388" t="s">
        <v>1151</v>
      </c>
      <c r="D345" s="427" t="s">
        <v>1432</v>
      </c>
      <c r="E345" s="428" t="s">
        <v>91</v>
      </c>
      <c r="F345" s="429">
        <v>8100</v>
      </c>
      <c r="G345" s="429">
        <v>1</v>
      </c>
      <c r="H345" s="429">
        <v>0</v>
      </c>
      <c r="I345" s="430">
        <v>55000</v>
      </c>
      <c r="J345" s="436"/>
      <c r="K345" s="277" t="s">
        <v>391</v>
      </c>
      <c r="L345" s="127" t="s">
        <v>1567</v>
      </c>
      <c r="M345" s="388" t="s">
        <v>12</v>
      </c>
      <c r="N345" s="426" t="s">
        <v>12</v>
      </c>
      <c r="O345" s="426" t="s">
        <v>67</v>
      </c>
      <c r="P345" s="391" t="s">
        <v>228</v>
      </c>
      <c r="Q345" s="129" t="s">
        <v>228</v>
      </c>
      <c r="R345" s="129" t="s">
        <v>152</v>
      </c>
      <c r="S345" s="431">
        <v>42755</v>
      </c>
      <c r="T345" s="438">
        <v>42759</v>
      </c>
      <c r="U345" s="473" t="s">
        <v>1433</v>
      </c>
      <c r="V345" s="440" t="s">
        <v>1251</v>
      </c>
      <c r="W345" s="440" t="s">
        <v>803</v>
      </c>
      <c r="X345" s="440">
        <v>11</v>
      </c>
      <c r="Y345" s="440">
        <v>11</v>
      </c>
      <c r="Z345" s="392" t="s">
        <v>854</v>
      </c>
      <c r="AA345" s="395" t="s">
        <v>246</v>
      </c>
      <c r="AB345" s="442"/>
      <c r="AC345" s="442"/>
    </row>
    <row r="346" spans="1:29" s="386" customFormat="1" x14ac:dyDescent="0.2">
      <c r="A346" s="425">
        <v>64744848</v>
      </c>
      <c r="B346" s="426">
        <v>603946</v>
      </c>
      <c r="C346" s="388" t="s">
        <v>1151</v>
      </c>
      <c r="D346" s="427" t="s">
        <v>1434</v>
      </c>
      <c r="E346" s="428" t="s">
        <v>91</v>
      </c>
      <c r="F346" s="429">
        <v>8100</v>
      </c>
      <c r="G346" s="429">
        <v>1</v>
      </c>
      <c r="H346" s="429">
        <v>0</v>
      </c>
      <c r="I346" s="430">
        <v>60000</v>
      </c>
      <c r="J346" s="436"/>
      <c r="K346" s="277" t="s">
        <v>391</v>
      </c>
      <c r="L346" s="127" t="s">
        <v>1568</v>
      </c>
      <c r="M346" s="388" t="s">
        <v>12</v>
      </c>
      <c r="N346" s="426" t="s">
        <v>12</v>
      </c>
      <c r="O346" s="426" t="s">
        <v>67</v>
      </c>
      <c r="P346" s="391" t="s">
        <v>59</v>
      </c>
      <c r="Q346" s="129" t="s">
        <v>12</v>
      </c>
      <c r="R346" s="129" t="s">
        <v>154</v>
      </c>
      <c r="S346" s="431">
        <v>42755</v>
      </c>
      <c r="T346" s="438">
        <v>42759</v>
      </c>
      <c r="U346" s="473" t="s">
        <v>1436</v>
      </c>
      <c r="V346" s="440" t="s">
        <v>1251</v>
      </c>
      <c r="W346" s="440" t="s">
        <v>1410</v>
      </c>
      <c r="X346" s="440">
        <v>12</v>
      </c>
      <c r="Y346" s="440">
        <v>12</v>
      </c>
      <c r="Z346" s="392" t="s">
        <v>854</v>
      </c>
      <c r="AA346" s="395" t="s">
        <v>246</v>
      </c>
      <c r="AB346" s="442"/>
      <c r="AC346" s="442"/>
    </row>
    <row r="347" spans="1:29" s="386" customFormat="1" x14ac:dyDescent="0.2">
      <c r="A347" s="425">
        <v>89807385</v>
      </c>
      <c r="B347" s="426">
        <v>14567477</v>
      </c>
      <c r="C347" s="388" t="s">
        <v>1151</v>
      </c>
      <c r="D347" s="427" t="s">
        <v>1437</v>
      </c>
      <c r="E347" s="428" t="s">
        <v>91</v>
      </c>
      <c r="F347" s="429">
        <v>8100</v>
      </c>
      <c r="G347" s="429">
        <v>1</v>
      </c>
      <c r="H347" s="429">
        <v>0</v>
      </c>
      <c r="I347" s="430">
        <v>57175.608200000002</v>
      </c>
      <c r="J347" s="436"/>
      <c r="K347" s="437"/>
      <c r="L347" s="494"/>
      <c r="M347" s="388" t="s">
        <v>18</v>
      </c>
      <c r="N347" s="426" t="s">
        <v>18</v>
      </c>
      <c r="O347" s="426" t="s">
        <v>584</v>
      </c>
      <c r="P347" s="391" t="s">
        <v>228</v>
      </c>
      <c r="Q347" s="129" t="s">
        <v>228</v>
      </c>
      <c r="R347" s="129" t="s">
        <v>152</v>
      </c>
      <c r="S347" s="431">
        <v>42755</v>
      </c>
      <c r="T347" s="438">
        <v>42759</v>
      </c>
      <c r="U347" s="473" t="s">
        <v>1438</v>
      </c>
      <c r="V347" s="440" t="s">
        <v>1251</v>
      </c>
      <c r="W347" s="440" t="s">
        <v>1410</v>
      </c>
      <c r="X347" s="440">
        <v>12</v>
      </c>
      <c r="Y347" s="440">
        <v>36</v>
      </c>
      <c r="Z347" s="441" t="s">
        <v>352</v>
      </c>
      <c r="AA347" s="442" t="s">
        <v>228</v>
      </c>
      <c r="AB347" s="442"/>
      <c r="AC347" s="442"/>
    </row>
    <row r="348" spans="1:29" s="386" customFormat="1" x14ac:dyDescent="0.2">
      <c r="A348" s="425">
        <v>88144301</v>
      </c>
      <c r="B348" s="426">
        <v>9170439</v>
      </c>
      <c r="C348" s="388" t="s">
        <v>1151</v>
      </c>
      <c r="D348" s="427" t="s">
        <v>1439</v>
      </c>
      <c r="E348" s="428" t="s">
        <v>91</v>
      </c>
      <c r="F348" s="429">
        <v>8100</v>
      </c>
      <c r="G348" s="429">
        <v>1</v>
      </c>
      <c r="H348" s="429">
        <v>0</v>
      </c>
      <c r="I348" s="430">
        <v>60000</v>
      </c>
      <c r="J348" s="436"/>
      <c r="K348" s="437"/>
      <c r="L348" s="494" t="s">
        <v>1440</v>
      </c>
      <c r="M348" s="388" t="s">
        <v>25</v>
      </c>
      <c r="N348" s="426" t="s">
        <v>256</v>
      </c>
      <c r="O348" s="426" t="s">
        <v>257</v>
      </c>
      <c r="P348" s="391" t="s">
        <v>59</v>
      </c>
      <c r="Q348" s="129" t="s">
        <v>256</v>
      </c>
      <c r="R348" s="129" t="s">
        <v>154</v>
      </c>
      <c r="S348" s="431">
        <v>42755</v>
      </c>
      <c r="T348" s="438">
        <v>42759</v>
      </c>
      <c r="U348" s="473" t="s">
        <v>1441</v>
      </c>
      <c r="V348" s="440" t="s">
        <v>1251</v>
      </c>
      <c r="W348" s="440" t="s">
        <v>1410</v>
      </c>
      <c r="X348" s="440">
        <v>12</v>
      </c>
      <c r="Y348" s="440">
        <v>36</v>
      </c>
      <c r="Z348" s="441" t="s">
        <v>352</v>
      </c>
      <c r="AA348" s="442" t="s">
        <v>228</v>
      </c>
      <c r="AB348" s="442"/>
      <c r="AC348" s="442"/>
    </row>
    <row r="349" spans="1:29" s="386" customFormat="1" x14ac:dyDescent="0.2">
      <c r="A349" s="425">
        <v>85238424</v>
      </c>
      <c r="B349" s="426">
        <v>18510805</v>
      </c>
      <c r="C349" s="388" t="s">
        <v>1151</v>
      </c>
      <c r="D349" s="427" t="s">
        <v>1457</v>
      </c>
      <c r="E349" s="428" t="s">
        <v>92</v>
      </c>
      <c r="F349" s="429">
        <v>8600</v>
      </c>
      <c r="G349" s="429">
        <v>1</v>
      </c>
      <c r="H349" s="429">
        <v>0</v>
      </c>
      <c r="I349" s="430">
        <v>91666.63</v>
      </c>
      <c r="J349" s="436"/>
      <c r="K349" s="437"/>
      <c r="L349" s="494" t="s">
        <v>1458</v>
      </c>
      <c r="M349" s="388" t="s">
        <v>12</v>
      </c>
      <c r="N349" s="426" t="s">
        <v>12</v>
      </c>
      <c r="O349" s="426" t="s">
        <v>377</v>
      </c>
      <c r="P349" s="391" t="s">
        <v>59</v>
      </c>
      <c r="Q349" s="129" t="s">
        <v>12</v>
      </c>
      <c r="R349" s="129" t="s">
        <v>154</v>
      </c>
      <c r="S349" s="431">
        <v>42759</v>
      </c>
      <c r="T349" s="438">
        <v>42762</v>
      </c>
      <c r="U349" s="473" t="s">
        <v>1459</v>
      </c>
      <c r="V349" s="440" t="s">
        <v>1251</v>
      </c>
      <c r="W349" s="440" t="s">
        <v>803</v>
      </c>
      <c r="X349" s="440">
        <v>11</v>
      </c>
      <c r="Y349" s="440">
        <v>35</v>
      </c>
      <c r="Z349" s="441" t="s">
        <v>352</v>
      </c>
      <c r="AA349" s="442" t="s">
        <v>228</v>
      </c>
      <c r="AB349" s="442"/>
      <c r="AC349" s="442"/>
    </row>
    <row r="350" spans="1:29" s="386" customFormat="1" x14ac:dyDescent="0.2">
      <c r="A350" s="425">
        <v>5979175</v>
      </c>
      <c r="B350" s="426">
        <v>522728</v>
      </c>
      <c r="C350" s="388" t="s">
        <v>1151</v>
      </c>
      <c r="D350" s="427" t="s">
        <v>1462</v>
      </c>
      <c r="E350" s="428" t="s">
        <v>92</v>
      </c>
      <c r="F350" s="429">
        <v>8600</v>
      </c>
      <c r="G350" s="429">
        <v>1</v>
      </c>
      <c r="H350" s="429">
        <v>0</v>
      </c>
      <c r="I350" s="430">
        <v>100429.9311</v>
      </c>
      <c r="J350" s="436"/>
      <c r="K350" s="437"/>
      <c r="L350" s="127" t="s">
        <v>1579</v>
      </c>
      <c r="M350" s="388" t="s">
        <v>27</v>
      </c>
      <c r="N350" s="426" t="s">
        <v>49</v>
      </c>
      <c r="O350" s="426" t="s">
        <v>50</v>
      </c>
      <c r="P350" s="391" t="s">
        <v>59</v>
      </c>
      <c r="Q350" s="129" t="s">
        <v>227</v>
      </c>
      <c r="R350" s="129" t="s">
        <v>154</v>
      </c>
      <c r="S350" s="501">
        <v>42762</v>
      </c>
      <c r="T350" s="438">
        <v>42765</v>
      </c>
      <c r="U350" s="473" t="s">
        <v>1463</v>
      </c>
      <c r="V350" s="440" t="s">
        <v>1251</v>
      </c>
      <c r="W350" s="440" t="s">
        <v>803</v>
      </c>
      <c r="X350" s="440">
        <v>11</v>
      </c>
      <c r="Y350" s="440">
        <v>23</v>
      </c>
      <c r="Z350" s="441" t="s">
        <v>352</v>
      </c>
      <c r="AA350" s="442" t="s">
        <v>228</v>
      </c>
      <c r="AB350" s="442"/>
      <c r="AC350" s="442"/>
    </row>
    <row r="351" spans="1:29" s="386" customFormat="1" x14ac:dyDescent="0.2">
      <c r="A351" s="425">
        <v>63584707</v>
      </c>
      <c r="B351" s="426">
        <v>3929735</v>
      </c>
      <c r="C351" s="388" t="s">
        <v>1151</v>
      </c>
      <c r="D351" s="427" t="s">
        <v>1464</v>
      </c>
      <c r="E351" s="428" t="s">
        <v>92</v>
      </c>
      <c r="F351" s="429">
        <v>8600</v>
      </c>
      <c r="G351" s="429">
        <v>1</v>
      </c>
      <c r="H351" s="429">
        <v>0</v>
      </c>
      <c r="I351" s="430">
        <v>99999.96</v>
      </c>
      <c r="J351" s="436"/>
      <c r="K351" s="437"/>
      <c r="L351" s="494" t="s">
        <v>1579</v>
      </c>
      <c r="M351" s="388" t="s">
        <v>15</v>
      </c>
      <c r="N351" s="426" t="s">
        <v>282</v>
      </c>
      <c r="O351" s="426" t="s">
        <v>1413</v>
      </c>
      <c r="P351" s="391" t="s">
        <v>228</v>
      </c>
      <c r="Q351" s="129" t="s">
        <v>228</v>
      </c>
      <c r="R351" s="129" t="s">
        <v>152</v>
      </c>
      <c r="S351" s="501">
        <v>42762</v>
      </c>
      <c r="T351" s="438">
        <v>42765</v>
      </c>
      <c r="U351" s="473" t="s">
        <v>1465</v>
      </c>
      <c r="V351" s="440" t="s">
        <v>934</v>
      </c>
      <c r="W351" s="440" t="s">
        <v>803</v>
      </c>
      <c r="X351" s="440">
        <v>12</v>
      </c>
      <c r="Y351" s="440">
        <v>24</v>
      </c>
      <c r="Z351" s="441" t="s">
        <v>352</v>
      </c>
      <c r="AA351" s="442" t="s">
        <v>228</v>
      </c>
      <c r="AB351" s="442"/>
      <c r="AC351" s="442"/>
    </row>
    <row r="352" spans="1:29" s="386" customFormat="1" x14ac:dyDescent="0.2">
      <c r="A352" s="425">
        <v>51703522</v>
      </c>
      <c r="B352" s="426">
        <v>1393976</v>
      </c>
      <c r="C352" s="388" t="s">
        <v>1151</v>
      </c>
      <c r="D352" s="427" t="s">
        <v>538</v>
      </c>
      <c r="E352" s="428" t="s">
        <v>92</v>
      </c>
      <c r="F352" s="429">
        <v>8600</v>
      </c>
      <c r="G352" s="429">
        <v>4</v>
      </c>
      <c r="H352" s="429">
        <v>0</v>
      </c>
      <c r="I352" s="430">
        <v>337751.2219</v>
      </c>
      <c r="J352" s="436"/>
      <c r="K352" s="437"/>
      <c r="L352" s="127" t="s">
        <v>1580</v>
      </c>
      <c r="M352" s="388" t="s">
        <v>13</v>
      </c>
      <c r="N352" s="426" t="s">
        <v>13</v>
      </c>
      <c r="O352" s="426" t="s">
        <v>540</v>
      </c>
      <c r="P352" s="391" t="s">
        <v>59</v>
      </c>
      <c r="Q352" s="129" t="s">
        <v>13</v>
      </c>
      <c r="R352" s="129" t="s">
        <v>154</v>
      </c>
      <c r="S352" s="501">
        <v>42762</v>
      </c>
      <c r="T352" s="438">
        <v>42765</v>
      </c>
      <c r="U352" s="473" t="s">
        <v>1466</v>
      </c>
      <c r="V352" s="440" t="s">
        <v>1251</v>
      </c>
      <c r="W352" s="440" t="s">
        <v>803</v>
      </c>
      <c r="X352" s="440">
        <v>11</v>
      </c>
      <c r="Y352" s="440">
        <v>23</v>
      </c>
      <c r="Z352" s="441" t="s">
        <v>352</v>
      </c>
      <c r="AA352" s="442" t="s">
        <v>228</v>
      </c>
      <c r="AB352" s="442"/>
      <c r="AC352" s="442"/>
    </row>
    <row r="353" spans="1:29" s="386" customFormat="1" x14ac:dyDescent="0.2">
      <c r="A353" s="425">
        <v>60084358</v>
      </c>
      <c r="B353" s="426">
        <v>2224734</v>
      </c>
      <c r="C353" s="388" t="s">
        <v>1151</v>
      </c>
      <c r="D353" s="427" t="s">
        <v>1467</v>
      </c>
      <c r="E353" s="428" t="s">
        <v>91</v>
      </c>
      <c r="F353" s="429">
        <v>8100</v>
      </c>
      <c r="G353" s="429">
        <v>4</v>
      </c>
      <c r="H353" s="429">
        <v>0</v>
      </c>
      <c r="I353" s="430">
        <v>60000</v>
      </c>
      <c r="J353" s="436"/>
      <c r="K353" s="437"/>
      <c r="L353" s="127" t="s">
        <v>1581</v>
      </c>
      <c r="M353" s="388" t="s">
        <v>15</v>
      </c>
      <c r="N353" s="426" t="s">
        <v>282</v>
      </c>
      <c r="O353" s="426" t="s">
        <v>1468</v>
      </c>
      <c r="P353" s="391" t="s">
        <v>59</v>
      </c>
      <c r="Q353" s="129" t="s">
        <v>282</v>
      </c>
      <c r="R353" s="129" t="s">
        <v>154</v>
      </c>
      <c r="S353" s="501">
        <v>42761</v>
      </c>
      <c r="T353" s="438">
        <v>42765</v>
      </c>
      <c r="U353" s="107" t="s">
        <v>228</v>
      </c>
      <c r="V353" s="440" t="s">
        <v>1251</v>
      </c>
      <c r="W353" s="440" t="s">
        <v>203</v>
      </c>
      <c r="X353" s="440">
        <v>3</v>
      </c>
      <c r="Y353" s="440">
        <v>3</v>
      </c>
      <c r="Z353" s="441" t="s">
        <v>352</v>
      </c>
      <c r="AA353" s="442" t="s">
        <v>228</v>
      </c>
      <c r="AB353" s="442"/>
      <c r="AC353" s="442"/>
    </row>
    <row r="354" spans="1:29" s="386" customFormat="1" x14ac:dyDescent="0.2">
      <c r="A354" s="425">
        <v>79173347</v>
      </c>
      <c r="B354" s="426">
        <v>3661294</v>
      </c>
      <c r="C354" s="388" t="s">
        <v>1151</v>
      </c>
      <c r="D354" s="427" t="s">
        <v>1469</v>
      </c>
      <c r="E354" s="428" t="s">
        <v>91</v>
      </c>
      <c r="F354" s="429">
        <v>8100</v>
      </c>
      <c r="G354" s="429">
        <v>1</v>
      </c>
      <c r="H354" s="429">
        <v>0</v>
      </c>
      <c r="I354" s="430">
        <v>38117.072200000002</v>
      </c>
      <c r="J354" s="436"/>
      <c r="K354" s="437"/>
      <c r="L354" s="494" t="s">
        <v>1579</v>
      </c>
      <c r="M354" s="388" t="s">
        <v>18</v>
      </c>
      <c r="N354" s="426" t="s">
        <v>18</v>
      </c>
      <c r="O354" s="426" t="s">
        <v>364</v>
      </c>
      <c r="P354" s="391" t="s">
        <v>228</v>
      </c>
      <c r="Q354" s="129" t="s">
        <v>228</v>
      </c>
      <c r="R354" s="129" t="s">
        <v>152</v>
      </c>
      <c r="S354" s="501">
        <v>42761</v>
      </c>
      <c r="T354" s="438">
        <v>42765</v>
      </c>
      <c r="U354" s="473" t="s">
        <v>1470</v>
      </c>
      <c r="V354" s="440" t="s">
        <v>1251</v>
      </c>
      <c r="W354" s="440" t="s">
        <v>509</v>
      </c>
      <c r="X354" s="440">
        <v>8</v>
      </c>
      <c r="Y354" s="440">
        <v>8</v>
      </c>
      <c r="Z354" s="441" t="s">
        <v>352</v>
      </c>
      <c r="AA354" s="442" t="s">
        <v>228</v>
      </c>
      <c r="AB354" s="442"/>
      <c r="AC354" s="442"/>
    </row>
    <row r="355" spans="1:29" s="386" customFormat="1" x14ac:dyDescent="0.2">
      <c r="A355" s="425">
        <v>58927627</v>
      </c>
      <c r="B355" s="426">
        <v>2756661</v>
      </c>
      <c r="C355" s="388" t="s">
        <v>1151</v>
      </c>
      <c r="D355" s="427" t="s">
        <v>1479</v>
      </c>
      <c r="E355" s="428" t="s">
        <v>92</v>
      </c>
      <c r="F355" s="429">
        <v>8600</v>
      </c>
      <c r="G355" s="429">
        <v>1</v>
      </c>
      <c r="H355" s="429">
        <v>0</v>
      </c>
      <c r="I355" s="430">
        <v>45376.064200000001</v>
      </c>
      <c r="J355" s="436"/>
      <c r="K355" s="437"/>
      <c r="L355" s="494"/>
      <c r="M355" s="388" t="s">
        <v>16</v>
      </c>
      <c r="N355" s="426" t="s">
        <v>86</v>
      </c>
      <c r="O355" s="426" t="s">
        <v>87</v>
      </c>
      <c r="P355" s="391" t="s">
        <v>59</v>
      </c>
      <c r="Q355" s="129" t="s">
        <v>86</v>
      </c>
      <c r="R355" s="129" t="s">
        <v>154</v>
      </c>
      <c r="S355" s="431">
        <v>42765</v>
      </c>
      <c r="T355" s="438">
        <v>42767</v>
      </c>
      <c r="U355" s="473" t="s">
        <v>1480</v>
      </c>
      <c r="V355" s="440" t="s">
        <v>1251</v>
      </c>
      <c r="W355" s="440" t="s">
        <v>413</v>
      </c>
      <c r="X355" s="440">
        <v>7</v>
      </c>
      <c r="Y355" s="440">
        <v>7</v>
      </c>
      <c r="Z355" s="441" t="s">
        <v>352</v>
      </c>
      <c r="AA355" s="442" t="s">
        <v>228</v>
      </c>
      <c r="AB355" s="442"/>
      <c r="AC355" s="442"/>
    </row>
    <row r="356" spans="1:29" s="386" customFormat="1" x14ac:dyDescent="0.2">
      <c r="A356" s="371">
        <v>86733914</v>
      </c>
      <c r="B356" s="388">
        <v>10387382</v>
      </c>
      <c r="C356" s="388" t="s">
        <v>1151</v>
      </c>
      <c r="D356" s="319" t="s">
        <v>1489</v>
      </c>
      <c r="E356" s="326" t="s">
        <v>91</v>
      </c>
      <c r="F356" s="390">
        <v>8100</v>
      </c>
      <c r="G356" s="390">
        <v>1</v>
      </c>
      <c r="H356" s="390">
        <v>0</v>
      </c>
      <c r="I356" s="373">
        <v>49391.915800000002</v>
      </c>
      <c r="J356" s="327"/>
      <c r="K356" s="322"/>
      <c r="L356" s="127" t="s">
        <v>1490</v>
      </c>
      <c r="M356" s="388" t="s">
        <v>27</v>
      </c>
      <c r="N356" s="388" t="s">
        <v>49</v>
      </c>
      <c r="O356" s="388" t="s">
        <v>50</v>
      </c>
      <c r="P356" s="391" t="s">
        <v>59</v>
      </c>
      <c r="Q356" s="129" t="s">
        <v>49</v>
      </c>
      <c r="R356" s="129" t="s">
        <v>154</v>
      </c>
      <c r="S356" s="375">
        <v>42765</v>
      </c>
      <c r="T356" s="330">
        <v>42768</v>
      </c>
      <c r="U356" s="107" t="s">
        <v>1491</v>
      </c>
      <c r="V356" s="328" t="s">
        <v>1251</v>
      </c>
      <c r="W356" s="328" t="s">
        <v>803</v>
      </c>
      <c r="X356" s="328">
        <v>11</v>
      </c>
      <c r="Y356" s="328">
        <v>11</v>
      </c>
      <c r="Z356" s="392" t="s">
        <v>352</v>
      </c>
      <c r="AA356" s="395" t="s">
        <v>228</v>
      </c>
      <c r="AB356" s="395"/>
      <c r="AC356" s="395"/>
    </row>
    <row r="357" spans="1:29" s="386" customFormat="1" x14ac:dyDescent="0.2">
      <c r="A357" s="371">
        <v>6927094</v>
      </c>
      <c r="B357" s="388">
        <v>2122851</v>
      </c>
      <c r="C357" s="388" t="s">
        <v>1151</v>
      </c>
      <c r="D357" s="319" t="s">
        <v>531</v>
      </c>
      <c r="E357" s="326" t="s">
        <v>94</v>
      </c>
      <c r="F357" s="390">
        <v>8100</v>
      </c>
      <c r="G357" s="390">
        <v>1</v>
      </c>
      <c r="H357" s="390">
        <v>0</v>
      </c>
      <c r="I357" s="373">
        <v>60000</v>
      </c>
      <c r="J357" s="327"/>
      <c r="K357" s="322"/>
      <c r="L357" s="127" t="s">
        <v>532</v>
      </c>
      <c r="M357" s="388" t="s">
        <v>12</v>
      </c>
      <c r="N357" s="388" t="s">
        <v>12</v>
      </c>
      <c r="O357" s="388" t="s">
        <v>425</v>
      </c>
      <c r="P357" s="391" t="s">
        <v>59</v>
      </c>
      <c r="Q357" s="129" t="s">
        <v>12</v>
      </c>
      <c r="R357" s="129" t="s">
        <v>154</v>
      </c>
      <c r="S357" s="375">
        <v>42765</v>
      </c>
      <c r="T357" s="330">
        <v>42768</v>
      </c>
      <c r="U357" s="107" t="s">
        <v>533</v>
      </c>
      <c r="V357" s="328" t="s">
        <v>792</v>
      </c>
      <c r="W357" s="328" t="s">
        <v>841</v>
      </c>
      <c r="X357" s="328">
        <v>12</v>
      </c>
      <c r="Y357" s="328">
        <v>24</v>
      </c>
      <c r="Z357" s="392" t="s">
        <v>352</v>
      </c>
      <c r="AA357" s="395" t="s">
        <v>228</v>
      </c>
      <c r="AB357" s="395"/>
      <c r="AC357" s="395"/>
    </row>
    <row r="358" spans="1:29" s="386" customFormat="1" x14ac:dyDescent="0.2">
      <c r="A358" s="371">
        <v>81424230</v>
      </c>
      <c r="B358" s="388">
        <v>1061505</v>
      </c>
      <c r="C358" s="388" t="s">
        <v>1151</v>
      </c>
      <c r="D358" s="319" t="s">
        <v>1492</v>
      </c>
      <c r="E358" s="326" t="s">
        <v>91</v>
      </c>
      <c r="F358" s="390">
        <v>8100</v>
      </c>
      <c r="G358" s="390">
        <v>1</v>
      </c>
      <c r="H358" s="390">
        <v>0</v>
      </c>
      <c r="I358" s="373">
        <v>60000</v>
      </c>
      <c r="J358" s="327"/>
      <c r="K358" s="322"/>
      <c r="L358" s="127" t="s">
        <v>1493</v>
      </c>
      <c r="M358" s="388" t="s">
        <v>12</v>
      </c>
      <c r="N358" s="388" t="s">
        <v>12</v>
      </c>
      <c r="O358" s="388" t="s">
        <v>78</v>
      </c>
      <c r="P358" s="391" t="s">
        <v>59</v>
      </c>
      <c r="Q358" s="129" t="s">
        <v>12</v>
      </c>
      <c r="R358" s="129" t="s">
        <v>154</v>
      </c>
      <c r="S358" s="375">
        <v>42765</v>
      </c>
      <c r="T358" s="330">
        <v>42768</v>
      </c>
      <c r="U358" s="107" t="s">
        <v>1494</v>
      </c>
      <c r="V358" s="328" t="s">
        <v>1251</v>
      </c>
      <c r="W358" s="328" t="s">
        <v>1410</v>
      </c>
      <c r="X358" s="328">
        <v>12</v>
      </c>
      <c r="Y358" s="328">
        <v>12</v>
      </c>
      <c r="Z358" s="392" t="s">
        <v>854</v>
      </c>
      <c r="AA358" s="395" t="s">
        <v>246</v>
      </c>
      <c r="AB358" s="395"/>
      <c r="AC358" s="395"/>
    </row>
    <row r="359" spans="1:29" s="386" customFormat="1" x14ac:dyDescent="0.2">
      <c r="A359" s="371">
        <v>91091041</v>
      </c>
      <c r="B359" s="388">
        <v>3568605</v>
      </c>
      <c r="C359" s="388" t="s">
        <v>1151</v>
      </c>
      <c r="D359" s="319" t="s">
        <v>1495</v>
      </c>
      <c r="E359" s="326" t="s">
        <v>92</v>
      </c>
      <c r="F359" s="390">
        <v>8600</v>
      </c>
      <c r="G359" s="390">
        <v>1</v>
      </c>
      <c r="H359" s="390">
        <v>0</v>
      </c>
      <c r="I359" s="373">
        <v>99999.96</v>
      </c>
      <c r="J359" s="327"/>
      <c r="K359" s="322"/>
      <c r="L359" s="127"/>
      <c r="M359" s="388" t="s">
        <v>25</v>
      </c>
      <c r="N359" s="388" t="s">
        <v>65</v>
      </c>
      <c r="O359" s="388" t="s">
        <v>741</v>
      </c>
      <c r="P359" s="391" t="s">
        <v>228</v>
      </c>
      <c r="Q359" s="129" t="s">
        <v>228</v>
      </c>
      <c r="R359" s="129" t="s">
        <v>152</v>
      </c>
      <c r="S359" s="375">
        <v>42765</v>
      </c>
      <c r="T359" s="330">
        <v>42768</v>
      </c>
      <c r="U359" s="107" t="s">
        <v>1496</v>
      </c>
      <c r="V359" s="328" t="s">
        <v>1251</v>
      </c>
      <c r="W359" s="328" t="s">
        <v>1410</v>
      </c>
      <c r="X359" s="328">
        <v>12</v>
      </c>
      <c r="Y359" s="328">
        <v>36</v>
      </c>
      <c r="Z359" s="392" t="s">
        <v>352</v>
      </c>
      <c r="AA359" s="395" t="s">
        <v>228</v>
      </c>
      <c r="AB359" s="395"/>
      <c r="AC359" s="395"/>
    </row>
    <row r="360" spans="1:29" s="386" customFormat="1" x14ac:dyDescent="0.2">
      <c r="A360" s="371">
        <v>5489759</v>
      </c>
      <c r="B360" s="388">
        <v>7194682</v>
      </c>
      <c r="C360" s="388" t="s">
        <v>1151</v>
      </c>
      <c r="D360" s="319" t="s">
        <v>1504</v>
      </c>
      <c r="E360" s="326" t="s">
        <v>91</v>
      </c>
      <c r="F360" s="390">
        <v>8100</v>
      </c>
      <c r="G360" s="390">
        <v>1</v>
      </c>
      <c r="H360" s="390">
        <v>0</v>
      </c>
      <c r="I360" s="373">
        <v>30000</v>
      </c>
      <c r="J360" s="327"/>
      <c r="K360" s="322"/>
      <c r="L360" s="127" t="s">
        <v>1505</v>
      </c>
      <c r="M360" s="388" t="s">
        <v>12</v>
      </c>
      <c r="N360" s="388" t="s">
        <v>12</v>
      </c>
      <c r="O360" s="388" t="s">
        <v>506</v>
      </c>
      <c r="P360" s="391" t="s">
        <v>59</v>
      </c>
      <c r="Q360" s="129" t="s">
        <v>12</v>
      </c>
      <c r="R360" s="129" t="s">
        <v>154</v>
      </c>
      <c r="S360" s="375">
        <v>42766</v>
      </c>
      <c r="T360" s="330">
        <v>42769</v>
      </c>
      <c r="U360" s="107" t="s">
        <v>1506</v>
      </c>
      <c r="V360" s="394" t="s">
        <v>934</v>
      </c>
      <c r="W360" s="394" t="s">
        <v>200</v>
      </c>
      <c r="X360" s="328">
        <v>6</v>
      </c>
      <c r="Y360" s="328">
        <v>30</v>
      </c>
      <c r="Z360" s="392" t="s">
        <v>352</v>
      </c>
      <c r="AA360" s="395" t="s">
        <v>228</v>
      </c>
      <c r="AB360" s="395"/>
      <c r="AC360" s="395"/>
    </row>
    <row r="361" spans="1:29" s="386" customFormat="1" x14ac:dyDescent="0.2">
      <c r="A361" s="371">
        <v>7884004</v>
      </c>
      <c r="B361" s="388">
        <v>17747507</v>
      </c>
      <c r="C361" s="388" t="s">
        <v>1151</v>
      </c>
      <c r="D361" s="319" t="s">
        <v>1507</v>
      </c>
      <c r="E361" s="326" t="s">
        <v>143</v>
      </c>
      <c r="F361" s="390">
        <v>8100</v>
      </c>
      <c r="G361" s="390">
        <v>1</v>
      </c>
      <c r="H361" s="390">
        <v>0</v>
      </c>
      <c r="I361" s="373">
        <v>60000</v>
      </c>
      <c r="J361" s="327"/>
      <c r="K361" s="322"/>
      <c r="L361" s="127"/>
      <c r="M361" s="388" t="s">
        <v>15</v>
      </c>
      <c r="N361" s="388" t="s">
        <v>282</v>
      </c>
      <c r="O361" s="388" t="s">
        <v>1508</v>
      </c>
      <c r="P361" s="391" t="s">
        <v>228</v>
      </c>
      <c r="Q361" s="129" t="s">
        <v>228</v>
      </c>
      <c r="R361" s="129" t="s">
        <v>152</v>
      </c>
      <c r="S361" s="375">
        <v>42766</v>
      </c>
      <c r="T361" s="330">
        <v>42769</v>
      </c>
      <c r="U361" s="107" t="s">
        <v>1509</v>
      </c>
      <c r="V361" s="394" t="s">
        <v>1251</v>
      </c>
      <c r="W361" s="394" t="s">
        <v>1410</v>
      </c>
      <c r="X361" s="328">
        <v>12</v>
      </c>
      <c r="Y361" s="328">
        <v>12</v>
      </c>
      <c r="Z361" s="392" t="s">
        <v>854</v>
      </c>
      <c r="AA361" s="395" t="s">
        <v>246</v>
      </c>
      <c r="AB361" s="395"/>
      <c r="AC361" s="395"/>
    </row>
    <row r="362" spans="1:29" s="386" customFormat="1" x14ac:dyDescent="0.2">
      <c r="A362" s="371">
        <v>83432467</v>
      </c>
      <c r="B362" s="388">
        <v>4302815</v>
      </c>
      <c r="C362" s="388" t="s">
        <v>1151</v>
      </c>
      <c r="D362" s="319" t="s">
        <v>1510</v>
      </c>
      <c r="E362" s="326" t="s">
        <v>112</v>
      </c>
      <c r="F362" s="390">
        <v>8600</v>
      </c>
      <c r="G362" s="390">
        <v>1</v>
      </c>
      <c r="H362" s="390">
        <v>0</v>
      </c>
      <c r="I362" s="373">
        <v>300000</v>
      </c>
      <c r="J362" s="327"/>
      <c r="K362" s="322"/>
      <c r="L362" s="127"/>
      <c r="M362" s="388" t="s">
        <v>12</v>
      </c>
      <c r="N362" s="388" t="s">
        <v>12</v>
      </c>
      <c r="O362" s="388" t="s">
        <v>67</v>
      </c>
      <c r="P362" s="391" t="s">
        <v>59</v>
      </c>
      <c r="Q362" s="129" t="s">
        <v>12</v>
      </c>
      <c r="R362" s="129" t="s">
        <v>154</v>
      </c>
      <c r="S362" s="375">
        <v>42766</v>
      </c>
      <c r="T362" s="330">
        <v>42769</v>
      </c>
      <c r="U362" s="107" t="s">
        <v>1511</v>
      </c>
      <c r="V362" s="394" t="s">
        <v>1251</v>
      </c>
      <c r="W362" s="394" t="s">
        <v>1410</v>
      </c>
      <c r="X362" s="328">
        <v>12</v>
      </c>
      <c r="Y362" s="328">
        <v>12</v>
      </c>
      <c r="Z362" s="392" t="s">
        <v>269</v>
      </c>
      <c r="AA362" s="395" t="s">
        <v>246</v>
      </c>
      <c r="AB362" s="395"/>
      <c r="AC362" s="395"/>
    </row>
    <row r="363" spans="1:29" s="386" customFormat="1" x14ac:dyDescent="0.2">
      <c r="A363" s="371">
        <v>76476370</v>
      </c>
      <c r="B363" s="388">
        <v>25912849</v>
      </c>
      <c r="C363" s="314" t="s">
        <v>1523</v>
      </c>
      <c r="D363" s="319" t="s">
        <v>1169</v>
      </c>
      <c r="E363" s="326" t="s">
        <v>91</v>
      </c>
      <c r="F363" s="390">
        <v>8100</v>
      </c>
      <c r="G363" s="390">
        <v>1</v>
      </c>
      <c r="H363" s="390">
        <v>0</v>
      </c>
      <c r="I363" s="373">
        <v>58889.112200000003</v>
      </c>
      <c r="J363" s="327"/>
      <c r="K363" s="322"/>
      <c r="L363" s="502" t="s">
        <v>1582</v>
      </c>
      <c r="M363" s="388" t="s">
        <v>16</v>
      </c>
      <c r="N363" s="388" t="s">
        <v>521</v>
      </c>
      <c r="O363" s="388" t="s">
        <v>971</v>
      </c>
      <c r="P363" s="391" t="s">
        <v>59</v>
      </c>
      <c r="Q363" s="129" t="s">
        <v>521</v>
      </c>
      <c r="R363" s="129" t="s">
        <v>154</v>
      </c>
      <c r="S363" s="375">
        <v>42767</v>
      </c>
      <c r="T363" s="330">
        <v>42768</v>
      </c>
      <c r="U363" s="107" t="s">
        <v>1377</v>
      </c>
      <c r="V363" s="328" t="s">
        <v>1251</v>
      </c>
      <c r="W363" s="328" t="s">
        <v>1410</v>
      </c>
      <c r="X363" s="328">
        <v>12</v>
      </c>
      <c r="Y363" s="328">
        <v>36</v>
      </c>
      <c r="Z363" s="392" t="s">
        <v>352</v>
      </c>
      <c r="AA363" s="395" t="s">
        <v>228</v>
      </c>
      <c r="AB363" s="395"/>
      <c r="AC363" s="395"/>
    </row>
    <row r="364" spans="1:29" s="386" customFormat="1" x14ac:dyDescent="0.2">
      <c r="A364" s="371">
        <v>90338378</v>
      </c>
      <c r="B364" s="388">
        <v>2794958</v>
      </c>
      <c r="C364" s="388" t="s">
        <v>1523</v>
      </c>
      <c r="D364" s="319" t="s">
        <v>1512</v>
      </c>
      <c r="E364" s="326" t="s">
        <v>91</v>
      </c>
      <c r="F364" s="390">
        <v>8100</v>
      </c>
      <c r="G364" s="390">
        <v>1</v>
      </c>
      <c r="H364" s="390">
        <v>0</v>
      </c>
      <c r="I364" s="373">
        <v>60000</v>
      </c>
      <c r="J364" s="327"/>
      <c r="K364" s="322"/>
      <c r="L364" s="127" t="s">
        <v>1513</v>
      </c>
      <c r="M364" s="388" t="s">
        <v>12</v>
      </c>
      <c r="N364" s="388" t="s">
        <v>12</v>
      </c>
      <c r="O364" s="388" t="s">
        <v>68</v>
      </c>
      <c r="P364" s="391" t="s">
        <v>59</v>
      </c>
      <c r="Q364" s="129" t="s">
        <v>12</v>
      </c>
      <c r="R364" s="129" t="s">
        <v>154</v>
      </c>
      <c r="S364" s="375">
        <v>42767</v>
      </c>
      <c r="T364" s="330">
        <v>42769</v>
      </c>
      <c r="U364" s="107" t="s">
        <v>1514</v>
      </c>
      <c r="V364" s="394" t="s">
        <v>1251</v>
      </c>
      <c r="W364" s="394" t="s">
        <v>1410</v>
      </c>
      <c r="X364" s="328">
        <v>12</v>
      </c>
      <c r="Y364" s="328">
        <v>36</v>
      </c>
      <c r="Z364" s="392" t="s">
        <v>352</v>
      </c>
      <c r="AA364" s="395" t="s">
        <v>228</v>
      </c>
      <c r="AB364" s="395"/>
      <c r="AC364" s="395"/>
    </row>
    <row r="365" spans="1:29" s="386" customFormat="1" x14ac:dyDescent="0.2">
      <c r="A365" s="371">
        <v>90338378</v>
      </c>
      <c r="B365" s="388">
        <v>2794958</v>
      </c>
      <c r="C365" s="388" t="s">
        <v>1523</v>
      </c>
      <c r="D365" s="319" t="s">
        <v>1512</v>
      </c>
      <c r="E365" s="326" t="s">
        <v>92</v>
      </c>
      <c r="F365" s="390">
        <v>8600</v>
      </c>
      <c r="G365" s="390">
        <v>3</v>
      </c>
      <c r="H365" s="390">
        <v>0</v>
      </c>
      <c r="I365" s="373">
        <v>299999.88</v>
      </c>
      <c r="J365" s="327"/>
      <c r="K365" s="322"/>
      <c r="L365" s="127" t="s">
        <v>1513</v>
      </c>
      <c r="M365" s="388" t="s">
        <v>12</v>
      </c>
      <c r="N365" s="388" t="s">
        <v>12</v>
      </c>
      <c r="O365" s="388" t="s">
        <v>68</v>
      </c>
      <c r="P365" s="391" t="s">
        <v>59</v>
      </c>
      <c r="Q365" s="129" t="s">
        <v>12</v>
      </c>
      <c r="R365" s="129" t="s">
        <v>154</v>
      </c>
      <c r="S365" s="375">
        <v>42767</v>
      </c>
      <c r="T365" s="330">
        <v>42769</v>
      </c>
      <c r="U365" s="107" t="s">
        <v>1514</v>
      </c>
      <c r="V365" s="394" t="s">
        <v>1251</v>
      </c>
      <c r="W365" s="394" t="s">
        <v>1410</v>
      </c>
      <c r="X365" s="328">
        <v>12</v>
      </c>
      <c r="Y365" s="328">
        <v>36</v>
      </c>
      <c r="Z365" s="392" t="s">
        <v>352</v>
      </c>
      <c r="AA365" s="395" t="s">
        <v>228</v>
      </c>
      <c r="AB365" s="395"/>
      <c r="AC365" s="395"/>
    </row>
    <row r="366" spans="1:29" s="386" customFormat="1" x14ac:dyDescent="0.2">
      <c r="A366" s="425">
        <v>64184581</v>
      </c>
      <c r="B366" s="426">
        <v>1338860</v>
      </c>
      <c r="C366" s="388" t="s">
        <v>1523</v>
      </c>
      <c r="D366" s="427" t="s">
        <v>1525</v>
      </c>
      <c r="E366" s="428" t="s">
        <v>91</v>
      </c>
      <c r="F366" s="429">
        <v>8100</v>
      </c>
      <c r="G366" s="429">
        <v>2</v>
      </c>
      <c r="H366" s="390">
        <v>0</v>
      </c>
      <c r="I366" s="430">
        <v>114490.4259</v>
      </c>
      <c r="J366" s="436"/>
      <c r="K366" s="437"/>
      <c r="L366" s="494"/>
      <c r="M366" s="388" t="s">
        <v>16</v>
      </c>
      <c r="N366" s="426" t="s">
        <v>251</v>
      </c>
      <c r="O366" s="426" t="s">
        <v>1526</v>
      </c>
      <c r="P366" s="391" t="s">
        <v>59</v>
      </c>
      <c r="Q366" s="129" t="s">
        <v>251</v>
      </c>
      <c r="R366" s="129" t="s">
        <v>154</v>
      </c>
      <c r="S366" s="431">
        <v>42768</v>
      </c>
      <c r="T366" s="438">
        <v>42772</v>
      </c>
      <c r="U366" s="473" t="s">
        <v>1527</v>
      </c>
      <c r="V366" s="394" t="s">
        <v>1251</v>
      </c>
      <c r="W366" s="439" t="s">
        <v>1410</v>
      </c>
      <c r="X366" s="440">
        <v>12</v>
      </c>
      <c r="Y366" s="440">
        <v>36</v>
      </c>
      <c r="Z366" s="392" t="s">
        <v>352</v>
      </c>
      <c r="AA366" s="395" t="s">
        <v>228</v>
      </c>
      <c r="AB366" s="442"/>
      <c r="AC366" s="442"/>
    </row>
    <row r="367" spans="1:29" s="386" customFormat="1" x14ac:dyDescent="0.2">
      <c r="A367" s="425">
        <v>58101530</v>
      </c>
      <c r="B367" s="426">
        <v>2629543</v>
      </c>
      <c r="C367" s="388" t="s">
        <v>1523</v>
      </c>
      <c r="D367" s="427" t="s">
        <v>1528</v>
      </c>
      <c r="E367" s="428" t="s">
        <v>91</v>
      </c>
      <c r="F367" s="429">
        <v>8100</v>
      </c>
      <c r="G367" s="429">
        <v>1</v>
      </c>
      <c r="H367" s="390">
        <v>0</v>
      </c>
      <c r="I367" s="430">
        <v>60000</v>
      </c>
      <c r="J367" s="436"/>
      <c r="K367" s="437"/>
      <c r="L367" s="494" t="s">
        <v>1529</v>
      </c>
      <c r="M367" s="388" t="s">
        <v>15</v>
      </c>
      <c r="N367" s="426" t="s">
        <v>814</v>
      </c>
      <c r="O367" s="426" t="s">
        <v>815</v>
      </c>
      <c r="P367" s="391" t="s">
        <v>228</v>
      </c>
      <c r="Q367" s="129" t="s">
        <v>228</v>
      </c>
      <c r="R367" s="129" t="s">
        <v>152</v>
      </c>
      <c r="S367" s="431">
        <v>42767</v>
      </c>
      <c r="T367" s="438">
        <v>42772</v>
      </c>
      <c r="U367" s="473" t="s">
        <v>1530</v>
      </c>
      <c r="V367" s="439" t="s">
        <v>934</v>
      </c>
      <c r="W367" s="439" t="s">
        <v>803</v>
      </c>
      <c r="X367" s="440">
        <v>12</v>
      </c>
      <c r="Y367" s="440">
        <v>36</v>
      </c>
      <c r="Z367" s="392" t="s">
        <v>352</v>
      </c>
      <c r="AA367" s="395" t="s">
        <v>228</v>
      </c>
      <c r="AB367" s="442"/>
      <c r="AC367" s="442"/>
    </row>
    <row r="368" spans="1:29" s="386" customFormat="1" x14ac:dyDescent="0.2">
      <c r="A368" s="425">
        <v>7669062</v>
      </c>
      <c r="B368" s="426">
        <v>5151152</v>
      </c>
      <c r="C368" s="388" t="s">
        <v>1523</v>
      </c>
      <c r="D368" s="427" t="s">
        <v>1539</v>
      </c>
      <c r="E368" s="428" t="s">
        <v>140</v>
      </c>
      <c r="F368" s="429">
        <v>8600</v>
      </c>
      <c r="G368" s="429">
        <v>1</v>
      </c>
      <c r="H368" s="429">
        <v>0</v>
      </c>
      <c r="I368" s="430">
        <v>99999.96</v>
      </c>
      <c r="J368" s="436"/>
      <c r="K368" s="437"/>
      <c r="L368" s="494" t="s">
        <v>1540</v>
      </c>
      <c r="M368" s="388" t="s">
        <v>12</v>
      </c>
      <c r="N368" s="426" t="s">
        <v>12</v>
      </c>
      <c r="O368" s="426" t="s">
        <v>425</v>
      </c>
      <c r="P368" s="391" t="s">
        <v>59</v>
      </c>
      <c r="Q368" s="129" t="s">
        <v>12</v>
      </c>
      <c r="R368" s="129" t="s">
        <v>154</v>
      </c>
      <c r="S368" s="431">
        <v>42772</v>
      </c>
      <c r="T368" s="438">
        <v>42775</v>
      </c>
      <c r="U368" s="473" t="s">
        <v>1541</v>
      </c>
      <c r="V368" s="439" t="s">
        <v>1533</v>
      </c>
      <c r="W368" s="439" t="s">
        <v>1542</v>
      </c>
      <c r="X368" s="440">
        <v>12</v>
      </c>
      <c r="Y368" s="440">
        <v>36</v>
      </c>
      <c r="Z368" s="392" t="s">
        <v>352</v>
      </c>
      <c r="AA368" s="395" t="s">
        <v>228</v>
      </c>
      <c r="AB368" s="442"/>
      <c r="AC368" s="442"/>
    </row>
    <row r="369" spans="1:32" s="386" customFormat="1" x14ac:dyDescent="0.2">
      <c r="A369" s="371">
        <v>49286276</v>
      </c>
      <c r="B369" s="388">
        <v>882109</v>
      </c>
      <c r="C369" s="388" t="s">
        <v>1523</v>
      </c>
      <c r="D369" s="319" t="s">
        <v>1572</v>
      </c>
      <c r="E369" s="326" t="s">
        <v>91</v>
      </c>
      <c r="F369" s="390">
        <v>8100</v>
      </c>
      <c r="G369" s="390">
        <v>1</v>
      </c>
      <c r="H369" s="390">
        <v>0</v>
      </c>
      <c r="I369" s="373">
        <v>25000</v>
      </c>
      <c r="J369" s="327"/>
      <c r="K369" s="322"/>
      <c r="L369" s="127"/>
      <c r="M369" s="388" t="s">
        <v>12</v>
      </c>
      <c r="N369" s="388" t="s">
        <v>12</v>
      </c>
      <c r="O369" s="388" t="s">
        <v>85</v>
      </c>
      <c r="P369" s="391" t="s">
        <v>228</v>
      </c>
      <c r="Q369" s="129" t="s">
        <v>228</v>
      </c>
      <c r="R369" s="129" t="s">
        <v>152</v>
      </c>
      <c r="S369" s="375">
        <v>42773</v>
      </c>
      <c r="T369" s="330">
        <v>42776</v>
      </c>
      <c r="U369" s="107" t="s">
        <v>228</v>
      </c>
      <c r="V369" s="394" t="s">
        <v>1251</v>
      </c>
      <c r="W369" s="394" t="s">
        <v>200</v>
      </c>
      <c r="X369" s="328">
        <v>5</v>
      </c>
      <c r="Y369" s="328">
        <v>29</v>
      </c>
      <c r="Z369" s="392" t="s">
        <v>352</v>
      </c>
      <c r="AA369" s="395" t="s">
        <v>228</v>
      </c>
      <c r="AB369" s="395"/>
      <c r="AC369" s="395"/>
    </row>
    <row r="370" spans="1:32" x14ac:dyDescent="0.2">
      <c r="A370" s="371">
        <v>10101010</v>
      </c>
      <c r="B370" s="388">
        <v>882109</v>
      </c>
      <c r="C370" s="388" t="s">
        <v>1523</v>
      </c>
      <c r="D370" s="319" t="s">
        <v>1586</v>
      </c>
      <c r="E370" s="326" t="s">
        <v>91</v>
      </c>
      <c r="F370" s="390">
        <v>8100</v>
      </c>
      <c r="G370" s="390">
        <v>1</v>
      </c>
      <c r="H370" s="390">
        <v>0</v>
      </c>
      <c r="I370" s="373">
        <v>25000</v>
      </c>
      <c r="J370" s="327"/>
      <c r="K370" s="322"/>
      <c r="L370" s="127"/>
      <c r="M370" s="388" t="s">
        <v>12</v>
      </c>
      <c r="N370" s="388" t="s">
        <v>12</v>
      </c>
      <c r="O370" s="388" t="s">
        <v>85</v>
      </c>
      <c r="P370" s="391" t="s">
        <v>228</v>
      </c>
      <c r="Q370" s="129" t="s">
        <v>228</v>
      </c>
      <c r="R370" s="129" t="s">
        <v>152</v>
      </c>
      <c r="S370" s="375">
        <v>42773</v>
      </c>
      <c r="T370" s="330">
        <v>42776</v>
      </c>
      <c r="U370" s="107" t="s">
        <v>228</v>
      </c>
      <c r="V370" s="394" t="s">
        <v>1251</v>
      </c>
      <c r="W370" s="394" t="s">
        <v>200</v>
      </c>
      <c r="X370" s="328">
        <v>5</v>
      </c>
      <c r="Y370" s="328">
        <v>29</v>
      </c>
      <c r="Z370" s="392" t="s">
        <v>352</v>
      </c>
      <c r="AA370" s="395" t="s">
        <v>228</v>
      </c>
      <c r="AB370" s="395"/>
      <c r="AC370" s="395"/>
      <c r="AD370" s="386"/>
      <c r="AE370" s="386"/>
      <c r="AF370" s="38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C000"/>
  </sheetPr>
  <dimension ref="A1:V308"/>
  <sheetViews>
    <sheetView showRuler="0" zoomScale="80" zoomScaleNormal="80" workbookViewId="0">
      <pane xSplit="7" ySplit="1" topLeftCell="H2" activePane="bottomRight" state="frozen"/>
      <selection pane="topRight"/>
      <selection pane="bottomLeft"/>
      <selection pane="bottomRight"/>
    </sheetView>
  </sheetViews>
  <sheetFormatPr defaultColWidth="9.140625" defaultRowHeight="12.75" outlineLevelCol="1" x14ac:dyDescent="0.2"/>
  <cols>
    <col min="1" max="1" width="11.85546875" style="82" customWidth="1"/>
    <col min="2" max="2" width="10.85546875" style="3" customWidth="1"/>
    <col min="3" max="3" width="11.140625" style="3" customWidth="1"/>
    <col min="4" max="4" width="44.7109375" style="3" customWidth="1"/>
    <col min="5" max="5" width="11.42578125" style="3" customWidth="1"/>
    <col min="6" max="6" width="27.140625" style="3" bestFit="1" customWidth="1"/>
    <col min="7" max="7" width="10" style="3" customWidth="1"/>
    <col min="8" max="8" width="10.85546875" style="3" customWidth="1"/>
    <col min="9" max="9" width="43.5703125" style="3" customWidth="1" outlineLevel="1"/>
    <col min="10" max="10" width="22.140625" style="3" customWidth="1"/>
    <col min="11" max="11" width="19.85546875" style="3" customWidth="1" outlineLevel="1"/>
    <col min="12" max="12" width="29.85546875" style="3" customWidth="1" outlineLevel="1"/>
    <col min="13" max="13" width="12.42578125" style="44" customWidth="1" outlineLevel="1"/>
    <col min="14" max="15" width="14.42578125" style="44" customWidth="1" outlineLevel="1"/>
    <col min="16" max="16" width="11.5703125" style="3" bestFit="1" customWidth="1"/>
    <col min="17" max="19" width="13.5703125" style="3" customWidth="1"/>
    <col min="20" max="20" width="10.85546875" style="3" customWidth="1"/>
    <col min="21" max="21" width="12.28515625" style="3" customWidth="1"/>
    <col min="22" max="16384" width="9.140625" style="85"/>
  </cols>
  <sheetData>
    <row r="1" spans="1:22" ht="37.5" customHeight="1" x14ac:dyDescent="0.2">
      <c r="A1" s="86" t="s">
        <v>8</v>
      </c>
      <c r="B1" s="86" t="s">
        <v>7</v>
      </c>
      <c r="C1" s="87" t="s">
        <v>0</v>
      </c>
      <c r="D1" s="87" t="s">
        <v>1</v>
      </c>
      <c r="E1" s="87" t="s">
        <v>90</v>
      </c>
      <c r="F1" s="87" t="s">
        <v>3</v>
      </c>
      <c r="G1" s="87" t="s">
        <v>4</v>
      </c>
      <c r="H1" s="86" t="s">
        <v>5</v>
      </c>
      <c r="I1" s="86" t="s">
        <v>6</v>
      </c>
      <c r="J1" s="86" t="s">
        <v>9</v>
      </c>
      <c r="K1" s="86" t="s">
        <v>10</v>
      </c>
      <c r="L1" s="86" t="s">
        <v>35</v>
      </c>
      <c r="M1" s="96" t="s">
        <v>59</v>
      </c>
      <c r="N1" s="96" t="s">
        <v>60</v>
      </c>
      <c r="O1" s="96" t="s">
        <v>229</v>
      </c>
      <c r="P1" s="86" t="s">
        <v>17</v>
      </c>
      <c r="Q1" s="89" t="s">
        <v>37</v>
      </c>
      <c r="R1" s="143" t="s">
        <v>174</v>
      </c>
      <c r="S1" s="143" t="s">
        <v>175</v>
      </c>
      <c r="T1" s="143" t="s">
        <v>176</v>
      </c>
      <c r="U1" s="143" t="s">
        <v>177</v>
      </c>
      <c r="V1" s="416" t="s">
        <v>634</v>
      </c>
    </row>
    <row r="2" spans="1:22" x14ac:dyDescent="0.2">
      <c r="A2" s="135">
        <v>70774429</v>
      </c>
      <c r="B2" s="91">
        <v>2395770</v>
      </c>
      <c r="C2" s="93" t="s">
        <v>34</v>
      </c>
      <c r="D2" s="98" t="s">
        <v>107</v>
      </c>
      <c r="E2" s="106" t="s">
        <v>97</v>
      </c>
      <c r="F2" s="145" t="s">
        <v>216</v>
      </c>
      <c r="G2" s="99">
        <v>1</v>
      </c>
      <c r="H2" s="136">
        <v>2833.4920999999999</v>
      </c>
      <c r="I2" s="91"/>
      <c r="J2" s="91" t="s">
        <v>16</v>
      </c>
      <c r="K2" s="91" t="s">
        <v>86</v>
      </c>
      <c r="L2" s="91" t="s">
        <v>87</v>
      </c>
      <c r="M2" s="129" t="s">
        <v>228</v>
      </c>
      <c r="N2" s="92" t="s">
        <v>228</v>
      </c>
      <c r="O2" s="92" t="s">
        <v>152</v>
      </c>
      <c r="P2" s="104">
        <v>42555</v>
      </c>
      <c r="Q2" s="104">
        <v>42557</v>
      </c>
      <c r="R2" s="104" t="s">
        <v>199</v>
      </c>
      <c r="S2" s="144" t="s">
        <v>204</v>
      </c>
      <c r="T2" s="99">
        <v>6</v>
      </c>
      <c r="U2" s="99">
        <v>30</v>
      </c>
      <c r="V2" s="421"/>
    </row>
    <row r="3" spans="1:22" x14ac:dyDescent="0.2">
      <c r="A3" s="135">
        <v>61994410</v>
      </c>
      <c r="B3" s="91">
        <v>4919261</v>
      </c>
      <c r="C3" s="93" t="s">
        <v>34</v>
      </c>
      <c r="D3" s="98" t="s">
        <v>205</v>
      </c>
      <c r="E3" s="106" t="s">
        <v>97</v>
      </c>
      <c r="F3" s="145" t="s">
        <v>216</v>
      </c>
      <c r="G3" s="99">
        <v>1</v>
      </c>
      <c r="H3" s="136">
        <v>6500</v>
      </c>
      <c r="I3" s="91"/>
      <c r="J3" s="91" t="s">
        <v>12</v>
      </c>
      <c r="K3" s="91" t="s">
        <v>12</v>
      </c>
      <c r="L3" s="91" t="s">
        <v>84</v>
      </c>
      <c r="M3" s="129" t="s">
        <v>59</v>
      </c>
      <c r="N3" s="92" t="s">
        <v>12</v>
      </c>
      <c r="O3" s="92" t="s">
        <v>154</v>
      </c>
      <c r="P3" s="104">
        <v>42554</v>
      </c>
      <c r="Q3" s="104">
        <v>42557</v>
      </c>
      <c r="R3" s="104" t="s">
        <v>199</v>
      </c>
      <c r="S3" s="144" t="s">
        <v>211</v>
      </c>
      <c r="T3" s="99">
        <v>13</v>
      </c>
      <c r="U3" s="99">
        <v>13</v>
      </c>
      <c r="V3" s="421"/>
    </row>
    <row r="4" spans="1:22" x14ac:dyDescent="0.2">
      <c r="A4" s="203">
        <v>83472820</v>
      </c>
      <c r="B4" s="204">
        <v>5184968</v>
      </c>
      <c r="C4" s="204" t="s">
        <v>34</v>
      </c>
      <c r="D4" s="205" t="s">
        <v>277</v>
      </c>
      <c r="E4" s="206" t="s">
        <v>97</v>
      </c>
      <c r="F4" s="208" t="s">
        <v>216</v>
      </c>
      <c r="G4" s="208">
        <v>1</v>
      </c>
      <c r="H4" s="209">
        <v>5241.1118999999999</v>
      </c>
      <c r="I4" s="263" t="s">
        <v>356</v>
      </c>
      <c r="J4" s="204" t="s">
        <v>16</v>
      </c>
      <c r="K4" s="204" t="s">
        <v>86</v>
      </c>
      <c r="L4" s="204" t="s">
        <v>87</v>
      </c>
      <c r="M4" s="264" t="s">
        <v>59</v>
      </c>
      <c r="N4" s="265" t="s">
        <v>86</v>
      </c>
      <c r="O4" s="265" t="s">
        <v>154</v>
      </c>
      <c r="P4" s="210">
        <v>42576</v>
      </c>
      <c r="Q4" s="210">
        <v>42578</v>
      </c>
      <c r="R4" s="211" t="s">
        <v>238</v>
      </c>
      <c r="S4" s="210" t="s">
        <v>200</v>
      </c>
      <c r="T4" s="208">
        <v>11</v>
      </c>
      <c r="U4" s="208">
        <v>23</v>
      </c>
      <c r="V4" s="421"/>
    </row>
    <row r="5" spans="1:22" x14ac:dyDescent="0.2">
      <c r="A5" s="196">
        <v>5458121</v>
      </c>
      <c r="B5" s="197">
        <v>1742052</v>
      </c>
      <c r="C5" s="197" t="s">
        <v>34</v>
      </c>
      <c r="D5" s="198" t="s">
        <v>273</v>
      </c>
      <c r="E5" s="202" t="s">
        <v>97</v>
      </c>
      <c r="F5" s="199" t="s">
        <v>216</v>
      </c>
      <c r="G5" s="435">
        <v>1</v>
      </c>
      <c r="H5" s="200">
        <v>14293.934999999999</v>
      </c>
      <c r="I5" s="93" t="s">
        <v>861</v>
      </c>
      <c r="J5" s="197" t="s">
        <v>16</v>
      </c>
      <c r="K5" s="197" t="s">
        <v>19</v>
      </c>
      <c r="L5" s="197" t="s">
        <v>272</v>
      </c>
      <c r="M5" s="266" t="s">
        <v>59</v>
      </c>
      <c r="N5" s="267" t="s">
        <v>19</v>
      </c>
      <c r="O5" s="267" t="s">
        <v>154</v>
      </c>
      <c r="P5" s="201">
        <v>42577</v>
      </c>
      <c r="Q5" s="201">
        <v>42578</v>
      </c>
      <c r="R5" s="212" t="s">
        <v>238</v>
      </c>
      <c r="S5" s="201" t="s">
        <v>201</v>
      </c>
      <c r="T5" s="199">
        <v>10</v>
      </c>
      <c r="U5" s="199">
        <v>10</v>
      </c>
      <c r="V5" s="421"/>
    </row>
    <row r="6" spans="1:22" x14ac:dyDescent="0.2">
      <c r="A6" s="97">
        <v>78190760</v>
      </c>
      <c r="B6" s="93">
        <v>3715011</v>
      </c>
      <c r="C6" s="93" t="s">
        <v>34</v>
      </c>
      <c r="D6" s="98" t="s">
        <v>325</v>
      </c>
      <c r="E6" s="106" t="s">
        <v>102</v>
      </c>
      <c r="F6" s="99" t="s">
        <v>217</v>
      </c>
      <c r="G6" s="99">
        <v>1</v>
      </c>
      <c r="H6" s="100">
        <v>6997.0852000000004</v>
      </c>
      <c r="I6" s="263" t="s">
        <v>356</v>
      </c>
      <c r="J6" s="93" t="s">
        <v>27</v>
      </c>
      <c r="K6" s="93" t="s">
        <v>49</v>
      </c>
      <c r="L6" s="93" t="s">
        <v>63</v>
      </c>
      <c r="M6" s="102" t="s">
        <v>228</v>
      </c>
      <c r="N6" s="92" t="s">
        <v>228</v>
      </c>
      <c r="O6" s="92" t="s">
        <v>154</v>
      </c>
      <c r="P6" s="103">
        <v>42579</v>
      </c>
      <c r="Q6" s="103">
        <v>42580</v>
      </c>
      <c r="R6" s="104" t="s">
        <v>238</v>
      </c>
      <c r="S6" s="103" t="s">
        <v>200</v>
      </c>
      <c r="T6" s="99">
        <v>11</v>
      </c>
      <c r="U6" s="99">
        <v>23</v>
      </c>
      <c r="V6" s="421"/>
    </row>
    <row r="7" spans="1:22" x14ac:dyDescent="0.2">
      <c r="A7" s="135">
        <v>55849212</v>
      </c>
      <c r="B7" s="91">
        <v>640843</v>
      </c>
      <c r="C7" s="93" t="s">
        <v>34</v>
      </c>
      <c r="D7" s="98" t="s">
        <v>168</v>
      </c>
      <c r="E7" s="106" t="s">
        <v>102</v>
      </c>
      <c r="F7" s="145" t="s">
        <v>217</v>
      </c>
      <c r="G7" s="99">
        <v>1</v>
      </c>
      <c r="H7" s="136">
        <v>8499.9599999999991</v>
      </c>
      <c r="I7" s="91"/>
      <c r="J7" s="91" t="s">
        <v>12</v>
      </c>
      <c r="K7" s="91" t="s">
        <v>12</v>
      </c>
      <c r="L7" s="91" t="s">
        <v>84</v>
      </c>
      <c r="M7" s="129" t="s">
        <v>59</v>
      </c>
      <c r="N7" s="92" t="s">
        <v>12</v>
      </c>
      <c r="O7" s="92" t="s">
        <v>154</v>
      </c>
      <c r="P7" s="104">
        <v>42552</v>
      </c>
      <c r="Q7" s="104">
        <v>42557</v>
      </c>
      <c r="R7" s="104" t="s">
        <v>199</v>
      </c>
      <c r="S7" s="144" t="s">
        <v>200</v>
      </c>
      <c r="T7" s="99">
        <v>12</v>
      </c>
      <c r="U7" s="99">
        <v>12</v>
      </c>
      <c r="V7" s="421"/>
    </row>
    <row r="8" spans="1:22" x14ac:dyDescent="0.2">
      <c r="A8" s="196">
        <v>76325474</v>
      </c>
      <c r="B8" s="197">
        <v>936810</v>
      </c>
      <c r="C8" s="197" t="s">
        <v>34</v>
      </c>
      <c r="D8" s="198" t="s">
        <v>275</v>
      </c>
      <c r="E8" s="202" t="s">
        <v>102</v>
      </c>
      <c r="F8" s="199" t="s">
        <v>217</v>
      </c>
      <c r="G8" s="199">
        <v>1</v>
      </c>
      <c r="H8" s="200">
        <v>5268.7875000000004</v>
      </c>
      <c r="I8" s="197"/>
      <c r="J8" s="197" t="s">
        <v>11</v>
      </c>
      <c r="K8" s="197" t="s">
        <v>69</v>
      </c>
      <c r="L8" s="197" t="s">
        <v>276</v>
      </c>
      <c r="M8" s="266" t="s">
        <v>59</v>
      </c>
      <c r="N8" s="267" t="s">
        <v>69</v>
      </c>
      <c r="O8" s="195" t="s">
        <v>154</v>
      </c>
      <c r="P8" s="201">
        <v>42577</v>
      </c>
      <c r="Q8" s="201">
        <v>42578</v>
      </c>
      <c r="R8" s="212" t="s">
        <v>238</v>
      </c>
      <c r="S8" s="201" t="s">
        <v>226</v>
      </c>
      <c r="T8" s="199">
        <v>8</v>
      </c>
      <c r="U8" s="199">
        <v>20</v>
      </c>
      <c r="V8" s="421"/>
    </row>
    <row r="9" spans="1:22" x14ac:dyDescent="0.2">
      <c r="A9" s="135">
        <v>9203298</v>
      </c>
      <c r="B9" s="91">
        <v>214076</v>
      </c>
      <c r="C9" s="93" t="s">
        <v>34</v>
      </c>
      <c r="D9" s="98" t="s">
        <v>207</v>
      </c>
      <c r="E9" s="106" t="s">
        <v>97</v>
      </c>
      <c r="F9" s="145" t="s">
        <v>216</v>
      </c>
      <c r="G9" s="99">
        <v>2</v>
      </c>
      <c r="H9" s="136">
        <v>11069.5134</v>
      </c>
      <c r="I9" s="91"/>
      <c r="J9" s="91" t="s">
        <v>27</v>
      </c>
      <c r="K9" s="91" t="s">
        <v>49</v>
      </c>
      <c r="L9" s="91" t="s">
        <v>64</v>
      </c>
      <c r="M9" s="129" t="s">
        <v>228</v>
      </c>
      <c r="N9" s="92" t="s">
        <v>228</v>
      </c>
      <c r="O9" s="92" t="s">
        <v>152</v>
      </c>
      <c r="P9" s="104">
        <v>42552</v>
      </c>
      <c r="Q9" s="104">
        <v>42557</v>
      </c>
      <c r="R9" s="104" t="s">
        <v>199</v>
      </c>
      <c r="S9" s="144" t="s">
        <v>200</v>
      </c>
      <c r="T9" s="99">
        <v>12</v>
      </c>
      <c r="U9" s="99">
        <v>12</v>
      </c>
      <c r="V9" s="421"/>
    </row>
    <row r="10" spans="1:22" x14ac:dyDescent="0.2">
      <c r="A10" s="97">
        <v>5721913</v>
      </c>
      <c r="B10" s="93">
        <v>5328736</v>
      </c>
      <c r="C10" s="93" t="s">
        <v>34</v>
      </c>
      <c r="D10" s="98" t="s">
        <v>231</v>
      </c>
      <c r="E10" s="106" t="s">
        <v>102</v>
      </c>
      <c r="F10" s="145" t="s">
        <v>217</v>
      </c>
      <c r="G10" s="99">
        <v>1</v>
      </c>
      <c r="H10" s="100">
        <v>7840.8915999999999</v>
      </c>
      <c r="I10" s="93"/>
      <c r="J10" s="93" t="s">
        <v>27</v>
      </c>
      <c r="K10" s="93" t="s">
        <v>49</v>
      </c>
      <c r="L10" s="93" t="s">
        <v>63</v>
      </c>
      <c r="M10" s="129" t="s">
        <v>239</v>
      </c>
      <c r="N10" s="92" t="s">
        <v>228</v>
      </c>
      <c r="O10" s="92" t="s">
        <v>154</v>
      </c>
      <c r="P10" s="103">
        <v>42557</v>
      </c>
      <c r="Q10" s="103">
        <v>42559</v>
      </c>
      <c r="R10" s="104" t="s">
        <v>199</v>
      </c>
      <c r="S10" s="103" t="s">
        <v>200</v>
      </c>
      <c r="T10" s="99">
        <v>12</v>
      </c>
      <c r="U10" s="99">
        <v>12</v>
      </c>
      <c r="V10" s="421"/>
    </row>
    <row r="11" spans="1:22" x14ac:dyDescent="0.2">
      <c r="A11" s="135">
        <v>63970454</v>
      </c>
      <c r="B11" s="91">
        <v>644490</v>
      </c>
      <c r="C11" s="93" t="s">
        <v>34</v>
      </c>
      <c r="D11" s="98" t="s">
        <v>170</v>
      </c>
      <c r="E11" s="106" t="s">
        <v>97</v>
      </c>
      <c r="F11" s="145" t="s">
        <v>216</v>
      </c>
      <c r="G11" s="99">
        <v>1</v>
      </c>
      <c r="H11" s="136">
        <v>6000</v>
      </c>
      <c r="I11" s="91"/>
      <c r="J11" s="91" t="s">
        <v>12</v>
      </c>
      <c r="K11" s="91" t="s">
        <v>12</v>
      </c>
      <c r="L11" s="91" t="s">
        <v>77</v>
      </c>
      <c r="M11" s="129" t="s">
        <v>228</v>
      </c>
      <c r="N11" s="92" t="s">
        <v>228</v>
      </c>
      <c r="O11" s="92" t="s">
        <v>152</v>
      </c>
      <c r="P11" s="104">
        <v>42552</v>
      </c>
      <c r="Q11" s="104">
        <v>42557</v>
      </c>
      <c r="R11" s="104" t="s">
        <v>199</v>
      </c>
      <c r="S11" s="144" t="s">
        <v>200</v>
      </c>
      <c r="T11" s="99">
        <v>12</v>
      </c>
      <c r="U11" s="99">
        <v>36</v>
      </c>
      <c r="V11" s="421"/>
    </row>
    <row r="12" spans="1:22" x14ac:dyDescent="0.2">
      <c r="A12" s="146">
        <v>76673384</v>
      </c>
      <c r="B12" s="147">
        <v>6063028</v>
      </c>
      <c r="C12" s="147" t="s">
        <v>34</v>
      </c>
      <c r="D12" s="98" t="s">
        <v>262</v>
      </c>
      <c r="E12" s="165" t="s">
        <v>97</v>
      </c>
      <c r="F12" s="99" t="s">
        <v>216</v>
      </c>
      <c r="G12" s="149">
        <v>1</v>
      </c>
      <c r="H12" s="150">
        <v>10958.6839</v>
      </c>
      <c r="I12" s="147" t="s">
        <v>268</v>
      </c>
      <c r="J12" s="93" t="s">
        <v>16</v>
      </c>
      <c r="K12" s="147" t="s">
        <v>66</v>
      </c>
      <c r="L12" s="147" t="s">
        <v>93</v>
      </c>
      <c r="M12" s="174" t="s">
        <v>228</v>
      </c>
      <c r="N12" s="175" t="s">
        <v>228</v>
      </c>
      <c r="O12" s="175" t="s">
        <v>152</v>
      </c>
      <c r="P12" s="153">
        <v>42570</v>
      </c>
      <c r="Q12" s="153">
        <v>42577</v>
      </c>
      <c r="R12" s="177" t="s">
        <v>238</v>
      </c>
      <c r="S12" s="153" t="s">
        <v>266</v>
      </c>
      <c r="T12" s="149">
        <v>23</v>
      </c>
      <c r="U12" s="149">
        <v>23</v>
      </c>
      <c r="V12" s="421"/>
    </row>
    <row r="13" spans="1:22" x14ac:dyDescent="0.2">
      <c r="A13" s="146">
        <v>92150783</v>
      </c>
      <c r="B13" s="147">
        <v>7744728</v>
      </c>
      <c r="C13" s="147" t="s">
        <v>34</v>
      </c>
      <c r="D13" s="148" t="s">
        <v>263</v>
      </c>
      <c r="E13" s="165" t="s">
        <v>97</v>
      </c>
      <c r="F13" s="99" t="s">
        <v>216</v>
      </c>
      <c r="G13" s="149">
        <v>6</v>
      </c>
      <c r="H13" s="150">
        <v>8368.0807000000004</v>
      </c>
      <c r="I13" s="147"/>
      <c r="J13" s="93" t="s">
        <v>11</v>
      </c>
      <c r="K13" s="147" t="s">
        <v>69</v>
      </c>
      <c r="L13" s="147" t="s">
        <v>265</v>
      </c>
      <c r="M13" s="174" t="s">
        <v>59</v>
      </c>
      <c r="N13" s="175" t="s">
        <v>69</v>
      </c>
      <c r="O13" s="175" t="s">
        <v>154</v>
      </c>
      <c r="P13" s="153">
        <v>42565</v>
      </c>
      <c r="Q13" s="153">
        <v>42577</v>
      </c>
      <c r="R13" s="177" t="s">
        <v>238</v>
      </c>
      <c r="S13" s="153" t="s">
        <v>267</v>
      </c>
      <c r="T13" s="149">
        <v>3</v>
      </c>
      <c r="U13" s="149">
        <v>15</v>
      </c>
      <c r="V13" s="421"/>
    </row>
    <row r="14" spans="1:22" x14ac:dyDescent="0.2">
      <c r="A14" s="135">
        <v>90638468</v>
      </c>
      <c r="B14" s="91">
        <v>3132099</v>
      </c>
      <c r="C14" s="93" t="s">
        <v>34</v>
      </c>
      <c r="D14" s="98" t="s">
        <v>182</v>
      </c>
      <c r="E14" s="106" t="s">
        <v>97</v>
      </c>
      <c r="F14" s="145" t="s">
        <v>216</v>
      </c>
      <c r="G14" s="99">
        <v>1</v>
      </c>
      <c r="H14" s="136">
        <v>4509.9997000000003</v>
      </c>
      <c r="I14" s="91"/>
      <c r="J14" s="91" t="s">
        <v>11</v>
      </c>
      <c r="K14" s="91" t="s">
        <v>79</v>
      </c>
      <c r="L14" s="91" t="s">
        <v>100</v>
      </c>
      <c r="M14" s="129" t="s">
        <v>228</v>
      </c>
      <c r="N14" s="92" t="s">
        <v>228</v>
      </c>
      <c r="O14" s="92" t="s">
        <v>152</v>
      </c>
      <c r="P14" s="104">
        <v>42552</v>
      </c>
      <c r="Q14" s="104">
        <v>42557</v>
      </c>
      <c r="R14" s="104" t="s">
        <v>199</v>
      </c>
      <c r="S14" s="144" t="s">
        <v>201</v>
      </c>
      <c r="T14" s="99">
        <v>11</v>
      </c>
      <c r="U14" s="99">
        <v>35</v>
      </c>
      <c r="V14" s="421"/>
    </row>
    <row r="15" spans="1:22" x14ac:dyDescent="0.2">
      <c r="A15" s="135">
        <v>90638468</v>
      </c>
      <c r="B15" s="91">
        <v>3132099</v>
      </c>
      <c r="C15" s="93" t="s">
        <v>34</v>
      </c>
      <c r="D15" s="98" t="s">
        <v>182</v>
      </c>
      <c r="E15" s="106" t="s">
        <v>101</v>
      </c>
      <c r="F15" s="145" t="s">
        <v>103</v>
      </c>
      <c r="G15" s="99">
        <v>1</v>
      </c>
      <c r="H15" s="136">
        <v>1879.1244999999999</v>
      </c>
      <c r="I15" s="91"/>
      <c r="J15" s="91" t="s">
        <v>11</v>
      </c>
      <c r="K15" s="91" t="s">
        <v>79</v>
      </c>
      <c r="L15" s="91" t="s">
        <v>100</v>
      </c>
      <c r="M15" s="129" t="s">
        <v>228</v>
      </c>
      <c r="N15" s="92" t="s">
        <v>228</v>
      </c>
      <c r="O15" s="92" t="s">
        <v>154</v>
      </c>
      <c r="P15" s="104">
        <v>42552</v>
      </c>
      <c r="Q15" s="104">
        <v>42557</v>
      </c>
      <c r="R15" s="104" t="s">
        <v>199</v>
      </c>
      <c r="S15" s="144" t="s">
        <v>201</v>
      </c>
      <c r="T15" s="99">
        <v>11</v>
      </c>
      <c r="U15" s="99">
        <v>35</v>
      </c>
      <c r="V15" s="421"/>
    </row>
    <row r="16" spans="1:22" s="386" customFormat="1" x14ac:dyDescent="0.2">
      <c r="A16" s="180">
        <v>79207772</v>
      </c>
      <c r="B16" s="181">
        <v>973063</v>
      </c>
      <c r="C16" s="181" t="s">
        <v>34</v>
      </c>
      <c r="D16" s="182" t="s">
        <v>264</v>
      </c>
      <c r="E16" s="183"/>
      <c r="F16" s="184"/>
      <c r="G16" s="184"/>
      <c r="H16" s="184"/>
      <c r="I16" s="424" t="s">
        <v>750</v>
      </c>
      <c r="J16" s="419" t="s">
        <v>16</v>
      </c>
      <c r="K16" s="184" t="s">
        <v>86</v>
      </c>
      <c r="L16" s="184" t="s">
        <v>87</v>
      </c>
      <c r="M16" s="181" t="s">
        <v>59</v>
      </c>
      <c r="N16" s="181" t="s">
        <v>86</v>
      </c>
      <c r="O16" s="181" t="s">
        <v>154</v>
      </c>
      <c r="P16" s="190">
        <v>42564</v>
      </c>
      <c r="Q16" s="190">
        <v>42577</v>
      </c>
      <c r="R16" s="190" t="s">
        <v>199</v>
      </c>
      <c r="S16" s="190" t="s">
        <v>200</v>
      </c>
      <c r="T16" s="180">
        <v>12</v>
      </c>
      <c r="U16" s="180">
        <v>12</v>
      </c>
      <c r="V16" s="422" t="s">
        <v>249</v>
      </c>
    </row>
    <row r="17" spans="1:22" x14ac:dyDescent="0.2">
      <c r="A17" s="135">
        <v>83860981</v>
      </c>
      <c r="B17" s="91">
        <v>7016900</v>
      </c>
      <c r="C17" s="93" t="s">
        <v>34</v>
      </c>
      <c r="D17" s="98" t="s">
        <v>167</v>
      </c>
      <c r="E17" s="106" t="s">
        <v>97</v>
      </c>
      <c r="F17" s="145" t="s">
        <v>216</v>
      </c>
      <c r="G17" s="99">
        <v>1</v>
      </c>
      <c r="H17" s="136">
        <v>6000</v>
      </c>
      <c r="I17" s="91"/>
      <c r="J17" s="91" t="s">
        <v>12</v>
      </c>
      <c r="K17" s="91" t="s">
        <v>12</v>
      </c>
      <c r="L17" s="91" t="s">
        <v>67</v>
      </c>
      <c r="M17" s="129" t="s">
        <v>228</v>
      </c>
      <c r="N17" s="92" t="s">
        <v>228</v>
      </c>
      <c r="O17" s="92" t="s">
        <v>152</v>
      </c>
      <c r="P17" s="104">
        <v>42552</v>
      </c>
      <c r="Q17" s="104">
        <v>42557</v>
      </c>
      <c r="R17" s="104" t="s">
        <v>199</v>
      </c>
      <c r="S17" s="144" t="s">
        <v>200</v>
      </c>
      <c r="T17" s="99">
        <v>12</v>
      </c>
      <c r="U17" s="99">
        <v>36</v>
      </c>
      <c r="V17" s="421"/>
    </row>
    <row r="18" spans="1:22" x14ac:dyDescent="0.2">
      <c r="A18" s="166">
        <v>84514581</v>
      </c>
      <c r="B18" s="167">
        <v>3872171</v>
      </c>
      <c r="C18" s="93" t="s">
        <v>34</v>
      </c>
      <c r="D18" s="168" t="s">
        <v>243</v>
      </c>
      <c r="E18" s="169" t="s">
        <v>97</v>
      </c>
      <c r="F18" s="145" t="s">
        <v>216</v>
      </c>
      <c r="G18" s="172">
        <v>1</v>
      </c>
      <c r="H18" s="173">
        <v>3778</v>
      </c>
      <c r="I18" s="167"/>
      <c r="J18" s="167" t="s">
        <v>18</v>
      </c>
      <c r="K18" s="167" t="s">
        <v>18</v>
      </c>
      <c r="L18" s="167" t="s">
        <v>244</v>
      </c>
      <c r="M18" s="174" t="s">
        <v>59</v>
      </c>
      <c r="N18" s="175" t="s">
        <v>18</v>
      </c>
      <c r="O18" s="175" t="s">
        <v>154</v>
      </c>
      <c r="P18" s="176">
        <v>42562</v>
      </c>
      <c r="Q18" s="176">
        <v>42564</v>
      </c>
      <c r="R18" s="177" t="s">
        <v>199</v>
      </c>
      <c r="S18" s="176" t="s">
        <v>212</v>
      </c>
      <c r="T18" s="172">
        <v>8</v>
      </c>
      <c r="U18" s="172">
        <v>20</v>
      </c>
      <c r="V18" s="421"/>
    </row>
    <row r="19" spans="1:22" x14ac:dyDescent="0.2">
      <c r="A19" s="216">
        <v>72414277</v>
      </c>
      <c r="B19" s="217">
        <v>2226071</v>
      </c>
      <c r="C19" s="217" t="s">
        <v>34</v>
      </c>
      <c r="D19" s="218" t="s">
        <v>280</v>
      </c>
      <c r="E19" s="222" t="s">
        <v>97</v>
      </c>
      <c r="F19" s="219" t="s">
        <v>216</v>
      </c>
      <c r="G19" s="219">
        <v>1</v>
      </c>
      <c r="H19" s="220">
        <v>5500</v>
      </c>
      <c r="I19" s="217" t="s">
        <v>281</v>
      </c>
      <c r="J19" s="217" t="s">
        <v>26</v>
      </c>
      <c r="K19" s="217" t="s">
        <v>282</v>
      </c>
      <c r="L19" s="217" t="s">
        <v>283</v>
      </c>
      <c r="M19" s="227" t="s">
        <v>59</v>
      </c>
      <c r="N19" s="231" t="s">
        <v>282</v>
      </c>
      <c r="O19" s="231" t="s">
        <v>154</v>
      </c>
      <c r="P19" s="221">
        <v>42578</v>
      </c>
      <c r="Q19" s="221">
        <v>42579</v>
      </c>
      <c r="R19" s="233" t="s">
        <v>238</v>
      </c>
      <c r="S19" s="221" t="s">
        <v>200</v>
      </c>
      <c r="T19" s="219">
        <v>11</v>
      </c>
      <c r="U19" s="219">
        <v>23</v>
      </c>
      <c r="V19" s="421"/>
    </row>
    <row r="20" spans="1:22" x14ac:dyDescent="0.2">
      <c r="A20" s="135">
        <v>58434270</v>
      </c>
      <c r="B20" s="91">
        <v>15100088</v>
      </c>
      <c r="C20" s="93" t="s">
        <v>34</v>
      </c>
      <c r="D20" s="98" t="s">
        <v>210</v>
      </c>
      <c r="E20" s="106" t="s">
        <v>97</v>
      </c>
      <c r="F20" s="145" t="s">
        <v>216</v>
      </c>
      <c r="G20" s="99">
        <v>1</v>
      </c>
      <c r="H20" s="136">
        <v>6500</v>
      </c>
      <c r="I20" s="91"/>
      <c r="J20" s="91" t="s">
        <v>12</v>
      </c>
      <c r="K20" s="91" t="s">
        <v>12</v>
      </c>
      <c r="L20" s="91" t="s">
        <v>84</v>
      </c>
      <c r="M20" s="129" t="s">
        <v>228</v>
      </c>
      <c r="N20" s="92" t="s">
        <v>228</v>
      </c>
      <c r="O20" s="92" t="s">
        <v>152</v>
      </c>
      <c r="P20" s="104">
        <v>42552</v>
      </c>
      <c r="Q20" s="104">
        <v>42557</v>
      </c>
      <c r="R20" s="104" t="s">
        <v>199</v>
      </c>
      <c r="S20" s="144" t="s">
        <v>211</v>
      </c>
      <c r="T20" s="99">
        <v>13</v>
      </c>
      <c r="U20" s="99">
        <v>13</v>
      </c>
      <c r="V20" s="421"/>
    </row>
    <row r="21" spans="1:22" x14ac:dyDescent="0.2">
      <c r="A21" s="223">
        <v>66669797</v>
      </c>
      <c r="B21" s="224">
        <v>990087</v>
      </c>
      <c r="C21" s="224" t="s">
        <v>34</v>
      </c>
      <c r="D21" s="225" t="s">
        <v>286</v>
      </c>
      <c r="E21" s="226" t="s">
        <v>101</v>
      </c>
      <c r="F21" s="228" t="s">
        <v>103</v>
      </c>
      <c r="G21" s="228">
        <v>2</v>
      </c>
      <c r="H21" s="229">
        <v>4166.6000000000004</v>
      </c>
      <c r="I21" s="224"/>
      <c r="J21" s="224" t="s">
        <v>12</v>
      </c>
      <c r="K21" s="224" t="s">
        <v>12</v>
      </c>
      <c r="L21" s="224" t="s">
        <v>78</v>
      </c>
      <c r="M21" s="230" t="s">
        <v>228</v>
      </c>
      <c r="N21" s="231" t="s">
        <v>228</v>
      </c>
      <c r="O21" s="234" t="s">
        <v>154</v>
      </c>
      <c r="P21" s="232">
        <v>42577</v>
      </c>
      <c r="Q21" s="232">
        <v>42579</v>
      </c>
      <c r="R21" s="233" t="s">
        <v>238</v>
      </c>
      <c r="S21" s="232" t="s">
        <v>201</v>
      </c>
      <c r="T21" s="228">
        <v>10</v>
      </c>
      <c r="U21" s="228">
        <v>10</v>
      </c>
      <c r="V21" s="421"/>
    </row>
    <row r="22" spans="1:22" x14ac:dyDescent="0.2">
      <c r="A22" s="135">
        <v>52046477</v>
      </c>
      <c r="B22" s="91">
        <v>1945127</v>
      </c>
      <c r="C22" s="93" t="s">
        <v>34</v>
      </c>
      <c r="D22" s="98" t="s">
        <v>208</v>
      </c>
      <c r="E22" s="106" t="s">
        <v>97</v>
      </c>
      <c r="F22" s="145" t="s">
        <v>216</v>
      </c>
      <c r="G22" s="99">
        <v>1</v>
      </c>
      <c r="H22" s="136">
        <v>6000</v>
      </c>
      <c r="I22" s="91"/>
      <c r="J22" s="91" t="s">
        <v>12</v>
      </c>
      <c r="K22" s="91" t="s">
        <v>12</v>
      </c>
      <c r="L22" s="91" t="s">
        <v>80</v>
      </c>
      <c r="M22" s="129" t="s">
        <v>59</v>
      </c>
      <c r="N22" s="92" t="s">
        <v>12</v>
      </c>
      <c r="O22" s="92" t="s">
        <v>154</v>
      </c>
      <c r="P22" s="104">
        <v>42552</v>
      </c>
      <c r="Q22" s="104">
        <v>42557</v>
      </c>
      <c r="R22" s="104" t="s">
        <v>199</v>
      </c>
      <c r="S22" s="144" t="s">
        <v>200</v>
      </c>
      <c r="T22" s="99">
        <v>12</v>
      </c>
      <c r="U22" s="99">
        <v>36</v>
      </c>
      <c r="V22" s="421"/>
    </row>
    <row r="23" spans="1:22" x14ac:dyDescent="0.2">
      <c r="A23" s="157">
        <v>48164953</v>
      </c>
      <c r="B23" s="158">
        <v>656845</v>
      </c>
      <c r="C23" s="93" t="s">
        <v>34</v>
      </c>
      <c r="D23" s="159" t="s">
        <v>327</v>
      </c>
      <c r="E23" s="160" t="s">
        <v>97</v>
      </c>
      <c r="F23" s="161" t="s">
        <v>216</v>
      </c>
      <c r="G23" s="161">
        <v>1</v>
      </c>
      <c r="H23" s="162">
        <v>5500</v>
      </c>
      <c r="I23" s="263" t="s">
        <v>357</v>
      </c>
      <c r="J23" s="158" t="s">
        <v>12</v>
      </c>
      <c r="K23" s="158" t="s">
        <v>12</v>
      </c>
      <c r="L23" s="158" t="s">
        <v>78</v>
      </c>
      <c r="M23" s="235" t="s">
        <v>59</v>
      </c>
      <c r="N23" s="265" t="s">
        <v>12</v>
      </c>
      <c r="O23" s="234" t="s">
        <v>154</v>
      </c>
      <c r="P23" s="163">
        <v>42578</v>
      </c>
      <c r="Q23" s="103">
        <v>42580</v>
      </c>
      <c r="R23" s="164" t="s">
        <v>238</v>
      </c>
      <c r="S23" s="163" t="s">
        <v>200</v>
      </c>
      <c r="T23" s="161">
        <v>11</v>
      </c>
      <c r="U23" s="161">
        <v>23</v>
      </c>
      <c r="V23" s="421"/>
    </row>
    <row r="24" spans="1:22" x14ac:dyDescent="0.2">
      <c r="A24" s="196">
        <v>7428938</v>
      </c>
      <c r="B24" s="197">
        <v>955682</v>
      </c>
      <c r="C24" s="197" t="s">
        <v>34</v>
      </c>
      <c r="D24" s="198" t="s">
        <v>274</v>
      </c>
      <c r="E24" s="202" t="s">
        <v>97</v>
      </c>
      <c r="F24" s="199" t="s">
        <v>216</v>
      </c>
      <c r="G24" s="199">
        <v>1</v>
      </c>
      <c r="H24" s="200">
        <v>4648.9348</v>
      </c>
      <c r="I24" s="263" t="s">
        <v>356</v>
      </c>
      <c r="J24" s="197" t="s">
        <v>11</v>
      </c>
      <c r="K24" s="197" t="s">
        <v>69</v>
      </c>
      <c r="L24" s="197" t="s">
        <v>265</v>
      </c>
      <c r="M24" s="266" t="s">
        <v>59</v>
      </c>
      <c r="N24" s="267" t="s">
        <v>69</v>
      </c>
      <c r="O24" s="267" t="s">
        <v>154</v>
      </c>
      <c r="P24" s="201">
        <v>42577</v>
      </c>
      <c r="Q24" s="201">
        <v>42578</v>
      </c>
      <c r="R24" s="212" t="s">
        <v>238</v>
      </c>
      <c r="S24" s="201" t="s">
        <v>201</v>
      </c>
      <c r="T24" s="199">
        <v>10</v>
      </c>
      <c r="U24" s="199">
        <v>10</v>
      </c>
      <c r="V24" s="421"/>
    </row>
    <row r="25" spans="1:22" x14ac:dyDescent="0.2">
      <c r="A25" s="157">
        <v>50381331</v>
      </c>
      <c r="B25" s="158">
        <v>2858673</v>
      </c>
      <c r="C25" s="93" t="s">
        <v>34</v>
      </c>
      <c r="D25" s="159" t="s">
        <v>233</v>
      </c>
      <c r="E25" s="160" t="s">
        <v>97</v>
      </c>
      <c r="F25" s="145" t="s">
        <v>216</v>
      </c>
      <c r="G25" s="161">
        <v>2</v>
      </c>
      <c r="H25" s="162">
        <v>10389.4607</v>
      </c>
      <c r="I25" s="158"/>
      <c r="J25" s="158" t="s">
        <v>16</v>
      </c>
      <c r="K25" s="158" t="s">
        <v>236</v>
      </c>
      <c r="L25" s="158" t="s">
        <v>237</v>
      </c>
      <c r="M25" s="129" t="s">
        <v>59</v>
      </c>
      <c r="N25" s="92" t="s">
        <v>236</v>
      </c>
      <c r="O25" s="92" t="s">
        <v>154</v>
      </c>
      <c r="P25" s="163">
        <v>42556</v>
      </c>
      <c r="Q25" s="103">
        <v>42559</v>
      </c>
      <c r="R25" s="164" t="s">
        <v>238</v>
      </c>
      <c r="S25" s="163" t="s">
        <v>200</v>
      </c>
      <c r="T25" s="161">
        <v>11</v>
      </c>
      <c r="U25" s="161">
        <v>11</v>
      </c>
      <c r="V25" s="421"/>
    </row>
    <row r="26" spans="1:22" x14ac:dyDescent="0.2">
      <c r="A26" s="157">
        <v>53788657</v>
      </c>
      <c r="B26" s="158">
        <v>1990704</v>
      </c>
      <c r="C26" s="93" t="s">
        <v>34</v>
      </c>
      <c r="D26" s="159" t="s">
        <v>326</v>
      </c>
      <c r="E26" s="160" t="s">
        <v>102</v>
      </c>
      <c r="F26" s="161" t="s">
        <v>217</v>
      </c>
      <c r="G26" s="161">
        <v>2</v>
      </c>
      <c r="H26" s="162">
        <v>13994.1594</v>
      </c>
      <c r="I26" s="158" t="s">
        <v>328</v>
      </c>
      <c r="J26" s="158" t="s">
        <v>27</v>
      </c>
      <c r="K26" s="158" t="s">
        <v>49</v>
      </c>
      <c r="L26" s="158" t="s">
        <v>50</v>
      </c>
      <c r="M26" s="235" t="s">
        <v>59</v>
      </c>
      <c r="N26" s="234" t="s">
        <v>227</v>
      </c>
      <c r="O26" s="234" t="s">
        <v>154</v>
      </c>
      <c r="P26" s="103">
        <v>42579</v>
      </c>
      <c r="Q26" s="103">
        <v>42580</v>
      </c>
      <c r="R26" s="164" t="s">
        <v>238</v>
      </c>
      <c r="S26" s="163" t="s">
        <v>200</v>
      </c>
      <c r="T26" s="161">
        <v>11</v>
      </c>
      <c r="U26" s="161">
        <v>23</v>
      </c>
      <c r="V26" s="421"/>
    </row>
    <row r="27" spans="1:22" x14ac:dyDescent="0.2">
      <c r="A27" s="216">
        <v>85389735</v>
      </c>
      <c r="B27" s="217">
        <v>4550418</v>
      </c>
      <c r="C27" s="217" t="s">
        <v>34</v>
      </c>
      <c r="D27" s="218" t="s">
        <v>284</v>
      </c>
      <c r="E27" s="222" t="s">
        <v>97</v>
      </c>
      <c r="F27" s="219" t="s">
        <v>216</v>
      </c>
      <c r="G27" s="219">
        <v>2</v>
      </c>
      <c r="H27" s="220">
        <v>9297.8598000000002</v>
      </c>
      <c r="I27" s="217"/>
      <c r="J27" s="217" t="s">
        <v>11</v>
      </c>
      <c r="K27" s="217" t="s">
        <v>69</v>
      </c>
      <c r="L27" s="217" t="s">
        <v>70</v>
      </c>
      <c r="M27" s="227" t="s">
        <v>59</v>
      </c>
      <c r="N27" s="231" t="s">
        <v>69</v>
      </c>
      <c r="O27" s="231" t="s">
        <v>154</v>
      </c>
      <c r="P27" s="221">
        <v>42578</v>
      </c>
      <c r="Q27" s="221">
        <v>42579</v>
      </c>
      <c r="R27" s="233" t="s">
        <v>238</v>
      </c>
      <c r="S27" s="221" t="s">
        <v>201</v>
      </c>
      <c r="T27" s="219">
        <v>10</v>
      </c>
      <c r="U27" s="219">
        <v>22</v>
      </c>
      <c r="V27" s="421"/>
    </row>
    <row r="28" spans="1:22" x14ac:dyDescent="0.2">
      <c r="A28" s="135">
        <v>52422716</v>
      </c>
      <c r="B28" s="91">
        <v>2035416</v>
      </c>
      <c r="C28" s="93" t="s">
        <v>34</v>
      </c>
      <c r="D28" s="98" t="s">
        <v>206</v>
      </c>
      <c r="E28" s="106" t="s">
        <v>97</v>
      </c>
      <c r="F28" s="145" t="s">
        <v>216</v>
      </c>
      <c r="G28" s="99">
        <v>1</v>
      </c>
      <c r="H28" s="136">
        <v>4000</v>
      </c>
      <c r="I28" s="91"/>
      <c r="J28" s="91" t="s">
        <v>12</v>
      </c>
      <c r="K28" s="91" t="s">
        <v>12</v>
      </c>
      <c r="L28" s="91" t="s">
        <v>85</v>
      </c>
      <c r="M28" s="129" t="s">
        <v>59</v>
      </c>
      <c r="N28" s="92" t="s">
        <v>12</v>
      </c>
      <c r="O28" s="92" t="s">
        <v>154</v>
      </c>
      <c r="P28" s="104">
        <v>42553</v>
      </c>
      <c r="Q28" s="104">
        <v>42557</v>
      </c>
      <c r="R28" s="104" t="s">
        <v>199</v>
      </c>
      <c r="S28" s="144" t="s">
        <v>212</v>
      </c>
      <c r="T28" s="99">
        <v>8</v>
      </c>
      <c r="U28" s="99">
        <v>20</v>
      </c>
      <c r="V28" s="421"/>
    </row>
    <row r="29" spans="1:22" x14ac:dyDescent="0.2">
      <c r="A29" s="97">
        <v>90528836</v>
      </c>
      <c r="B29" s="93">
        <v>625114</v>
      </c>
      <c r="C29" s="93" t="s">
        <v>34</v>
      </c>
      <c r="D29" s="98" t="s">
        <v>232</v>
      </c>
      <c r="E29" s="106" t="s">
        <v>97</v>
      </c>
      <c r="F29" s="145" t="s">
        <v>216</v>
      </c>
      <c r="G29" s="99">
        <v>1</v>
      </c>
      <c r="H29" s="100">
        <v>4500</v>
      </c>
      <c r="I29" s="93"/>
      <c r="J29" s="93" t="s">
        <v>12</v>
      </c>
      <c r="K29" s="93" t="s">
        <v>12</v>
      </c>
      <c r="L29" s="93" t="s">
        <v>67</v>
      </c>
      <c r="M29" s="129" t="s">
        <v>59</v>
      </c>
      <c r="N29" s="92" t="s">
        <v>12</v>
      </c>
      <c r="O29" s="92" t="s">
        <v>154</v>
      </c>
      <c r="P29" s="103">
        <v>42557</v>
      </c>
      <c r="Q29" s="103">
        <v>42559</v>
      </c>
      <c r="R29" s="104" t="s">
        <v>199</v>
      </c>
      <c r="S29" s="103" t="s">
        <v>226</v>
      </c>
      <c r="T29" s="99">
        <v>9</v>
      </c>
      <c r="U29" s="99">
        <v>33</v>
      </c>
      <c r="V29" s="421"/>
    </row>
    <row r="30" spans="1:22" x14ac:dyDescent="0.2">
      <c r="A30" s="97">
        <v>78953887</v>
      </c>
      <c r="B30" s="93">
        <v>635668</v>
      </c>
      <c r="C30" s="93" t="s">
        <v>34</v>
      </c>
      <c r="D30" s="98" t="s">
        <v>230</v>
      </c>
      <c r="E30" s="106" t="s">
        <v>97</v>
      </c>
      <c r="F30" s="145" t="s">
        <v>216</v>
      </c>
      <c r="G30" s="99">
        <v>1</v>
      </c>
      <c r="H30" s="100">
        <v>5000</v>
      </c>
      <c r="I30" s="93" t="s">
        <v>234</v>
      </c>
      <c r="J30" s="93" t="s">
        <v>12</v>
      </c>
      <c r="K30" s="93" t="s">
        <v>12</v>
      </c>
      <c r="L30" s="93" t="s">
        <v>235</v>
      </c>
      <c r="M30" s="129" t="s">
        <v>59</v>
      </c>
      <c r="N30" s="92" t="s">
        <v>12</v>
      </c>
      <c r="O30" s="92" t="s">
        <v>154</v>
      </c>
      <c r="P30" s="103">
        <v>42557</v>
      </c>
      <c r="Q30" s="103">
        <v>42559</v>
      </c>
      <c r="R30" s="104" t="s">
        <v>199</v>
      </c>
      <c r="S30" s="103" t="s">
        <v>203</v>
      </c>
      <c r="T30" s="99">
        <v>10</v>
      </c>
      <c r="U30" s="99">
        <v>22</v>
      </c>
      <c r="V30" s="421"/>
    </row>
    <row r="31" spans="1:22" x14ac:dyDescent="0.2">
      <c r="A31" s="135">
        <v>85801254</v>
      </c>
      <c r="B31" s="91">
        <v>9724383</v>
      </c>
      <c r="C31" s="93" t="s">
        <v>34</v>
      </c>
      <c r="D31" s="98" t="s">
        <v>172</v>
      </c>
      <c r="E31" s="106" t="s">
        <v>97</v>
      </c>
      <c r="F31" s="145" t="s">
        <v>216</v>
      </c>
      <c r="G31" s="99">
        <v>1</v>
      </c>
      <c r="H31" s="136">
        <v>6000</v>
      </c>
      <c r="I31" s="91"/>
      <c r="J31" s="91" t="s">
        <v>25</v>
      </c>
      <c r="K31" s="91" t="s">
        <v>110</v>
      </c>
      <c r="L31" s="91" t="s">
        <v>111</v>
      </c>
      <c r="M31" s="129" t="s">
        <v>228</v>
      </c>
      <c r="N31" s="92" t="s">
        <v>228</v>
      </c>
      <c r="O31" s="92" t="s">
        <v>152</v>
      </c>
      <c r="P31" s="104">
        <v>42552</v>
      </c>
      <c r="Q31" s="104">
        <v>42557</v>
      </c>
      <c r="R31" s="104" t="s">
        <v>199</v>
      </c>
      <c r="S31" s="144" t="s">
        <v>200</v>
      </c>
      <c r="T31" s="99">
        <v>12</v>
      </c>
      <c r="U31" s="99">
        <v>36</v>
      </c>
      <c r="V31" s="421"/>
    </row>
    <row r="32" spans="1:22" x14ac:dyDescent="0.2">
      <c r="A32" s="216">
        <v>71551397</v>
      </c>
      <c r="B32" s="217">
        <v>12760704</v>
      </c>
      <c r="C32" s="217" t="s">
        <v>34</v>
      </c>
      <c r="D32" s="218" t="s">
        <v>285</v>
      </c>
      <c r="E32" s="222" t="s">
        <v>97</v>
      </c>
      <c r="F32" s="219" t="s">
        <v>216</v>
      </c>
      <c r="G32" s="219">
        <v>1</v>
      </c>
      <c r="H32" s="220">
        <v>4490.1126000000004</v>
      </c>
      <c r="I32" s="217"/>
      <c r="J32" s="93" t="s">
        <v>27</v>
      </c>
      <c r="K32" s="217" t="s">
        <v>49</v>
      </c>
      <c r="L32" s="217" t="s">
        <v>50</v>
      </c>
      <c r="M32" s="227" t="s">
        <v>228</v>
      </c>
      <c r="N32" s="231" t="s">
        <v>228</v>
      </c>
      <c r="O32" s="231" t="s">
        <v>152</v>
      </c>
      <c r="P32" s="221">
        <v>42578</v>
      </c>
      <c r="Q32" s="221">
        <v>42579</v>
      </c>
      <c r="R32" s="233" t="s">
        <v>238</v>
      </c>
      <c r="S32" s="221" t="s">
        <v>201</v>
      </c>
      <c r="T32" s="219">
        <v>10</v>
      </c>
      <c r="U32" s="219">
        <v>22</v>
      </c>
      <c r="V32" s="421"/>
    </row>
    <row r="33" spans="1:22" x14ac:dyDescent="0.2">
      <c r="A33" s="196">
        <v>62997844</v>
      </c>
      <c r="B33" s="197">
        <v>11047982</v>
      </c>
      <c r="C33" s="197" t="s">
        <v>34</v>
      </c>
      <c r="D33" s="198" t="s">
        <v>271</v>
      </c>
      <c r="E33" s="202" t="s">
        <v>97</v>
      </c>
      <c r="F33" s="199" t="s">
        <v>216</v>
      </c>
      <c r="G33" s="199">
        <v>2</v>
      </c>
      <c r="H33" s="200">
        <v>9529.2934000000005</v>
      </c>
      <c r="I33" s="263" t="s">
        <v>356</v>
      </c>
      <c r="J33" s="93" t="s">
        <v>19</v>
      </c>
      <c r="K33" s="197" t="s">
        <v>19</v>
      </c>
      <c r="L33" s="197" t="s">
        <v>272</v>
      </c>
      <c r="M33" s="266" t="s">
        <v>59</v>
      </c>
      <c r="N33" s="267" t="s">
        <v>19</v>
      </c>
      <c r="O33" s="267" t="s">
        <v>154</v>
      </c>
      <c r="P33" s="201">
        <v>42577</v>
      </c>
      <c r="Q33" s="201">
        <v>42578</v>
      </c>
      <c r="R33" s="212" t="s">
        <v>238</v>
      </c>
      <c r="S33" s="201" t="s">
        <v>201</v>
      </c>
      <c r="T33" s="199">
        <v>10</v>
      </c>
      <c r="U33" s="199">
        <v>10</v>
      </c>
      <c r="V33" s="421"/>
    </row>
    <row r="34" spans="1:22" x14ac:dyDescent="0.2">
      <c r="A34" s="135">
        <v>70600324</v>
      </c>
      <c r="B34" s="91">
        <v>3256763</v>
      </c>
      <c r="C34" s="93" t="s">
        <v>34</v>
      </c>
      <c r="D34" s="98" t="s">
        <v>171</v>
      </c>
      <c r="E34" s="106" t="s">
        <v>97</v>
      </c>
      <c r="F34" s="145" t="s">
        <v>216</v>
      </c>
      <c r="G34" s="99">
        <v>1</v>
      </c>
      <c r="H34" s="136">
        <v>5666.9740000000002</v>
      </c>
      <c r="I34" s="91"/>
      <c r="J34" s="91" t="s">
        <v>16</v>
      </c>
      <c r="K34" s="91" t="s">
        <v>71</v>
      </c>
      <c r="L34" s="91" t="s">
        <v>104</v>
      </c>
      <c r="M34" s="129" t="s">
        <v>228</v>
      </c>
      <c r="N34" s="92" t="s">
        <v>228</v>
      </c>
      <c r="O34" s="92" t="s">
        <v>152</v>
      </c>
      <c r="P34" s="104">
        <v>42552</v>
      </c>
      <c r="Q34" s="104">
        <v>42557</v>
      </c>
      <c r="R34" s="104" t="s">
        <v>199</v>
      </c>
      <c r="S34" s="144" t="s">
        <v>200</v>
      </c>
      <c r="T34" s="99">
        <v>12</v>
      </c>
      <c r="U34" s="99">
        <v>36</v>
      </c>
      <c r="V34" s="421"/>
    </row>
    <row r="35" spans="1:22" x14ac:dyDescent="0.2">
      <c r="A35" s="135">
        <v>7368748</v>
      </c>
      <c r="B35" s="91">
        <v>521464</v>
      </c>
      <c r="C35" s="93" t="s">
        <v>34</v>
      </c>
      <c r="D35" s="98" t="s">
        <v>209</v>
      </c>
      <c r="E35" s="106" t="s">
        <v>97</v>
      </c>
      <c r="F35" s="145" t="s">
        <v>216</v>
      </c>
      <c r="G35" s="99">
        <v>1</v>
      </c>
      <c r="H35" s="136">
        <v>5534.7510000000002</v>
      </c>
      <c r="I35" s="91"/>
      <c r="J35" s="91" t="s">
        <v>12</v>
      </c>
      <c r="K35" s="91" t="s">
        <v>49</v>
      </c>
      <c r="L35" s="91" t="s">
        <v>173</v>
      </c>
      <c r="M35" s="129" t="s">
        <v>228</v>
      </c>
      <c r="N35" s="92" t="s">
        <v>228</v>
      </c>
      <c r="O35" s="92" t="s">
        <v>152</v>
      </c>
      <c r="P35" s="104">
        <v>42552</v>
      </c>
      <c r="Q35" s="104">
        <v>42557</v>
      </c>
      <c r="R35" s="104" t="s">
        <v>199</v>
      </c>
      <c r="S35" s="144" t="s">
        <v>200</v>
      </c>
      <c r="T35" s="99">
        <v>12</v>
      </c>
      <c r="U35" s="99">
        <v>12</v>
      </c>
      <c r="V35" s="421"/>
    </row>
    <row r="36" spans="1:22" x14ac:dyDescent="0.2">
      <c r="A36" s="252">
        <v>55165116</v>
      </c>
      <c r="B36" s="253">
        <v>1541168</v>
      </c>
      <c r="C36" s="158" t="s">
        <v>34</v>
      </c>
      <c r="D36" s="254" t="s">
        <v>345</v>
      </c>
      <c r="E36" s="255" t="s">
        <v>97</v>
      </c>
      <c r="F36" s="161" t="s">
        <v>216</v>
      </c>
      <c r="G36" s="256">
        <v>1</v>
      </c>
      <c r="H36" s="257">
        <v>4000</v>
      </c>
      <c r="I36" s="253"/>
      <c r="J36" s="158" t="s">
        <v>12</v>
      </c>
      <c r="K36" s="253" t="s">
        <v>12</v>
      </c>
      <c r="L36" s="253" t="s">
        <v>78</v>
      </c>
      <c r="M36" s="235" t="s">
        <v>228</v>
      </c>
      <c r="N36" s="234" t="s">
        <v>228</v>
      </c>
      <c r="O36" s="234" t="s">
        <v>152</v>
      </c>
      <c r="P36" s="258">
        <v>42580</v>
      </c>
      <c r="Q36" s="258">
        <v>42583</v>
      </c>
      <c r="R36" s="259" t="s">
        <v>238</v>
      </c>
      <c r="S36" s="258" t="s">
        <v>226</v>
      </c>
      <c r="T36" s="256">
        <v>8</v>
      </c>
      <c r="U36" s="256">
        <v>20</v>
      </c>
      <c r="V36" s="421"/>
    </row>
    <row r="37" spans="1:22" s="280" customFormat="1" x14ac:dyDescent="0.2">
      <c r="A37" s="339">
        <v>76437850</v>
      </c>
      <c r="B37" s="340">
        <v>1569572</v>
      </c>
      <c r="C37" s="340" t="s">
        <v>359</v>
      </c>
      <c r="D37" s="341" t="s">
        <v>426</v>
      </c>
      <c r="E37" s="342" t="s">
        <v>97</v>
      </c>
      <c r="F37" s="343" t="s">
        <v>216</v>
      </c>
      <c r="G37" s="343">
        <v>1</v>
      </c>
      <c r="H37" s="344">
        <v>4490.1104999999998</v>
      </c>
      <c r="I37" s="340"/>
      <c r="J37" s="340" t="s">
        <v>27</v>
      </c>
      <c r="K37" s="340" t="s">
        <v>49</v>
      </c>
      <c r="L37" s="340" t="s">
        <v>50</v>
      </c>
      <c r="M37" s="305" t="s">
        <v>228</v>
      </c>
      <c r="N37" s="306" t="s">
        <v>228</v>
      </c>
      <c r="O37" s="306" t="s">
        <v>152</v>
      </c>
      <c r="P37" s="346">
        <v>42600</v>
      </c>
      <c r="Q37" s="346">
        <v>42601</v>
      </c>
      <c r="R37" s="353" t="s">
        <v>389</v>
      </c>
      <c r="S37" s="346" t="s">
        <v>200</v>
      </c>
      <c r="T37" s="343">
        <v>10</v>
      </c>
      <c r="U37" s="343">
        <v>22</v>
      </c>
      <c r="V37" s="421"/>
    </row>
    <row r="38" spans="1:22" s="271" customFormat="1" x14ac:dyDescent="0.2">
      <c r="A38" s="339">
        <v>7191287</v>
      </c>
      <c r="B38" s="340">
        <v>523272</v>
      </c>
      <c r="C38" s="340" t="s">
        <v>359</v>
      </c>
      <c r="D38" s="341" t="s">
        <v>386</v>
      </c>
      <c r="E38" s="342" t="s">
        <v>97</v>
      </c>
      <c r="F38" s="343" t="s">
        <v>216</v>
      </c>
      <c r="G38" s="343">
        <v>2</v>
      </c>
      <c r="H38" s="344">
        <v>3719.1486</v>
      </c>
      <c r="I38" s="340" t="s">
        <v>387</v>
      </c>
      <c r="J38" s="340" t="s">
        <v>11</v>
      </c>
      <c r="K38" s="340" t="s">
        <v>69</v>
      </c>
      <c r="L38" s="340" t="s">
        <v>276</v>
      </c>
      <c r="M38" s="305" t="s">
        <v>59</v>
      </c>
      <c r="N38" s="352" t="s">
        <v>227</v>
      </c>
      <c r="O38" s="352" t="s">
        <v>154</v>
      </c>
      <c r="P38" s="346">
        <v>42590</v>
      </c>
      <c r="Q38" s="346">
        <v>42591</v>
      </c>
      <c r="R38" s="346" t="s">
        <v>238</v>
      </c>
      <c r="S38" s="346" t="s">
        <v>320</v>
      </c>
      <c r="T38" s="343">
        <v>4</v>
      </c>
      <c r="U38" s="343">
        <v>4</v>
      </c>
      <c r="V38" s="421"/>
    </row>
    <row r="39" spans="1:22" s="271" customFormat="1" x14ac:dyDescent="0.2">
      <c r="A39" s="339">
        <v>81398852</v>
      </c>
      <c r="B39" s="340">
        <v>1462657</v>
      </c>
      <c r="C39" s="340" t="s">
        <v>359</v>
      </c>
      <c r="D39" s="341" t="s">
        <v>390</v>
      </c>
      <c r="E39" s="342" t="s">
        <v>102</v>
      </c>
      <c r="F39" s="343" t="s">
        <v>217</v>
      </c>
      <c r="G39" s="343">
        <v>1</v>
      </c>
      <c r="H39" s="344">
        <v>7244.5852999999997</v>
      </c>
      <c r="I39" s="340"/>
      <c r="J39" s="340" t="s">
        <v>11</v>
      </c>
      <c r="K39" s="340" t="s">
        <v>69</v>
      </c>
      <c r="L39" s="340" t="s">
        <v>70</v>
      </c>
      <c r="M39" s="305" t="s">
        <v>228</v>
      </c>
      <c r="N39" s="352" t="s">
        <v>228</v>
      </c>
      <c r="O39" s="352" t="s">
        <v>154</v>
      </c>
      <c r="P39" s="346">
        <v>42589</v>
      </c>
      <c r="Q39" s="346">
        <v>42591</v>
      </c>
      <c r="R39" s="346" t="s">
        <v>389</v>
      </c>
      <c r="S39" s="346" t="s">
        <v>211</v>
      </c>
      <c r="T39" s="343">
        <v>11</v>
      </c>
      <c r="U39" s="343">
        <v>23</v>
      </c>
      <c r="V39" s="421"/>
    </row>
    <row r="40" spans="1:22" s="271" customFormat="1" x14ac:dyDescent="0.2">
      <c r="A40" s="354">
        <v>50935715</v>
      </c>
      <c r="B40" s="355">
        <v>1911264</v>
      </c>
      <c r="C40" s="355" t="s">
        <v>359</v>
      </c>
      <c r="D40" s="356" t="s">
        <v>400</v>
      </c>
      <c r="E40" s="357" t="s">
        <v>102</v>
      </c>
      <c r="F40" s="358" t="s">
        <v>217</v>
      </c>
      <c r="G40" s="358">
        <v>1</v>
      </c>
      <c r="H40" s="359">
        <v>4958.3100000000004</v>
      </c>
      <c r="I40" s="355"/>
      <c r="J40" s="355" t="s">
        <v>15</v>
      </c>
      <c r="K40" s="355" t="s">
        <v>82</v>
      </c>
      <c r="L40" s="355" t="s">
        <v>401</v>
      </c>
      <c r="M40" s="360" t="s">
        <v>59</v>
      </c>
      <c r="N40" s="361" t="s">
        <v>82</v>
      </c>
      <c r="O40" s="361" t="s">
        <v>154</v>
      </c>
      <c r="P40" s="362">
        <v>42592</v>
      </c>
      <c r="Q40" s="362">
        <v>42593</v>
      </c>
      <c r="R40" s="362" t="s">
        <v>389</v>
      </c>
      <c r="S40" s="362" t="s">
        <v>226</v>
      </c>
      <c r="T40" s="358">
        <v>7</v>
      </c>
      <c r="U40" s="358">
        <v>7</v>
      </c>
      <c r="V40" s="421"/>
    </row>
    <row r="41" spans="1:22" x14ac:dyDescent="0.2">
      <c r="A41" s="339">
        <v>51710927</v>
      </c>
      <c r="B41" s="340">
        <v>643169</v>
      </c>
      <c r="C41" s="340" t="s">
        <v>359</v>
      </c>
      <c r="D41" s="341" t="s">
        <v>379</v>
      </c>
      <c r="E41" s="342" t="s">
        <v>97</v>
      </c>
      <c r="F41" s="343" t="s">
        <v>216</v>
      </c>
      <c r="G41" s="343">
        <v>1</v>
      </c>
      <c r="H41" s="344">
        <v>5500</v>
      </c>
      <c r="I41" s="340"/>
      <c r="J41" s="340" t="s">
        <v>12</v>
      </c>
      <c r="K41" s="340" t="s">
        <v>12</v>
      </c>
      <c r="L41" s="340" t="s">
        <v>96</v>
      </c>
      <c r="M41" s="305" t="s">
        <v>59</v>
      </c>
      <c r="N41" s="306" t="s">
        <v>12</v>
      </c>
      <c r="O41" s="306" t="s">
        <v>154</v>
      </c>
      <c r="P41" s="346">
        <v>42583</v>
      </c>
      <c r="Q41" s="346">
        <v>42586</v>
      </c>
      <c r="R41" s="353" t="s">
        <v>238</v>
      </c>
      <c r="S41" s="346" t="s">
        <v>200</v>
      </c>
      <c r="T41" s="343">
        <v>11</v>
      </c>
      <c r="U41" s="343">
        <v>23</v>
      </c>
      <c r="V41" s="421"/>
    </row>
    <row r="42" spans="1:22" s="271" customFormat="1" x14ac:dyDescent="0.2">
      <c r="A42" s="339">
        <v>68593030</v>
      </c>
      <c r="B42" s="340">
        <v>5670326</v>
      </c>
      <c r="C42" s="340" t="s">
        <v>359</v>
      </c>
      <c r="D42" s="341" t="s">
        <v>393</v>
      </c>
      <c r="E42" s="342" t="s">
        <v>97</v>
      </c>
      <c r="F42" s="343" t="s">
        <v>216</v>
      </c>
      <c r="G42" s="343">
        <v>1</v>
      </c>
      <c r="H42" s="344">
        <v>4184.0397999999996</v>
      </c>
      <c r="I42" s="340"/>
      <c r="J42" s="340" t="s">
        <v>11</v>
      </c>
      <c r="K42" s="340" t="s">
        <v>69</v>
      </c>
      <c r="L42" s="340" t="s">
        <v>276</v>
      </c>
      <c r="M42" s="305" t="s">
        <v>59</v>
      </c>
      <c r="N42" s="352" t="s">
        <v>69</v>
      </c>
      <c r="O42" s="352" t="s">
        <v>154</v>
      </c>
      <c r="P42" s="346">
        <v>42591</v>
      </c>
      <c r="Q42" s="346">
        <v>42592</v>
      </c>
      <c r="R42" s="346" t="s">
        <v>238</v>
      </c>
      <c r="S42" s="346" t="s">
        <v>203</v>
      </c>
      <c r="T42" s="343">
        <v>9</v>
      </c>
      <c r="U42" s="343">
        <v>9</v>
      </c>
      <c r="V42" s="421"/>
    </row>
    <row r="43" spans="1:22" s="280" customFormat="1" x14ac:dyDescent="0.2">
      <c r="A43" s="339">
        <v>72825241</v>
      </c>
      <c r="B43" s="340">
        <v>1741742</v>
      </c>
      <c r="C43" s="340" t="s">
        <v>359</v>
      </c>
      <c r="D43" s="341" t="s">
        <v>414</v>
      </c>
      <c r="E43" s="342" t="s">
        <v>102</v>
      </c>
      <c r="F43" s="343" t="s">
        <v>217</v>
      </c>
      <c r="G43" s="343">
        <v>1</v>
      </c>
      <c r="H43" s="344">
        <v>6749.8310000000001</v>
      </c>
      <c r="I43" s="340" t="s">
        <v>415</v>
      </c>
      <c r="J43" s="340" t="s">
        <v>19</v>
      </c>
      <c r="K43" s="340" t="s">
        <v>19</v>
      </c>
      <c r="L43" s="340" t="s">
        <v>416</v>
      </c>
      <c r="M43" s="305" t="s">
        <v>228</v>
      </c>
      <c r="N43" s="352" t="s">
        <v>228</v>
      </c>
      <c r="O43" s="352" t="s">
        <v>154</v>
      </c>
      <c r="P43" s="346">
        <v>42597</v>
      </c>
      <c r="Q43" s="346">
        <v>42598</v>
      </c>
      <c r="R43" s="346" t="s">
        <v>389</v>
      </c>
      <c r="S43" s="346" t="s">
        <v>200</v>
      </c>
      <c r="T43" s="343">
        <v>10</v>
      </c>
      <c r="U43" s="343">
        <v>22</v>
      </c>
      <c r="V43" s="421"/>
    </row>
    <row r="44" spans="1:22" s="333" customFormat="1" x14ac:dyDescent="0.2">
      <c r="A44" s="339">
        <v>5308995</v>
      </c>
      <c r="B44" s="340">
        <v>664343</v>
      </c>
      <c r="C44" s="340" t="s">
        <v>359</v>
      </c>
      <c r="D44" s="341" t="s">
        <v>438</v>
      </c>
      <c r="E44" s="342" t="s">
        <v>102</v>
      </c>
      <c r="F44" s="343" t="s">
        <v>217</v>
      </c>
      <c r="G44" s="343">
        <v>1</v>
      </c>
      <c r="H44" s="344">
        <v>7083.3</v>
      </c>
      <c r="I44" s="340" t="s">
        <v>439</v>
      </c>
      <c r="J44" s="340" t="s">
        <v>12</v>
      </c>
      <c r="K44" s="340" t="s">
        <v>12</v>
      </c>
      <c r="L44" s="340" t="s">
        <v>67</v>
      </c>
      <c r="M44" s="305" t="s">
        <v>228</v>
      </c>
      <c r="N44" s="361" t="s">
        <v>228</v>
      </c>
      <c r="O44" s="361" t="s">
        <v>154</v>
      </c>
      <c r="P44" s="346">
        <v>42606</v>
      </c>
      <c r="Q44" s="346">
        <v>42608</v>
      </c>
      <c r="R44" s="363" t="s">
        <v>389</v>
      </c>
      <c r="S44" s="346" t="s">
        <v>200</v>
      </c>
      <c r="T44" s="343">
        <v>10</v>
      </c>
      <c r="U44" s="343">
        <v>10</v>
      </c>
      <c r="V44" s="421"/>
    </row>
    <row r="45" spans="1:22" x14ac:dyDescent="0.2">
      <c r="A45" s="339">
        <v>67021984</v>
      </c>
      <c r="B45" s="340">
        <v>1826183</v>
      </c>
      <c r="C45" s="340" t="s">
        <v>359</v>
      </c>
      <c r="D45" s="341" t="s">
        <v>374</v>
      </c>
      <c r="E45" s="342" t="s">
        <v>97</v>
      </c>
      <c r="F45" s="343" t="s">
        <v>216</v>
      </c>
      <c r="G45" s="343">
        <v>5</v>
      </c>
      <c r="H45" s="344">
        <v>50000</v>
      </c>
      <c r="I45" s="340"/>
      <c r="J45" s="340" t="s">
        <v>12</v>
      </c>
      <c r="K45" s="340" t="s">
        <v>12</v>
      </c>
      <c r="L45" s="340" t="s">
        <v>68</v>
      </c>
      <c r="M45" s="305" t="s">
        <v>59</v>
      </c>
      <c r="N45" s="352" t="s">
        <v>12</v>
      </c>
      <c r="O45" s="352" t="s">
        <v>154</v>
      </c>
      <c r="P45" s="346">
        <v>42584</v>
      </c>
      <c r="Q45" s="346">
        <v>42586</v>
      </c>
      <c r="R45" s="346" t="s">
        <v>238</v>
      </c>
      <c r="S45" s="346" t="s">
        <v>375</v>
      </c>
      <c r="T45" s="343">
        <v>20</v>
      </c>
      <c r="U45" s="343">
        <v>20</v>
      </c>
      <c r="V45" s="421"/>
    </row>
    <row r="46" spans="1:22" s="280" customFormat="1" x14ac:dyDescent="0.2">
      <c r="A46" s="339">
        <v>55343553</v>
      </c>
      <c r="B46" s="340">
        <v>9724377</v>
      </c>
      <c r="C46" s="340" t="s">
        <v>359</v>
      </c>
      <c r="D46" s="341" t="s">
        <v>417</v>
      </c>
      <c r="E46" s="342" t="s">
        <v>97</v>
      </c>
      <c r="F46" s="343" t="s">
        <v>216</v>
      </c>
      <c r="G46" s="343">
        <v>1</v>
      </c>
      <c r="H46" s="344">
        <v>4764.6422000000002</v>
      </c>
      <c r="I46" s="340" t="s">
        <v>418</v>
      </c>
      <c r="J46" s="340" t="s">
        <v>16</v>
      </c>
      <c r="K46" s="340" t="s">
        <v>86</v>
      </c>
      <c r="L46" s="340" t="s">
        <v>87</v>
      </c>
      <c r="M46" s="305" t="s">
        <v>59</v>
      </c>
      <c r="N46" s="352" t="s">
        <v>86</v>
      </c>
      <c r="O46" s="352" t="s">
        <v>154</v>
      </c>
      <c r="P46" s="346">
        <v>42597</v>
      </c>
      <c r="Q46" s="346">
        <v>42598</v>
      </c>
      <c r="R46" s="346" t="s">
        <v>389</v>
      </c>
      <c r="S46" s="346" t="s">
        <v>200</v>
      </c>
      <c r="T46" s="343">
        <v>10</v>
      </c>
      <c r="U46" s="343">
        <v>10</v>
      </c>
      <c r="V46" s="421"/>
    </row>
    <row r="47" spans="1:22" s="333" customFormat="1" x14ac:dyDescent="0.2">
      <c r="A47" s="339">
        <v>7355811</v>
      </c>
      <c r="B47" s="340">
        <v>990474</v>
      </c>
      <c r="C47" s="340" t="s">
        <v>359</v>
      </c>
      <c r="D47" s="341" t="s">
        <v>446</v>
      </c>
      <c r="E47" s="342" t="s">
        <v>97</v>
      </c>
      <c r="F47" s="343" t="s">
        <v>216</v>
      </c>
      <c r="G47" s="343">
        <v>2</v>
      </c>
      <c r="H47" s="344">
        <v>4000</v>
      </c>
      <c r="I47" s="340" t="s">
        <v>447</v>
      </c>
      <c r="J47" s="340" t="s">
        <v>12</v>
      </c>
      <c r="K47" s="340" t="s">
        <v>12</v>
      </c>
      <c r="L47" s="340" t="s">
        <v>67</v>
      </c>
      <c r="M47" s="305" t="s">
        <v>59</v>
      </c>
      <c r="N47" s="361" t="s">
        <v>12</v>
      </c>
      <c r="O47" s="361" t="s">
        <v>154</v>
      </c>
      <c r="P47" s="346">
        <v>42608</v>
      </c>
      <c r="Q47" s="346">
        <v>42611</v>
      </c>
      <c r="R47" s="363" t="s">
        <v>389</v>
      </c>
      <c r="S47" s="346" t="s">
        <v>204</v>
      </c>
      <c r="T47" s="343">
        <v>4</v>
      </c>
      <c r="U47" s="343">
        <v>4</v>
      </c>
      <c r="V47" s="421"/>
    </row>
    <row r="48" spans="1:22" s="271" customFormat="1" x14ac:dyDescent="0.2">
      <c r="A48" s="339">
        <v>70970314</v>
      </c>
      <c r="B48" s="340">
        <v>939220</v>
      </c>
      <c r="C48" s="340" t="s">
        <v>359</v>
      </c>
      <c r="D48" s="341" t="s">
        <v>397</v>
      </c>
      <c r="E48" s="342" t="s">
        <v>97</v>
      </c>
      <c r="F48" s="343" t="s">
        <v>216</v>
      </c>
      <c r="G48" s="343">
        <v>1</v>
      </c>
      <c r="H48" s="344">
        <v>4648.9309000000003</v>
      </c>
      <c r="I48" s="340" t="s">
        <v>398</v>
      </c>
      <c r="J48" s="340" t="s">
        <v>11</v>
      </c>
      <c r="K48" s="340" t="s">
        <v>69</v>
      </c>
      <c r="L48" s="340" t="s">
        <v>399</v>
      </c>
      <c r="M48" s="305" t="s">
        <v>59</v>
      </c>
      <c r="N48" s="352" t="s">
        <v>69</v>
      </c>
      <c r="O48" s="352" t="s">
        <v>154</v>
      </c>
      <c r="P48" s="346">
        <v>42592</v>
      </c>
      <c r="Q48" s="346">
        <v>42593</v>
      </c>
      <c r="R48" s="346" t="s">
        <v>389</v>
      </c>
      <c r="S48" s="346" t="s">
        <v>200</v>
      </c>
      <c r="T48" s="343">
        <v>10</v>
      </c>
      <c r="U48" s="343">
        <v>22</v>
      </c>
      <c r="V48" s="421"/>
    </row>
    <row r="49" spans="1:22" x14ac:dyDescent="0.2">
      <c r="A49" s="339">
        <v>52528238</v>
      </c>
      <c r="B49" s="340">
        <v>992366</v>
      </c>
      <c r="C49" s="340" t="s">
        <v>359</v>
      </c>
      <c r="D49" s="341" t="s">
        <v>373</v>
      </c>
      <c r="E49" s="342" t="s">
        <v>97</v>
      </c>
      <c r="F49" s="343" t="s">
        <v>216</v>
      </c>
      <c r="G49" s="343">
        <v>2</v>
      </c>
      <c r="H49" s="344">
        <v>8000</v>
      </c>
      <c r="I49" s="340"/>
      <c r="J49" s="340" t="s">
        <v>12</v>
      </c>
      <c r="K49" s="340" t="s">
        <v>12</v>
      </c>
      <c r="L49" s="340" t="s">
        <v>78</v>
      </c>
      <c r="M49" s="305" t="s">
        <v>59</v>
      </c>
      <c r="N49" s="352" t="s">
        <v>12</v>
      </c>
      <c r="O49" s="352" t="s">
        <v>154</v>
      </c>
      <c r="P49" s="346">
        <v>42585</v>
      </c>
      <c r="Q49" s="346">
        <v>42586</v>
      </c>
      <c r="R49" s="346" t="s">
        <v>238</v>
      </c>
      <c r="S49" s="346" t="s">
        <v>226</v>
      </c>
      <c r="T49" s="343">
        <v>8</v>
      </c>
      <c r="U49" s="343">
        <v>20</v>
      </c>
      <c r="V49" s="421"/>
    </row>
    <row r="50" spans="1:22" s="280" customFormat="1" x14ac:dyDescent="0.2">
      <c r="A50" s="339">
        <v>91008982</v>
      </c>
      <c r="B50" s="340">
        <v>643331</v>
      </c>
      <c r="C50" s="340" t="s">
        <v>359</v>
      </c>
      <c r="D50" s="341" t="s">
        <v>423</v>
      </c>
      <c r="E50" s="342" t="s">
        <v>102</v>
      </c>
      <c r="F50" s="343" t="s">
        <v>217</v>
      </c>
      <c r="G50" s="343">
        <v>1</v>
      </c>
      <c r="H50" s="344">
        <v>3966.6480000000001</v>
      </c>
      <c r="I50" s="340" t="s">
        <v>424</v>
      </c>
      <c r="J50" s="340" t="s">
        <v>12</v>
      </c>
      <c r="K50" s="340" t="s">
        <v>12</v>
      </c>
      <c r="L50" s="340" t="s">
        <v>425</v>
      </c>
      <c r="M50" s="305" t="s">
        <v>59</v>
      </c>
      <c r="N50" s="352" t="s">
        <v>12</v>
      </c>
      <c r="O50" s="352" t="s">
        <v>154</v>
      </c>
      <c r="P50" s="346">
        <v>42599</v>
      </c>
      <c r="Q50" s="346">
        <v>42600</v>
      </c>
      <c r="R50" s="346" t="s">
        <v>389</v>
      </c>
      <c r="S50" s="346" t="s">
        <v>226</v>
      </c>
      <c r="T50" s="343">
        <v>7</v>
      </c>
      <c r="U50" s="343">
        <v>31</v>
      </c>
      <c r="V50" s="421"/>
    </row>
    <row r="51" spans="1:22" x14ac:dyDescent="0.2">
      <c r="A51" s="339">
        <v>54965206</v>
      </c>
      <c r="B51" s="340">
        <v>1186352</v>
      </c>
      <c r="C51" s="340" t="s">
        <v>359</v>
      </c>
      <c r="D51" s="341" t="s">
        <v>376</v>
      </c>
      <c r="E51" s="342" t="s">
        <v>97</v>
      </c>
      <c r="F51" s="343" t="s">
        <v>216</v>
      </c>
      <c r="G51" s="343">
        <v>1</v>
      </c>
      <c r="H51" s="344">
        <v>6000</v>
      </c>
      <c r="I51" s="340"/>
      <c r="J51" s="340" t="s">
        <v>12</v>
      </c>
      <c r="K51" s="340" t="s">
        <v>12</v>
      </c>
      <c r="L51" s="340" t="s">
        <v>377</v>
      </c>
      <c r="M51" s="305" t="s">
        <v>59</v>
      </c>
      <c r="N51" s="352" t="s">
        <v>12</v>
      </c>
      <c r="O51" s="352" t="s">
        <v>154</v>
      </c>
      <c r="P51" s="346">
        <v>42583</v>
      </c>
      <c r="Q51" s="346">
        <v>42586</v>
      </c>
      <c r="R51" s="346" t="s">
        <v>378</v>
      </c>
      <c r="S51" s="346" t="s">
        <v>204</v>
      </c>
      <c r="T51" s="343">
        <v>12</v>
      </c>
      <c r="U51" s="343">
        <v>12</v>
      </c>
      <c r="V51" s="421"/>
    </row>
    <row r="52" spans="1:22" s="280" customFormat="1" x14ac:dyDescent="0.2">
      <c r="A52" s="339">
        <v>92192987</v>
      </c>
      <c r="B52" s="340">
        <v>24778842</v>
      </c>
      <c r="C52" s="340" t="s">
        <v>359</v>
      </c>
      <c r="D52" s="341" t="s">
        <v>428</v>
      </c>
      <c r="E52" s="342" t="s">
        <v>97</v>
      </c>
      <c r="F52" s="343" t="s">
        <v>216</v>
      </c>
      <c r="G52" s="343">
        <v>1</v>
      </c>
      <c r="H52" s="344">
        <v>5000</v>
      </c>
      <c r="I52" s="458" t="s">
        <v>951</v>
      </c>
      <c r="J52" s="340" t="s">
        <v>12</v>
      </c>
      <c r="K52" s="340" t="s">
        <v>12</v>
      </c>
      <c r="L52" s="340" t="s">
        <v>68</v>
      </c>
      <c r="M52" s="305" t="s">
        <v>228</v>
      </c>
      <c r="N52" s="352" t="s">
        <v>228</v>
      </c>
      <c r="O52" s="352" t="s">
        <v>152</v>
      </c>
      <c r="P52" s="346">
        <v>42600</v>
      </c>
      <c r="Q52" s="346">
        <v>42604</v>
      </c>
      <c r="R52" s="346" t="s">
        <v>389</v>
      </c>
      <c r="S52" s="346" t="s">
        <v>200</v>
      </c>
      <c r="T52" s="343">
        <v>10</v>
      </c>
      <c r="U52" s="343">
        <v>10</v>
      </c>
      <c r="V52" s="421"/>
    </row>
    <row r="53" spans="1:22" s="333" customFormat="1" x14ac:dyDescent="0.2">
      <c r="A53" s="339">
        <v>47823549</v>
      </c>
      <c r="B53" s="340">
        <v>21199489</v>
      </c>
      <c r="C53" s="340" t="s">
        <v>359</v>
      </c>
      <c r="D53" s="341" t="s">
        <v>441</v>
      </c>
      <c r="E53" s="342" t="s">
        <v>97</v>
      </c>
      <c r="F53" s="343" t="s">
        <v>216</v>
      </c>
      <c r="G53" s="343">
        <v>2</v>
      </c>
      <c r="H53" s="344">
        <v>1859.5743</v>
      </c>
      <c r="I53" s="340" t="s">
        <v>442</v>
      </c>
      <c r="J53" s="340" t="s">
        <v>11</v>
      </c>
      <c r="K53" s="340" t="s">
        <v>69</v>
      </c>
      <c r="L53" s="340" t="s">
        <v>399</v>
      </c>
      <c r="M53" s="305" t="s">
        <v>59</v>
      </c>
      <c r="N53" s="361" t="s">
        <v>69</v>
      </c>
      <c r="O53" s="361" t="s">
        <v>154</v>
      </c>
      <c r="P53" s="346">
        <v>42607</v>
      </c>
      <c r="Q53" s="346">
        <v>42608</v>
      </c>
      <c r="R53" s="363">
        <v>42614</v>
      </c>
      <c r="S53" s="346" t="s">
        <v>267</v>
      </c>
      <c r="T53" s="343">
        <v>2</v>
      </c>
      <c r="U53" s="343">
        <v>14</v>
      </c>
      <c r="V53" s="421"/>
    </row>
    <row r="54" spans="1:22" s="271" customFormat="1" x14ac:dyDescent="0.2">
      <c r="A54" s="339">
        <v>90665418</v>
      </c>
      <c r="B54" s="340">
        <v>2961589</v>
      </c>
      <c r="C54" s="340" t="s">
        <v>359</v>
      </c>
      <c r="D54" s="341" t="s">
        <v>407</v>
      </c>
      <c r="E54" s="342" t="s">
        <v>97</v>
      </c>
      <c r="F54" s="343" t="s">
        <v>216</v>
      </c>
      <c r="G54" s="343">
        <v>1</v>
      </c>
      <c r="H54" s="344">
        <v>11500</v>
      </c>
      <c r="I54" s="340"/>
      <c r="J54" s="340" t="s">
        <v>12</v>
      </c>
      <c r="K54" s="340" t="s">
        <v>12</v>
      </c>
      <c r="L54" s="340" t="s">
        <v>78</v>
      </c>
      <c r="M54" s="305" t="s">
        <v>228</v>
      </c>
      <c r="N54" s="352" t="s">
        <v>228</v>
      </c>
      <c r="O54" s="352" t="s">
        <v>152</v>
      </c>
      <c r="P54" s="346">
        <v>42592</v>
      </c>
      <c r="Q54" s="346">
        <v>42597</v>
      </c>
      <c r="R54" s="364" t="s">
        <v>238</v>
      </c>
      <c r="S54" s="346" t="s">
        <v>266</v>
      </c>
      <c r="T54" s="343">
        <v>23</v>
      </c>
      <c r="U54" s="343">
        <v>23</v>
      </c>
      <c r="V54" s="421"/>
    </row>
    <row r="55" spans="1:22" s="271" customFormat="1" x14ac:dyDescent="0.2">
      <c r="A55" s="339">
        <v>90665418</v>
      </c>
      <c r="B55" s="340">
        <v>2961589</v>
      </c>
      <c r="C55" s="340" t="s">
        <v>359</v>
      </c>
      <c r="D55" s="341" t="s">
        <v>407</v>
      </c>
      <c r="E55" s="342" t="s">
        <v>102</v>
      </c>
      <c r="F55" s="343" t="s">
        <v>217</v>
      </c>
      <c r="G55" s="343">
        <v>1</v>
      </c>
      <c r="H55" s="344">
        <v>16291.59</v>
      </c>
      <c r="I55" s="340"/>
      <c r="J55" s="340" t="s">
        <v>12</v>
      </c>
      <c r="K55" s="340" t="s">
        <v>12</v>
      </c>
      <c r="L55" s="340" t="s">
        <v>78</v>
      </c>
      <c r="M55" s="305" t="s">
        <v>228</v>
      </c>
      <c r="N55" s="352" t="s">
        <v>228</v>
      </c>
      <c r="O55" s="352" t="s">
        <v>154</v>
      </c>
      <c r="P55" s="346">
        <v>42592</v>
      </c>
      <c r="Q55" s="346">
        <v>42597</v>
      </c>
      <c r="R55" s="346" t="s">
        <v>238</v>
      </c>
      <c r="S55" s="346" t="s">
        <v>266</v>
      </c>
      <c r="T55" s="343">
        <v>23</v>
      </c>
      <c r="U55" s="343">
        <v>23</v>
      </c>
      <c r="V55" s="421"/>
    </row>
    <row r="56" spans="1:22" s="333" customFormat="1" x14ac:dyDescent="0.2">
      <c r="A56" s="339">
        <v>54055930</v>
      </c>
      <c r="B56" s="340">
        <v>1076455</v>
      </c>
      <c r="C56" s="340" t="s">
        <v>359</v>
      </c>
      <c r="D56" s="341" t="s">
        <v>443</v>
      </c>
      <c r="E56" s="342" t="s">
        <v>97</v>
      </c>
      <c r="F56" s="343" t="s">
        <v>216</v>
      </c>
      <c r="G56" s="343">
        <v>1</v>
      </c>
      <c r="H56" s="344">
        <v>2026.4494</v>
      </c>
      <c r="I56" s="388" t="s">
        <v>530</v>
      </c>
      <c r="J56" s="340" t="s">
        <v>11</v>
      </c>
      <c r="K56" s="340" t="s">
        <v>444</v>
      </c>
      <c r="L56" s="340" t="s">
        <v>445</v>
      </c>
      <c r="M56" s="266" t="s">
        <v>59</v>
      </c>
      <c r="N56" s="264" t="s">
        <v>444</v>
      </c>
      <c r="O56" s="264" t="s">
        <v>154</v>
      </c>
      <c r="P56" s="346">
        <v>42606</v>
      </c>
      <c r="Q56" s="346">
        <v>42608</v>
      </c>
      <c r="R56" s="363" t="s">
        <v>389</v>
      </c>
      <c r="S56" s="346" t="s">
        <v>204</v>
      </c>
      <c r="T56" s="343">
        <v>4</v>
      </c>
      <c r="U56" s="343">
        <v>16</v>
      </c>
      <c r="V56" s="421"/>
    </row>
    <row r="57" spans="1:22" s="315" customFormat="1" x14ac:dyDescent="0.2">
      <c r="A57" s="339">
        <v>55809138</v>
      </c>
      <c r="B57" s="340">
        <v>2947704</v>
      </c>
      <c r="C57" s="340" t="s">
        <v>359</v>
      </c>
      <c r="D57" s="341" t="s">
        <v>436</v>
      </c>
      <c r="E57" s="342" t="s">
        <v>102</v>
      </c>
      <c r="F57" s="343" t="s">
        <v>217</v>
      </c>
      <c r="G57" s="343">
        <v>1</v>
      </c>
      <c r="H57" s="344">
        <v>5666.64</v>
      </c>
      <c r="I57" s="340" t="s">
        <v>437</v>
      </c>
      <c r="J57" s="340" t="s">
        <v>12</v>
      </c>
      <c r="K57" s="340" t="s">
        <v>12</v>
      </c>
      <c r="L57" s="340" t="s">
        <v>85</v>
      </c>
      <c r="M57" s="305" t="s">
        <v>59</v>
      </c>
      <c r="N57" s="361" t="s">
        <v>227</v>
      </c>
      <c r="O57" s="361" t="s">
        <v>154</v>
      </c>
      <c r="P57" s="346">
        <v>42606</v>
      </c>
      <c r="Q57" s="346">
        <v>42607</v>
      </c>
      <c r="R57" s="363" t="s">
        <v>389</v>
      </c>
      <c r="S57" s="346" t="s">
        <v>203</v>
      </c>
      <c r="T57" s="343">
        <v>8</v>
      </c>
      <c r="U57" s="343">
        <v>20</v>
      </c>
      <c r="V57" s="421"/>
    </row>
    <row r="58" spans="1:22" s="271" customFormat="1" x14ac:dyDescent="0.2">
      <c r="A58" s="339">
        <v>4659822</v>
      </c>
      <c r="B58" s="340">
        <v>603931</v>
      </c>
      <c r="C58" s="340" t="s">
        <v>359</v>
      </c>
      <c r="D58" s="341" t="s">
        <v>388</v>
      </c>
      <c r="E58" s="342" t="s">
        <v>102</v>
      </c>
      <c r="F58" s="343" t="s">
        <v>217</v>
      </c>
      <c r="G58" s="343">
        <v>1</v>
      </c>
      <c r="H58" s="344">
        <v>6360.9880000000003</v>
      </c>
      <c r="I58" s="340"/>
      <c r="J58" s="340" t="s">
        <v>27</v>
      </c>
      <c r="K58" s="340" t="s">
        <v>49</v>
      </c>
      <c r="L58" s="340" t="s">
        <v>50</v>
      </c>
      <c r="M58" s="305" t="s">
        <v>59</v>
      </c>
      <c r="N58" s="352" t="s">
        <v>49</v>
      </c>
      <c r="O58" s="352" t="s">
        <v>154</v>
      </c>
      <c r="P58" s="346">
        <v>42590</v>
      </c>
      <c r="Q58" s="346">
        <v>42591</v>
      </c>
      <c r="R58" s="346" t="s">
        <v>389</v>
      </c>
      <c r="S58" s="346" t="s">
        <v>200</v>
      </c>
      <c r="T58" s="343">
        <v>10</v>
      </c>
      <c r="U58" s="343">
        <v>10</v>
      </c>
      <c r="V58" s="421"/>
    </row>
    <row r="59" spans="1:22" s="367" customFormat="1" x14ac:dyDescent="0.2">
      <c r="A59" s="371">
        <v>87816288</v>
      </c>
      <c r="B59" s="370">
        <v>20769299</v>
      </c>
      <c r="C59" s="376" t="s">
        <v>359</v>
      </c>
      <c r="D59" s="377" t="s">
        <v>451</v>
      </c>
      <c r="E59" s="378" t="s">
        <v>97</v>
      </c>
      <c r="F59" s="379" t="s">
        <v>216</v>
      </c>
      <c r="G59" s="379">
        <v>1</v>
      </c>
      <c r="H59" s="373">
        <v>4764.6422000000002</v>
      </c>
      <c r="I59" s="370" t="s">
        <v>452</v>
      </c>
      <c r="J59" s="381" t="s">
        <v>16</v>
      </c>
      <c r="K59" s="370" t="s">
        <v>236</v>
      </c>
      <c r="L59" s="370" t="s">
        <v>453</v>
      </c>
      <c r="M59" s="374" t="s">
        <v>228</v>
      </c>
      <c r="N59" s="380" t="s">
        <v>228</v>
      </c>
      <c r="O59" s="380" t="s">
        <v>152</v>
      </c>
      <c r="P59" s="375">
        <v>42611</v>
      </c>
      <c r="Q59" s="375">
        <v>42612</v>
      </c>
      <c r="R59" s="375" t="s">
        <v>389</v>
      </c>
      <c r="S59" s="375" t="s">
        <v>200</v>
      </c>
      <c r="T59" s="372">
        <v>10</v>
      </c>
      <c r="U59" s="372">
        <v>22</v>
      </c>
      <c r="V59" s="421"/>
    </row>
    <row r="60" spans="1:22" s="367" customFormat="1" x14ac:dyDescent="0.2">
      <c r="A60" s="157">
        <v>65099968</v>
      </c>
      <c r="B60" s="376">
        <v>972248</v>
      </c>
      <c r="C60" s="376" t="s">
        <v>475</v>
      </c>
      <c r="D60" s="377" t="s">
        <v>476</v>
      </c>
      <c r="E60" s="378" t="s">
        <v>102</v>
      </c>
      <c r="F60" s="379" t="s">
        <v>217</v>
      </c>
      <c r="G60" s="379">
        <v>1</v>
      </c>
      <c r="H60" s="162">
        <v>7633.1808000000001</v>
      </c>
      <c r="I60" s="376"/>
      <c r="J60" s="376" t="s">
        <v>27</v>
      </c>
      <c r="K60" s="376" t="s">
        <v>49</v>
      </c>
      <c r="L60" s="376" t="s">
        <v>64</v>
      </c>
      <c r="M60" s="235" t="s">
        <v>59</v>
      </c>
      <c r="N60" s="234" t="s">
        <v>49</v>
      </c>
      <c r="O60" s="234" t="s">
        <v>154</v>
      </c>
      <c r="P60" s="163">
        <v>42614</v>
      </c>
      <c r="Q60" s="163">
        <v>42614</v>
      </c>
      <c r="R60" s="164" t="s">
        <v>389</v>
      </c>
      <c r="S60" s="163" t="s">
        <v>413</v>
      </c>
      <c r="T60" s="379">
        <v>12</v>
      </c>
      <c r="U60" s="379">
        <v>24</v>
      </c>
      <c r="V60" s="421"/>
    </row>
    <row r="61" spans="1:22" s="367" customFormat="1" x14ac:dyDescent="0.2">
      <c r="A61" s="339">
        <v>65612629</v>
      </c>
      <c r="B61" s="340">
        <v>4391650</v>
      </c>
      <c r="C61" s="340" t="s">
        <v>359</v>
      </c>
      <c r="D61" s="341" t="s">
        <v>477</v>
      </c>
      <c r="E61" s="342" t="s">
        <v>97</v>
      </c>
      <c r="F61" s="372" t="s">
        <v>216</v>
      </c>
      <c r="G61" s="343">
        <v>4</v>
      </c>
      <c r="H61" s="344">
        <v>17046.094099999998</v>
      </c>
      <c r="I61" s="340" t="s">
        <v>478</v>
      </c>
      <c r="J61" s="370" t="s">
        <v>21</v>
      </c>
      <c r="K61" s="340" t="s">
        <v>95</v>
      </c>
      <c r="L61" s="340" t="s">
        <v>479</v>
      </c>
      <c r="M61" s="374" t="s">
        <v>59</v>
      </c>
      <c r="N61" s="334" t="s">
        <v>21</v>
      </c>
      <c r="O61" s="334" t="s">
        <v>154</v>
      </c>
      <c r="P61" s="346">
        <v>42613</v>
      </c>
      <c r="Q61" s="163">
        <v>42614</v>
      </c>
      <c r="R61" s="353" t="s">
        <v>389</v>
      </c>
      <c r="S61" s="346" t="s">
        <v>200</v>
      </c>
      <c r="T61" s="343">
        <v>10</v>
      </c>
      <c r="U61" s="343">
        <v>22</v>
      </c>
      <c r="V61" s="421"/>
    </row>
    <row r="62" spans="1:22" s="367" customFormat="1" x14ac:dyDescent="0.2">
      <c r="A62" s="339">
        <v>55982607</v>
      </c>
      <c r="B62" s="340">
        <v>4040662</v>
      </c>
      <c r="C62" s="340" t="s">
        <v>359</v>
      </c>
      <c r="D62" s="341" t="s">
        <v>480</v>
      </c>
      <c r="E62" s="342" t="s">
        <v>97</v>
      </c>
      <c r="F62" s="372" t="s">
        <v>216</v>
      </c>
      <c r="G62" s="343">
        <v>1</v>
      </c>
      <c r="H62" s="344">
        <v>4764.6422000000002</v>
      </c>
      <c r="I62" s="340"/>
      <c r="J62" s="370" t="s">
        <v>16</v>
      </c>
      <c r="K62" s="340" t="s">
        <v>66</v>
      </c>
      <c r="L62" s="340" t="s">
        <v>481</v>
      </c>
      <c r="M62" s="374" t="s">
        <v>228</v>
      </c>
      <c r="N62" s="334" t="s">
        <v>228</v>
      </c>
      <c r="O62" s="334" t="s">
        <v>152</v>
      </c>
      <c r="P62" s="346">
        <v>42613</v>
      </c>
      <c r="Q62" s="163">
        <v>42614</v>
      </c>
      <c r="R62" s="353" t="s">
        <v>389</v>
      </c>
      <c r="S62" s="346" t="s">
        <v>200</v>
      </c>
      <c r="T62" s="343">
        <v>10</v>
      </c>
      <c r="U62" s="343">
        <v>22</v>
      </c>
      <c r="V62" s="421"/>
    </row>
    <row r="63" spans="1:22" s="367" customFormat="1" x14ac:dyDescent="0.2">
      <c r="A63" s="339">
        <v>49092651</v>
      </c>
      <c r="B63" s="340">
        <v>2056406</v>
      </c>
      <c r="C63" s="340" t="s">
        <v>359</v>
      </c>
      <c r="D63" s="341" t="s">
        <v>482</v>
      </c>
      <c r="E63" s="342" t="s">
        <v>97</v>
      </c>
      <c r="F63" s="372" t="s">
        <v>216</v>
      </c>
      <c r="G63" s="343">
        <v>1</v>
      </c>
      <c r="H63" s="344">
        <v>2500</v>
      </c>
      <c r="I63" s="340"/>
      <c r="J63" s="370" t="s">
        <v>12</v>
      </c>
      <c r="K63" s="340" t="s">
        <v>12</v>
      </c>
      <c r="L63" s="340" t="s">
        <v>425</v>
      </c>
      <c r="M63" s="374" t="s">
        <v>59</v>
      </c>
      <c r="N63" s="334" t="s">
        <v>12</v>
      </c>
      <c r="O63" s="334" t="s">
        <v>154</v>
      </c>
      <c r="P63" s="346">
        <v>42612</v>
      </c>
      <c r="Q63" s="163">
        <v>42614</v>
      </c>
      <c r="R63" s="353" t="s">
        <v>389</v>
      </c>
      <c r="S63" s="346" t="s">
        <v>483</v>
      </c>
      <c r="T63" s="343">
        <v>5</v>
      </c>
      <c r="U63" s="343">
        <v>17</v>
      </c>
      <c r="V63" s="421"/>
    </row>
    <row r="64" spans="1:22" s="367" customFormat="1" x14ac:dyDescent="0.2">
      <c r="A64" s="399">
        <v>61525104</v>
      </c>
      <c r="B64" s="400">
        <v>5781880</v>
      </c>
      <c r="C64" s="388" t="s">
        <v>359</v>
      </c>
      <c r="D64" s="401" t="s">
        <v>486</v>
      </c>
      <c r="E64" s="402" t="s">
        <v>97</v>
      </c>
      <c r="F64" s="390" t="s">
        <v>216</v>
      </c>
      <c r="G64" s="403">
        <v>1</v>
      </c>
      <c r="H64" s="404">
        <v>5000</v>
      </c>
      <c r="I64" s="400" t="s">
        <v>487</v>
      </c>
      <c r="J64" s="388" t="s">
        <v>25</v>
      </c>
      <c r="K64" s="400" t="s">
        <v>488</v>
      </c>
      <c r="L64" s="400" t="s">
        <v>489</v>
      </c>
      <c r="M64" s="391" t="s">
        <v>228</v>
      </c>
      <c r="N64" s="387" t="s">
        <v>228</v>
      </c>
      <c r="O64" s="387" t="s">
        <v>152</v>
      </c>
      <c r="P64" s="407">
        <v>42613</v>
      </c>
      <c r="Q64" s="407">
        <v>42615</v>
      </c>
      <c r="R64" s="414" t="s">
        <v>389</v>
      </c>
      <c r="S64" s="407" t="s">
        <v>200</v>
      </c>
      <c r="T64" s="403">
        <v>10</v>
      </c>
      <c r="U64" s="403">
        <v>22</v>
      </c>
      <c r="V64" s="421"/>
    </row>
    <row r="65" spans="1:22" s="367" customFormat="1" x14ac:dyDescent="0.2">
      <c r="A65" s="399">
        <v>76373022</v>
      </c>
      <c r="B65" s="400">
        <v>11141657</v>
      </c>
      <c r="C65" s="388" t="s">
        <v>475</v>
      </c>
      <c r="D65" s="401" t="s">
        <v>484</v>
      </c>
      <c r="E65" s="402" t="s">
        <v>102</v>
      </c>
      <c r="F65" s="390" t="s">
        <v>217</v>
      </c>
      <c r="G65" s="403">
        <v>1</v>
      </c>
      <c r="H65" s="404">
        <v>7745.3104000000003</v>
      </c>
      <c r="I65" s="400"/>
      <c r="J65" s="388" t="s">
        <v>14</v>
      </c>
      <c r="K65" s="400" t="s">
        <v>14</v>
      </c>
      <c r="L65" s="400" t="s">
        <v>485</v>
      </c>
      <c r="M65" s="391" t="s">
        <v>228</v>
      </c>
      <c r="N65" s="387" t="s">
        <v>228</v>
      </c>
      <c r="O65" s="387" t="s">
        <v>152</v>
      </c>
      <c r="P65" s="407">
        <v>42614</v>
      </c>
      <c r="Q65" s="407">
        <v>42615</v>
      </c>
      <c r="R65" s="414" t="s">
        <v>389</v>
      </c>
      <c r="S65" s="407" t="s">
        <v>413</v>
      </c>
      <c r="T65" s="403">
        <v>12</v>
      </c>
      <c r="U65" s="403">
        <v>36</v>
      </c>
      <c r="V65" s="421"/>
    </row>
    <row r="66" spans="1:22" s="386" customFormat="1" x14ac:dyDescent="0.2">
      <c r="A66" s="371">
        <v>8400657</v>
      </c>
      <c r="B66" s="388">
        <v>830434</v>
      </c>
      <c r="C66" s="388" t="s">
        <v>475</v>
      </c>
      <c r="D66" s="319" t="s">
        <v>504</v>
      </c>
      <c r="E66" s="326" t="s">
        <v>97</v>
      </c>
      <c r="F66" s="390" t="s">
        <v>216</v>
      </c>
      <c r="G66" s="390">
        <v>6</v>
      </c>
      <c r="H66" s="373">
        <v>33472.311399999999</v>
      </c>
      <c r="I66" s="388" t="s">
        <v>505</v>
      </c>
      <c r="J66" s="388" t="s">
        <v>12</v>
      </c>
      <c r="K66" s="388" t="s">
        <v>12</v>
      </c>
      <c r="L66" s="388" t="s">
        <v>506</v>
      </c>
      <c r="M66" s="391" t="s">
        <v>59</v>
      </c>
      <c r="N66" s="387" t="s">
        <v>227</v>
      </c>
      <c r="O66" s="387" t="s">
        <v>154</v>
      </c>
      <c r="P66" s="375">
        <v>42615</v>
      </c>
      <c r="Q66" s="375">
        <v>42618</v>
      </c>
      <c r="R66" s="104" t="s">
        <v>199</v>
      </c>
      <c r="S66" s="375" t="s">
        <v>200</v>
      </c>
      <c r="T66" s="390">
        <v>12</v>
      </c>
      <c r="U66" s="390">
        <v>36</v>
      </c>
      <c r="V66" s="421"/>
    </row>
    <row r="67" spans="1:22" s="386" customFormat="1" x14ac:dyDescent="0.2">
      <c r="A67" s="371">
        <v>52285970</v>
      </c>
      <c r="B67" s="388">
        <v>629196</v>
      </c>
      <c r="C67" s="388" t="s">
        <v>475</v>
      </c>
      <c r="D67" s="319" t="s">
        <v>507</v>
      </c>
      <c r="E67" s="326" t="s">
        <v>97</v>
      </c>
      <c r="F67" s="390" t="s">
        <v>216</v>
      </c>
      <c r="G67" s="390">
        <v>1</v>
      </c>
      <c r="H67" s="373">
        <v>6000</v>
      </c>
      <c r="I67" s="388" t="s">
        <v>508</v>
      </c>
      <c r="J67" s="388" t="s">
        <v>12</v>
      </c>
      <c r="K67" s="388" t="s">
        <v>12</v>
      </c>
      <c r="L67" s="388" t="s">
        <v>85</v>
      </c>
      <c r="M67" s="391" t="s">
        <v>228</v>
      </c>
      <c r="N67" s="387" t="s">
        <v>228</v>
      </c>
      <c r="O67" s="387" t="s">
        <v>152</v>
      </c>
      <c r="P67" s="375">
        <v>42619</v>
      </c>
      <c r="Q67" s="375">
        <v>42620</v>
      </c>
      <c r="R67" s="104" t="s">
        <v>503</v>
      </c>
      <c r="S67" s="375" t="s">
        <v>509</v>
      </c>
      <c r="T67" s="390">
        <v>12</v>
      </c>
      <c r="U67" s="390">
        <v>12</v>
      </c>
      <c r="V67" s="421"/>
    </row>
    <row r="68" spans="1:22" s="386" customFormat="1" x14ac:dyDescent="0.2">
      <c r="A68" s="371">
        <v>61340924</v>
      </c>
      <c r="B68" s="388">
        <v>664138</v>
      </c>
      <c r="C68" s="388" t="s">
        <v>475</v>
      </c>
      <c r="D68" s="319" t="s">
        <v>510</v>
      </c>
      <c r="E68" s="326" t="s">
        <v>97</v>
      </c>
      <c r="F68" s="390" t="s">
        <v>216</v>
      </c>
      <c r="G68" s="390">
        <v>1</v>
      </c>
      <c r="H68" s="373">
        <v>5000</v>
      </c>
      <c r="I68" s="388" t="s">
        <v>511</v>
      </c>
      <c r="J68" s="388" t="s">
        <v>12</v>
      </c>
      <c r="K68" s="388" t="s">
        <v>12</v>
      </c>
      <c r="L68" s="388" t="s">
        <v>67</v>
      </c>
      <c r="M68" s="391" t="s">
        <v>59</v>
      </c>
      <c r="N68" s="387" t="s">
        <v>12</v>
      </c>
      <c r="O68" s="387" t="s">
        <v>154</v>
      </c>
      <c r="P68" s="375">
        <v>42619</v>
      </c>
      <c r="Q68" s="375">
        <v>42621</v>
      </c>
      <c r="R68" s="104" t="s">
        <v>389</v>
      </c>
      <c r="S68" s="375" t="s">
        <v>200</v>
      </c>
      <c r="T68" s="390">
        <v>10</v>
      </c>
      <c r="U68" s="390">
        <v>34</v>
      </c>
      <c r="V68" s="421"/>
    </row>
    <row r="69" spans="1:22" s="386" customFormat="1" x14ac:dyDescent="0.2">
      <c r="A69" s="371">
        <v>76462577</v>
      </c>
      <c r="B69" s="388">
        <v>28815820</v>
      </c>
      <c r="C69" s="388" t="s">
        <v>475</v>
      </c>
      <c r="D69" s="319" t="s">
        <v>515</v>
      </c>
      <c r="E69" s="326" t="s">
        <v>97</v>
      </c>
      <c r="F69" s="390" t="s">
        <v>216</v>
      </c>
      <c r="G69" s="390">
        <v>1</v>
      </c>
      <c r="H69" s="373">
        <v>4648.9321</v>
      </c>
      <c r="I69" s="388"/>
      <c r="J69" s="388" t="s">
        <v>11</v>
      </c>
      <c r="K69" s="388" t="s">
        <v>69</v>
      </c>
      <c r="L69" s="388" t="s">
        <v>276</v>
      </c>
      <c r="M69" s="391" t="s">
        <v>59</v>
      </c>
      <c r="N69" s="387" t="s">
        <v>69</v>
      </c>
      <c r="O69" s="387" t="s">
        <v>154</v>
      </c>
      <c r="P69" s="375">
        <v>42621</v>
      </c>
      <c r="Q69" s="375">
        <v>42622</v>
      </c>
      <c r="R69" s="104" t="s">
        <v>389</v>
      </c>
      <c r="S69" s="375" t="s">
        <v>200</v>
      </c>
      <c r="T69" s="390">
        <v>10</v>
      </c>
      <c r="U69" s="390">
        <v>10</v>
      </c>
      <c r="V69" s="421"/>
    </row>
    <row r="70" spans="1:22" s="386" customFormat="1" x14ac:dyDescent="0.2">
      <c r="A70" s="371">
        <v>54292482</v>
      </c>
      <c r="B70" s="388">
        <v>11422435</v>
      </c>
      <c r="C70" s="388" t="s">
        <v>475</v>
      </c>
      <c r="D70" s="319" t="s">
        <v>516</v>
      </c>
      <c r="E70" s="326" t="s">
        <v>97</v>
      </c>
      <c r="F70" s="390" t="s">
        <v>216</v>
      </c>
      <c r="G70" s="390">
        <v>1</v>
      </c>
      <c r="H70" s="373">
        <v>4100.4754000000003</v>
      </c>
      <c r="I70" s="388" t="s">
        <v>517</v>
      </c>
      <c r="J70" s="388" t="s">
        <v>14</v>
      </c>
      <c r="K70" s="388" t="s">
        <v>14</v>
      </c>
      <c r="L70" s="388" t="s">
        <v>485</v>
      </c>
      <c r="M70" s="391" t="s">
        <v>59</v>
      </c>
      <c r="N70" s="387" t="s">
        <v>14</v>
      </c>
      <c r="O70" s="387" t="s">
        <v>154</v>
      </c>
      <c r="P70" s="375">
        <v>42621</v>
      </c>
      <c r="Q70" s="375">
        <v>42622</v>
      </c>
      <c r="R70" s="104" t="s">
        <v>503</v>
      </c>
      <c r="S70" s="375" t="s">
        <v>200</v>
      </c>
      <c r="T70" s="390">
        <v>9</v>
      </c>
      <c r="U70" s="390">
        <v>33</v>
      </c>
      <c r="V70" s="421"/>
    </row>
    <row r="71" spans="1:22" s="386" customFormat="1" x14ac:dyDescent="0.2">
      <c r="A71" s="157">
        <v>88806961</v>
      </c>
      <c r="B71" s="376">
        <v>7671110</v>
      </c>
      <c r="C71" s="376" t="s">
        <v>475</v>
      </c>
      <c r="D71" s="377" t="s">
        <v>524</v>
      </c>
      <c r="E71" s="378" t="s">
        <v>97</v>
      </c>
      <c r="F71" s="379" t="s">
        <v>216</v>
      </c>
      <c r="G71" s="379">
        <v>3</v>
      </c>
      <c r="H71" s="162">
        <v>15000</v>
      </c>
      <c r="I71" s="376"/>
      <c r="J71" s="376" t="s">
        <v>12</v>
      </c>
      <c r="K71" s="376" t="s">
        <v>12</v>
      </c>
      <c r="L71" s="376" t="s">
        <v>77</v>
      </c>
      <c r="M71" s="235" t="s">
        <v>228</v>
      </c>
      <c r="N71" s="234" t="s">
        <v>228</v>
      </c>
      <c r="O71" s="234" t="s">
        <v>152</v>
      </c>
      <c r="P71" s="163">
        <v>42622</v>
      </c>
      <c r="Q71" s="163">
        <v>42625</v>
      </c>
      <c r="R71" s="164" t="s">
        <v>389</v>
      </c>
      <c r="S71" s="163" t="s">
        <v>200</v>
      </c>
      <c r="T71" s="379">
        <v>10</v>
      </c>
      <c r="U71" s="379">
        <v>10</v>
      </c>
      <c r="V71" s="421"/>
    </row>
    <row r="72" spans="1:22" s="386" customFormat="1" x14ac:dyDescent="0.2">
      <c r="A72" s="371">
        <v>47232632</v>
      </c>
      <c r="B72" s="388">
        <v>2494791</v>
      </c>
      <c r="C72" s="388" t="s">
        <v>475</v>
      </c>
      <c r="D72" s="319" t="s">
        <v>534</v>
      </c>
      <c r="E72" s="326" t="s">
        <v>102</v>
      </c>
      <c r="F72" s="390" t="s">
        <v>217</v>
      </c>
      <c r="G72" s="390">
        <v>2</v>
      </c>
      <c r="H72" s="373">
        <v>12749.94</v>
      </c>
      <c r="I72" s="388"/>
      <c r="J72" s="388" t="s">
        <v>12</v>
      </c>
      <c r="K72" s="388" t="s">
        <v>12</v>
      </c>
      <c r="L72" s="388" t="s">
        <v>67</v>
      </c>
      <c r="M72" s="391" t="s">
        <v>59</v>
      </c>
      <c r="N72" s="387" t="s">
        <v>227</v>
      </c>
      <c r="O72" s="387" t="s">
        <v>154</v>
      </c>
      <c r="P72" s="375">
        <v>42626</v>
      </c>
      <c r="Q72" s="375">
        <v>42628</v>
      </c>
      <c r="R72" s="104" t="s">
        <v>389</v>
      </c>
      <c r="S72" s="375" t="s">
        <v>201</v>
      </c>
      <c r="T72" s="390">
        <v>9</v>
      </c>
      <c r="U72" s="390">
        <v>21</v>
      </c>
      <c r="V72" s="421"/>
    </row>
    <row r="73" spans="1:22" s="386" customFormat="1" x14ac:dyDescent="0.2">
      <c r="A73" s="371">
        <v>52537748</v>
      </c>
      <c r="B73" s="388">
        <v>3172082</v>
      </c>
      <c r="C73" s="388" t="s">
        <v>475</v>
      </c>
      <c r="D73" s="319" t="s">
        <v>542</v>
      </c>
      <c r="E73" s="326" t="s">
        <v>102</v>
      </c>
      <c r="F73" s="390" t="s">
        <v>217</v>
      </c>
      <c r="G73" s="390">
        <v>1</v>
      </c>
      <c r="H73" s="373">
        <v>7745.3109999999997</v>
      </c>
      <c r="I73" s="388" t="s">
        <v>543</v>
      </c>
      <c r="J73" s="388" t="s">
        <v>14</v>
      </c>
      <c r="K73" s="388" t="s">
        <v>14</v>
      </c>
      <c r="L73" s="388" t="s">
        <v>485</v>
      </c>
      <c r="M73" s="391" t="s">
        <v>228</v>
      </c>
      <c r="N73" s="387" t="s">
        <v>228</v>
      </c>
      <c r="O73" s="387" t="s">
        <v>154</v>
      </c>
      <c r="P73" s="375">
        <v>42629</v>
      </c>
      <c r="Q73" s="375">
        <v>42632</v>
      </c>
      <c r="R73" s="104" t="s">
        <v>503</v>
      </c>
      <c r="S73" s="375" t="s">
        <v>509</v>
      </c>
      <c r="T73" s="390">
        <v>12</v>
      </c>
      <c r="U73" s="390">
        <v>12</v>
      </c>
      <c r="V73" s="421"/>
    </row>
    <row r="74" spans="1:22" s="386" customFormat="1" x14ac:dyDescent="0.2">
      <c r="A74" s="371">
        <v>8116286</v>
      </c>
      <c r="B74" s="388">
        <v>37060505</v>
      </c>
      <c r="C74" s="388" t="s">
        <v>475</v>
      </c>
      <c r="D74" s="319" t="s">
        <v>544</v>
      </c>
      <c r="E74" s="326" t="s">
        <v>102</v>
      </c>
      <c r="F74" s="390" t="s">
        <v>217</v>
      </c>
      <c r="G74" s="390">
        <v>1</v>
      </c>
      <c r="H74" s="373">
        <v>6799.9679999999998</v>
      </c>
      <c r="I74" s="388"/>
      <c r="J74" s="388" t="s">
        <v>25</v>
      </c>
      <c r="K74" s="388" t="s">
        <v>488</v>
      </c>
      <c r="L74" s="388" t="s">
        <v>489</v>
      </c>
      <c r="M74" s="391" t="s">
        <v>59</v>
      </c>
      <c r="N74" s="387" t="s">
        <v>488</v>
      </c>
      <c r="O74" s="387" t="s">
        <v>154</v>
      </c>
      <c r="P74" s="375">
        <v>42628</v>
      </c>
      <c r="Q74" s="375">
        <v>42632</v>
      </c>
      <c r="R74" s="104" t="s">
        <v>199</v>
      </c>
      <c r="S74" s="375" t="s">
        <v>200</v>
      </c>
      <c r="T74" s="390">
        <v>12</v>
      </c>
      <c r="U74" s="390">
        <v>36</v>
      </c>
      <c r="V74" s="421"/>
    </row>
    <row r="75" spans="1:22" s="386" customFormat="1" x14ac:dyDescent="0.2">
      <c r="A75" s="371">
        <v>53721045</v>
      </c>
      <c r="B75" s="388">
        <v>2176018</v>
      </c>
      <c r="C75" s="388" t="s">
        <v>475</v>
      </c>
      <c r="D75" s="319" t="s">
        <v>545</v>
      </c>
      <c r="E75" s="326" t="s">
        <v>97</v>
      </c>
      <c r="F75" s="390" t="s">
        <v>216</v>
      </c>
      <c r="G75" s="390">
        <v>1</v>
      </c>
      <c r="H75" s="373">
        <v>1429.3938000000001</v>
      </c>
      <c r="I75" s="388"/>
      <c r="J75" s="388" t="s">
        <v>23</v>
      </c>
      <c r="K75" s="388" t="s">
        <v>340</v>
      </c>
      <c r="L75" s="388" t="s">
        <v>546</v>
      </c>
      <c r="M75" s="391" t="s">
        <v>228</v>
      </c>
      <c r="N75" s="387" t="s">
        <v>228</v>
      </c>
      <c r="O75" s="387" t="s">
        <v>152</v>
      </c>
      <c r="P75" s="375">
        <v>42628</v>
      </c>
      <c r="Q75" s="375">
        <v>42632</v>
      </c>
      <c r="R75" s="104" t="s">
        <v>503</v>
      </c>
      <c r="S75" s="375" t="s">
        <v>204</v>
      </c>
      <c r="T75" s="390">
        <v>3</v>
      </c>
      <c r="U75" s="390">
        <v>3</v>
      </c>
      <c r="V75" s="421"/>
    </row>
    <row r="76" spans="1:22" s="386" customFormat="1" x14ac:dyDescent="0.2">
      <c r="A76" s="180">
        <v>72746652</v>
      </c>
      <c r="B76" s="181">
        <v>11031769</v>
      </c>
      <c r="C76" s="181" t="s">
        <v>475</v>
      </c>
      <c r="D76" s="182" t="s">
        <v>550</v>
      </c>
      <c r="E76" s="183"/>
      <c r="F76" s="184"/>
      <c r="G76" s="184"/>
      <c r="H76" s="184"/>
      <c r="I76" s="420" t="s">
        <v>633</v>
      </c>
      <c r="J76" s="419" t="s">
        <v>27</v>
      </c>
      <c r="K76" s="184" t="s">
        <v>49</v>
      </c>
      <c r="L76" s="184" t="s">
        <v>50</v>
      </c>
      <c r="M76" s="181" t="s">
        <v>59</v>
      </c>
      <c r="N76" s="181" t="s">
        <v>49</v>
      </c>
      <c r="O76" s="181" t="s">
        <v>154</v>
      </c>
      <c r="P76" s="189">
        <v>42632</v>
      </c>
      <c r="Q76" s="190">
        <v>42633</v>
      </c>
      <c r="R76" s="190" t="s">
        <v>503</v>
      </c>
      <c r="S76" s="190" t="s">
        <v>203</v>
      </c>
      <c r="T76" s="180">
        <v>7</v>
      </c>
      <c r="U76" s="180">
        <v>19</v>
      </c>
      <c r="V76" s="422" t="s">
        <v>249</v>
      </c>
    </row>
    <row r="77" spans="1:22" s="386" customFormat="1" x14ac:dyDescent="0.2">
      <c r="A77" s="371">
        <v>74457883</v>
      </c>
      <c r="B77" s="388">
        <v>1901519</v>
      </c>
      <c r="C77" s="388" t="s">
        <v>475</v>
      </c>
      <c r="D77" s="319" t="s">
        <v>551</v>
      </c>
      <c r="E77" s="326" t="s">
        <v>97</v>
      </c>
      <c r="F77" s="390" t="s">
        <v>216</v>
      </c>
      <c r="G77" s="390">
        <v>1</v>
      </c>
      <c r="H77" s="373">
        <v>3143.0792000000001</v>
      </c>
      <c r="I77" s="388"/>
      <c r="J77" s="388" t="s">
        <v>27</v>
      </c>
      <c r="K77" s="388" t="s">
        <v>49</v>
      </c>
      <c r="L77" s="388" t="s">
        <v>50</v>
      </c>
      <c r="M77" s="391" t="s">
        <v>59</v>
      </c>
      <c r="N77" s="387" t="s">
        <v>49</v>
      </c>
      <c r="O77" s="387" t="s">
        <v>154</v>
      </c>
      <c r="P77" s="375">
        <v>42632</v>
      </c>
      <c r="Q77" s="375">
        <v>42634</v>
      </c>
      <c r="R77" s="104" t="s">
        <v>503</v>
      </c>
      <c r="S77" s="375" t="s">
        <v>203</v>
      </c>
      <c r="T77" s="390">
        <v>7</v>
      </c>
      <c r="U77" s="390">
        <v>19</v>
      </c>
      <c r="V77" s="421"/>
    </row>
    <row r="78" spans="1:22" s="386" customFormat="1" x14ac:dyDescent="0.2">
      <c r="A78" s="371">
        <v>7699945</v>
      </c>
      <c r="B78" s="388">
        <v>892503</v>
      </c>
      <c r="C78" s="388" t="s">
        <v>475</v>
      </c>
      <c r="D78" s="319" t="s">
        <v>554</v>
      </c>
      <c r="E78" s="326" t="s">
        <v>97</v>
      </c>
      <c r="F78" s="390" t="s">
        <v>216</v>
      </c>
      <c r="G78" s="390">
        <v>2</v>
      </c>
      <c r="H78" s="373">
        <v>9000</v>
      </c>
      <c r="I78" s="388" t="s">
        <v>555</v>
      </c>
      <c r="J78" s="388" t="s">
        <v>12</v>
      </c>
      <c r="K78" s="388" t="s">
        <v>12</v>
      </c>
      <c r="L78" s="388" t="s">
        <v>377</v>
      </c>
      <c r="M78" s="391" t="s">
        <v>59</v>
      </c>
      <c r="N78" s="387" t="s">
        <v>12</v>
      </c>
      <c r="O78" s="387" t="s">
        <v>154</v>
      </c>
      <c r="P78" s="375">
        <v>42633</v>
      </c>
      <c r="Q78" s="375">
        <v>42635</v>
      </c>
      <c r="R78" s="104" t="s">
        <v>503</v>
      </c>
      <c r="S78" s="375" t="s">
        <v>200</v>
      </c>
      <c r="T78" s="390">
        <v>9</v>
      </c>
      <c r="U78" s="390">
        <v>9</v>
      </c>
      <c r="V78" s="421"/>
    </row>
    <row r="79" spans="1:22" s="386" customFormat="1" x14ac:dyDescent="0.2">
      <c r="A79" s="371">
        <v>47751950</v>
      </c>
      <c r="B79" s="388">
        <v>8705787</v>
      </c>
      <c r="C79" s="388" t="s">
        <v>475</v>
      </c>
      <c r="D79" s="319" t="s">
        <v>560</v>
      </c>
      <c r="E79" s="326" t="s">
        <v>97</v>
      </c>
      <c r="F79" s="390" t="s">
        <v>216</v>
      </c>
      <c r="G79" s="390">
        <v>2</v>
      </c>
      <c r="H79" s="373">
        <v>8000</v>
      </c>
      <c r="I79" s="388" t="s">
        <v>561</v>
      </c>
      <c r="J79" s="388" t="s">
        <v>15</v>
      </c>
      <c r="K79" s="388" t="s">
        <v>341</v>
      </c>
      <c r="L79" s="388" t="s">
        <v>344</v>
      </c>
      <c r="M79" s="391" t="s">
        <v>59</v>
      </c>
      <c r="N79" s="387" t="s">
        <v>341</v>
      </c>
      <c r="O79" s="387" t="s">
        <v>154</v>
      </c>
      <c r="P79" s="375">
        <v>42634</v>
      </c>
      <c r="Q79" s="375">
        <v>42636</v>
      </c>
      <c r="R79" s="104" t="s">
        <v>503</v>
      </c>
      <c r="S79" s="375" t="s">
        <v>201</v>
      </c>
      <c r="T79" s="390">
        <v>8</v>
      </c>
      <c r="U79" s="390">
        <v>20</v>
      </c>
      <c r="V79" s="421"/>
    </row>
    <row r="80" spans="1:22" s="386" customFormat="1" x14ac:dyDescent="0.2">
      <c r="A80" s="371">
        <v>84853033</v>
      </c>
      <c r="B80" s="388">
        <v>21610450</v>
      </c>
      <c r="C80" s="388" t="s">
        <v>475</v>
      </c>
      <c r="D80" s="319" t="s">
        <v>566</v>
      </c>
      <c r="E80" s="326" t="s">
        <v>97</v>
      </c>
      <c r="F80" s="390" t="s">
        <v>216</v>
      </c>
      <c r="G80" s="390">
        <v>1</v>
      </c>
      <c r="H80" s="373">
        <v>6000</v>
      </c>
      <c r="I80" s="388"/>
      <c r="J80" s="388" t="s">
        <v>25</v>
      </c>
      <c r="K80" s="388" t="s">
        <v>256</v>
      </c>
      <c r="L80" s="388" t="s">
        <v>257</v>
      </c>
      <c r="M80" s="391" t="s">
        <v>228</v>
      </c>
      <c r="N80" s="387" t="s">
        <v>228</v>
      </c>
      <c r="O80" s="387" t="s">
        <v>152</v>
      </c>
      <c r="P80" s="375">
        <v>42636</v>
      </c>
      <c r="Q80" s="375">
        <v>42639</v>
      </c>
      <c r="R80" s="104" t="s">
        <v>503</v>
      </c>
      <c r="S80" s="375" t="s">
        <v>509</v>
      </c>
      <c r="T80" s="390">
        <v>12</v>
      </c>
      <c r="U80" s="390">
        <v>36</v>
      </c>
      <c r="V80" s="421"/>
    </row>
    <row r="81" spans="1:22" s="386" customFormat="1" x14ac:dyDescent="0.2">
      <c r="A81" s="371">
        <v>77000574</v>
      </c>
      <c r="B81" s="388">
        <v>3234120</v>
      </c>
      <c r="C81" s="388" t="s">
        <v>475</v>
      </c>
      <c r="D81" s="319" t="s">
        <v>582</v>
      </c>
      <c r="E81" s="326" t="s">
        <v>97</v>
      </c>
      <c r="F81" s="390" t="s">
        <v>216</v>
      </c>
      <c r="G81" s="390">
        <v>1</v>
      </c>
      <c r="H81" s="373">
        <v>5717.5753999999997</v>
      </c>
      <c r="I81" s="388"/>
      <c r="J81" s="388" t="s">
        <v>19</v>
      </c>
      <c r="K81" s="388" t="s">
        <v>19</v>
      </c>
      <c r="L81" s="388" t="s">
        <v>272</v>
      </c>
      <c r="M81" s="391" t="s">
        <v>59</v>
      </c>
      <c r="N81" s="387" t="s">
        <v>19</v>
      </c>
      <c r="O81" s="387" t="s">
        <v>154</v>
      </c>
      <c r="P81" s="375">
        <v>42640</v>
      </c>
      <c r="Q81" s="375">
        <v>42641</v>
      </c>
      <c r="R81" s="104" t="s">
        <v>503</v>
      </c>
      <c r="S81" s="375" t="s">
        <v>509</v>
      </c>
      <c r="T81" s="390">
        <v>12</v>
      </c>
      <c r="U81" s="390">
        <v>12</v>
      </c>
      <c r="V81" s="421"/>
    </row>
    <row r="82" spans="1:22" s="386" customFormat="1" x14ac:dyDescent="0.2">
      <c r="A82" s="371">
        <v>47400713</v>
      </c>
      <c r="B82" s="388">
        <v>1556411</v>
      </c>
      <c r="C82" s="388" t="s">
        <v>475</v>
      </c>
      <c r="D82" s="319" t="s">
        <v>590</v>
      </c>
      <c r="E82" s="326" t="s">
        <v>97</v>
      </c>
      <c r="F82" s="390" t="s">
        <v>216</v>
      </c>
      <c r="G82" s="390">
        <v>2</v>
      </c>
      <c r="H82" s="373">
        <v>9000</v>
      </c>
      <c r="I82" s="388" t="s">
        <v>591</v>
      </c>
      <c r="J82" s="388" t="s">
        <v>12</v>
      </c>
      <c r="K82" s="388" t="s">
        <v>12</v>
      </c>
      <c r="L82" s="388" t="s">
        <v>77</v>
      </c>
      <c r="M82" s="391" t="s">
        <v>59</v>
      </c>
      <c r="N82" s="387" t="s">
        <v>12</v>
      </c>
      <c r="O82" s="387" t="s">
        <v>154</v>
      </c>
      <c r="P82" s="375">
        <v>42641</v>
      </c>
      <c r="Q82" s="375">
        <v>42643</v>
      </c>
      <c r="R82" s="104" t="s">
        <v>503</v>
      </c>
      <c r="S82" s="375" t="s">
        <v>200</v>
      </c>
      <c r="T82" s="390">
        <v>9</v>
      </c>
      <c r="U82" s="390">
        <v>21</v>
      </c>
      <c r="V82" s="421"/>
    </row>
    <row r="83" spans="1:22" s="386" customFormat="1" x14ac:dyDescent="0.2">
      <c r="A83" s="371">
        <v>50699594</v>
      </c>
      <c r="B83" s="388">
        <v>1085819</v>
      </c>
      <c r="C83" s="388" t="s">
        <v>475</v>
      </c>
      <c r="D83" s="319" t="s">
        <v>626</v>
      </c>
      <c r="E83" s="326" t="s">
        <v>102</v>
      </c>
      <c r="F83" s="390" t="s">
        <v>217</v>
      </c>
      <c r="G83" s="390">
        <v>1</v>
      </c>
      <c r="H83" s="373">
        <v>7791.63</v>
      </c>
      <c r="I83" s="388"/>
      <c r="J83" s="388" t="s">
        <v>12</v>
      </c>
      <c r="K83" s="388" t="s">
        <v>12</v>
      </c>
      <c r="L83" s="388" t="s">
        <v>77</v>
      </c>
      <c r="M83" s="391" t="s">
        <v>59</v>
      </c>
      <c r="N83" s="234" t="s">
        <v>12</v>
      </c>
      <c r="O83" s="234" t="s">
        <v>154</v>
      </c>
      <c r="P83" s="375">
        <v>42643</v>
      </c>
      <c r="Q83" s="375">
        <v>42646</v>
      </c>
      <c r="R83" s="164" t="s">
        <v>503</v>
      </c>
      <c r="S83" s="375" t="s">
        <v>413</v>
      </c>
      <c r="T83" s="390">
        <v>11</v>
      </c>
      <c r="U83" s="390">
        <v>23</v>
      </c>
      <c r="V83" s="421"/>
    </row>
    <row r="84" spans="1:22" s="386" customFormat="1" x14ac:dyDescent="0.2">
      <c r="A84" s="180">
        <v>64320036</v>
      </c>
      <c r="B84" s="181">
        <v>994617</v>
      </c>
      <c r="C84" s="181" t="s">
        <v>475</v>
      </c>
      <c r="D84" s="182" t="s">
        <v>627</v>
      </c>
      <c r="E84" s="183"/>
      <c r="F84" s="184"/>
      <c r="G84" s="184"/>
      <c r="H84" s="184"/>
      <c r="I84" s="420" t="s">
        <v>1117</v>
      </c>
      <c r="J84" s="419" t="s">
        <v>12</v>
      </c>
      <c r="K84" s="184" t="s">
        <v>12</v>
      </c>
      <c r="L84" s="184" t="s">
        <v>96</v>
      </c>
      <c r="M84" s="181" t="s">
        <v>228</v>
      </c>
      <c r="N84" s="181" t="s">
        <v>228</v>
      </c>
      <c r="O84" s="181" t="s">
        <v>152</v>
      </c>
      <c r="P84" s="189">
        <v>42643</v>
      </c>
      <c r="Q84" s="190">
        <v>42646</v>
      </c>
      <c r="R84" s="190" t="s">
        <v>503</v>
      </c>
      <c r="S84" s="190" t="s">
        <v>483</v>
      </c>
      <c r="T84" s="180">
        <v>4</v>
      </c>
      <c r="U84" s="180">
        <v>28</v>
      </c>
      <c r="V84" s="422" t="s">
        <v>249</v>
      </c>
    </row>
    <row r="85" spans="1:22" s="386" customFormat="1" x14ac:dyDescent="0.2">
      <c r="A85" s="371">
        <v>82756823</v>
      </c>
      <c r="B85" s="314">
        <v>6253437</v>
      </c>
      <c r="C85" s="388" t="s">
        <v>475</v>
      </c>
      <c r="D85" s="369" t="s">
        <v>719</v>
      </c>
      <c r="E85" s="326" t="s">
        <v>97</v>
      </c>
      <c r="F85" s="390" t="s">
        <v>216</v>
      </c>
      <c r="G85" s="390">
        <v>1</v>
      </c>
      <c r="H85" s="373">
        <v>6000</v>
      </c>
      <c r="I85" s="388" t="s">
        <v>720</v>
      </c>
      <c r="J85" s="388" t="s">
        <v>12</v>
      </c>
      <c r="K85" s="388" t="s">
        <v>12</v>
      </c>
      <c r="L85" s="388" t="s">
        <v>78</v>
      </c>
      <c r="M85" s="391" t="s">
        <v>228</v>
      </c>
      <c r="N85" s="234" t="s">
        <v>228</v>
      </c>
      <c r="O85" s="234" t="s">
        <v>152</v>
      </c>
      <c r="P85" s="375">
        <v>42643</v>
      </c>
      <c r="Q85" s="375">
        <v>42646</v>
      </c>
      <c r="R85" s="164" t="s">
        <v>199</v>
      </c>
      <c r="S85" s="375" t="s">
        <v>200</v>
      </c>
      <c r="T85" s="390">
        <v>12</v>
      </c>
      <c r="U85" s="390">
        <v>12</v>
      </c>
      <c r="V85" s="421"/>
    </row>
    <row r="86" spans="1:22" s="386" customFormat="1" x14ac:dyDescent="0.2">
      <c r="A86" s="371">
        <v>54831565</v>
      </c>
      <c r="B86" s="388">
        <v>18990728</v>
      </c>
      <c r="C86" s="388" t="s">
        <v>475</v>
      </c>
      <c r="D86" s="319" t="s">
        <v>628</v>
      </c>
      <c r="E86" s="326" t="s">
        <v>97</v>
      </c>
      <c r="F86" s="390" t="s">
        <v>216</v>
      </c>
      <c r="G86" s="390">
        <v>1</v>
      </c>
      <c r="H86" s="373">
        <v>3811.7134999999998</v>
      </c>
      <c r="I86" s="388"/>
      <c r="J86" s="388" t="s">
        <v>16</v>
      </c>
      <c r="K86" s="388" t="s">
        <v>629</v>
      </c>
      <c r="L86" s="388" t="s">
        <v>630</v>
      </c>
      <c r="M86" s="391" t="s">
        <v>59</v>
      </c>
      <c r="N86" s="234" t="s">
        <v>629</v>
      </c>
      <c r="O86" s="234" t="s">
        <v>154</v>
      </c>
      <c r="P86" s="375">
        <v>42642</v>
      </c>
      <c r="Q86" s="375">
        <v>42646</v>
      </c>
      <c r="R86" s="164" t="s">
        <v>503</v>
      </c>
      <c r="S86" s="375" t="s">
        <v>201</v>
      </c>
      <c r="T86" s="390">
        <v>8</v>
      </c>
      <c r="U86" s="390">
        <v>32</v>
      </c>
      <c r="V86" s="421"/>
    </row>
    <row r="87" spans="1:22" s="386" customFormat="1" x14ac:dyDescent="0.2">
      <c r="A87" s="371">
        <v>82487162</v>
      </c>
      <c r="B87" s="388">
        <v>1093509</v>
      </c>
      <c r="C87" s="388" t="s">
        <v>475</v>
      </c>
      <c r="D87" s="319" t="s">
        <v>631</v>
      </c>
      <c r="E87" s="326" t="s">
        <v>97</v>
      </c>
      <c r="F87" s="390" t="s">
        <v>216</v>
      </c>
      <c r="G87" s="390">
        <v>1</v>
      </c>
      <c r="H87" s="373">
        <v>4500</v>
      </c>
      <c r="I87" s="388"/>
      <c r="J87" s="388" t="s">
        <v>15</v>
      </c>
      <c r="K87" s="388" t="s">
        <v>341</v>
      </c>
      <c r="L87" s="388" t="s">
        <v>344</v>
      </c>
      <c r="M87" s="391" t="s">
        <v>228</v>
      </c>
      <c r="N87" s="387" t="s">
        <v>228</v>
      </c>
      <c r="O87" s="387" t="s">
        <v>152</v>
      </c>
      <c r="P87" s="375">
        <v>42642</v>
      </c>
      <c r="Q87" s="375">
        <v>42646</v>
      </c>
      <c r="R87" s="104" t="s">
        <v>503</v>
      </c>
      <c r="S87" s="375" t="s">
        <v>200</v>
      </c>
      <c r="T87" s="390">
        <v>9</v>
      </c>
      <c r="U87" s="390">
        <v>9</v>
      </c>
      <c r="V87" s="421"/>
    </row>
    <row r="88" spans="1:22" s="386" customFormat="1" x14ac:dyDescent="0.2">
      <c r="A88" s="371">
        <v>72876821</v>
      </c>
      <c r="B88" s="388">
        <v>3363432</v>
      </c>
      <c r="C88" s="388" t="s">
        <v>622</v>
      </c>
      <c r="D88" s="319" t="s">
        <v>632</v>
      </c>
      <c r="E88" s="326" t="s">
        <v>97</v>
      </c>
      <c r="F88" s="390" t="s">
        <v>216</v>
      </c>
      <c r="G88" s="390">
        <v>1</v>
      </c>
      <c r="H88" s="373">
        <v>6000</v>
      </c>
      <c r="I88" s="388"/>
      <c r="J88" s="388" t="s">
        <v>12</v>
      </c>
      <c r="K88" s="388" t="s">
        <v>12</v>
      </c>
      <c r="L88" s="388" t="s">
        <v>67</v>
      </c>
      <c r="M88" s="391" t="s">
        <v>59</v>
      </c>
      <c r="N88" s="234" t="s">
        <v>12</v>
      </c>
      <c r="O88" s="234" t="s">
        <v>154</v>
      </c>
      <c r="P88" s="375">
        <v>42644</v>
      </c>
      <c r="Q88" s="375">
        <v>42646</v>
      </c>
      <c r="R88" s="164" t="s">
        <v>503</v>
      </c>
      <c r="S88" s="375" t="s">
        <v>509</v>
      </c>
      <c r="T88" s="390">
        <v>12</v>
      </c>
      <c r="U88" s="390">
        <v>12</v>
      </c>
      <c r="V88" s="421"/>
    </row>
    <row r="89" spans="1:22" s="386" customFormat="1" x14ac:dyDescent="0.2">
      <c r="A89" s="371">
        <v>73480193</v>
      </c>
      <c r="B89" s="388">
        <v>37293054</v>
      </c>
      <c r="C89" s="388" t="s">
        <v>622</v>
      </c>
      <c r="D89" s="319" t="s">
        <v>650</v>
      </c>
      <c r="E89" s="326" t="s">
        <v>102</v>
      </c>
      <c r="F89" s="390" t="s">
        <v>217</v>
      </c>
      <c r="G89" s="390">
        <v>1</v>
      </c>
      <c r="H89" s="373">
        <v>7745.3136000000004</v>
      </c>
      <c r="I89" s="388"/>
      <c r="J89" s="388" t="s">
        <v>14</v>
      </c>
      <c r="K89" s="388" t="s">
        <v>14</v>
      </c>
      <c r="L89" s="388" t="s">
        <v>651</v>
      </c>
      <c r="M89" s="391" t="s">
        <v>228</v>
      </c>
      <c r="N89" s="387" t="s">
        <v>228</v>
      </c>
      <c r="O89" s="387" t="s">
        <v>154</v>
      </c>
      <c r="P89" s="375">
        <v>42646</v>
      </c>
      <c r="Q89" s="375">
        <v>42647</v>
      </c>
      <c r="R89" s="104" t="s">
        <v>503</v>
      </c>
      <c r="S89" s="375" t="s">
        <v>509</v>
      </c>
      <c r="T89" s="390">
        <v>12</v>
      </c>
      <c r="U89" s="390">
        <v>36</v>
      </c>
      <c r="V89" s="421"/>
    </row>
    <row r="90" spans="1:22" s="386" customFormat="1" x14ac:dyDescent="0.2">
      <c r="A90" s="371">
        <v>74303189</v>
      </c>
      <c r="B90" s="388">
        <v>1362127</v>
      </c>
      <c r="C90" s="388" t="s">
        <v>622</v>
      </c>
      <c r="D90" s="319" t="s">
        <v>655</v>
      </c>
      <c r="E90" s="326" t="s">
        <v>97</v>
      </c>
      <c r="F90" s="390" t="s">
        <v>216</v>
      </c>
      <c r="G90" s="390">
        <v>2</v>
      </c>
      <c r="H90" s="373">
        <v>10212</v>
      </c>
      <c r="I90" s="388" t="s">
        <v>656</v>
      </c>
      <c r="J90" s="388" t="s">
        <v>12</v>
      </c>
      <c r="K90" s="388" t="s">
        <v>12</v>
      </c>
      <c r="L90" s="388" t="s">
        <v>67</v>
      </c>
      <c r="M90" s="391" t="s">
        <v>59</v>
      </c>
      <c r="N90" s="234" t="s">
        <v>12</v>
      </c>
      <c r="O90" s="234" t="s">
        <v>154</v>
      </c>
      <c r="P90" s="375">
        <v>42646</v>
      </c>
      <c r="Q90" s="375">
        <v>42648</v>
      </c>
      <c r="R90" s="164" t="s">
        <v>503</v>
      </c>
      <c r="S90" s="375" t="s">
        <v>509</v>
      </c>
      <c r="T90" s="390">
        <v>12</v>
      </c>
      <c r="U90" s="390">
        <v>36</v>
      </c>
      <c r="V90" s="421"/>
    </row>
    <row r="91" spans="1:22" s="386" customFormat="1" x14ac:dyDescent="0.2">
      <c r="A91" s="371">
        <v>77760457</v>
      </c>
      <c r="B91" s="388">
        <v>976029</v>
      </c>
      <c r="C91" s="388" t="s">
        <v>622</v>
      </c>
      <c r="D91" s="319" t="s">
        <v>657</v>
      </c>
      <c r="E91" s="326" t="s">
        <v>97</v>
      </c>
      <c r="F91" s="390" t="s">
        <v>216</v>
      </c>
      <c r="G91" s="390">
        <v>1</v>
      </c>
      <c r="H91" s="373">
        <v>4000</v>
      </c>
      <c r="I91" s="388" t="s">
        <v>658</v>
      </c>
      <c r="J91" s="388" t="s">
        <v>12</v>
      </c>
      <c r="K91" s="388" t="s">
        <v>12</v>
      </c>
      <c r="L91" s="388" t="s">
        <v>81</v>
      </c>
      <c r="M91" s="391" t="s">
        <v>59</v>
      </c>
      <c r="N91" s="387" t="s">
        <v>12</v>
      </c>
      <c r="O91" s="387" t="s">
        <v>154</v>
      </c>
      <c r="P91" s="375">
        <v>42646</v>
      </c>
      <c r="Q91" s="375">
        <v>42648</v>
      </c>
      <c r="R91" s="104" t="s">
        <v>503</v>
      </c>
      <c r="S91" s="375" t="s">
        <v>201</v>
      </c>
      <c r="T91" s="390">
        <v>8</v>
      </c>
      <c r="U91" s="390">
        <v>20</v>
      </c>
      <c r="V91" s="421"/>
    </row>
    <row r="92" spans="1:22" s="386" customFormat="1" x14ac:dyDescent="0.2">
      <c r="A92" s="371">
        <v>67457482</v>
      </c>
      <c r="B92" s="388">
        <v>14110210</v>
      </c>
      <c r="C92" s="388" t="s">
        <v>622</v>
      </c>
      <c r="D92" s="319" t="s">
        <v>665</v>
      </c>
      <c r="E92" s="326" t="s">
        <v>97</v>
      </c>
      <c r="F92" s="390" t="s">
        <v>216</v>
      </c>
      <c r="G92" s="390">
        <v>2</v>
      </c>
      <c r="H92" s="373">
        <v>9000</v>
      </c>
      <c r="I92" s="388" t="s">
        <v>666</v>
      </c>
      <c r="J92" s="388" t="s">
        <v>12</v>
      </c>
      <c r="K92" s="388" t="s">
        <v>12</v>
      </c>
      <c r="L92" s="388" t="s">
        <v>67</v>
      </c>
      <c r="M92" s="391" t="s">
        <v>228</v>
      </c>
      <c r="N92" s="387" t="s">
        <v>228</v>
      </c>
      <c r="O92" s="387" t="s">
        <v>152</v>
      </c>
      <c r="P92" s="375">
        <v>42647</v>
      </c>
      <c r="Q92" s="375">
        <v>42649</v>
      </c>
      <c r="R92" s="104" t="s">
        <v>503</v>
      </c>
      <c r="S92" s="375" t="s">
        <v>200</v>
      </c>
      <c r="T92" s="390">
        <v>9</v>
      </c>
      <c r="U92" s="390">
        <v>21</v>
      </c>
      <c r="V92" s="421"/>
    </row>
    <row r="93" spans="1:22" s="386" customFormat="1" x14ac:dyDescent="0.2">
      <c r="A93" s="371">
        <v>90458445</v>
      </c>
      <c r="B93" s="388">
        <v>8825321</v>
      </c>
      <c r="C93" s="388" t="s">
        <v>622</v>
      </c>
      <c r="D93" s="319" t="s">
        <v>676</v>
      </c>
      <c r="E93" s="326" t="s">
        <v>97</v>
      </c>
      <c r="F93" s="390" t="s">
        <v>216</v>
      </c>
      <c r="G93" s="390">
        <v>1</v>
      </c>
      <c r="H93" s="373">
        <v>4000</v>
      </c>
      <c r="I93" s="388" t="s">
        <v>677</v>
      </c>
      <c r="J93" s="388" t="s">
        <v>12</v>
      </c>
      <c r="K93" s="388" t="s">
        <v>12</v>
      </c>
      <c r="L93" s="388" t="s">
        <v>506</v>
      </c>
      <c r="M93" s="391" t="s">
        <v>59</v>
      </c>
      <c r="N93" s="387" t="s">
        <v>12</v>
      </c>
      <c r="O93" s="387" t="s">
        <v>154</v>
      </c>
      <c r="P93" s="375">
        <v>42650</v>
      </c>
      <c r="Q93" s="375">
        <v>42653</v>
      </c>
      <c r="R93" s="104" t="s">
        <v>610</v>
      </c>
      <c r="S93" s="375" t="s">
        <v>200</v>
      </c>
      <c r="T93" s="390">
        <v>8</v>
      </c>
      <c r="U93" s="390">
        <v>8</v>
      </c>
      <c r="V93" s="421"/>
    </row>
    <row r="94" spans="1:22" s="386" customFormat="1" x14ac:dyDescent="0.2">
      <c r="A94" s="371">
        <v>49914153</v>
      </c>
      <c r="B94" s="388">
        <v>523748</v>
      </c>
      <c r="C94" s="388" t="s">
        <v>622</v>
      </c>
      <c r="D94" s="319" t="s">
        <v>679</v>
      </c>
      <c r="E94" s="326" t="s">
        <v>97</v>
      </c>
      <c r="F94" s="390" t="s">
        <v>216</v>
      </c>
      <c r="G94" s="390">
        <v>1</v>
      </c>
      <c r="H94" s="373">
        <v>5578.7151999999996</v>
      </c>
      <c r="I94" s="388"/>
      <c r="J94" s="388" t="s">
        <v>11</v>
      </c>
      <c r="K94" s="388" t="s">
        <v>69</v>
      </c>
      <c r="L94" s="388" t="s">
        <v>70</v>
      </c>
      <c r="M94" s="391" t="s">
        <v>59</v>
      </c>
      <c r="N94" s="387" t="s">
        <v>69</v>
      </c>
      <c r="O94" s="387" t="s">
        <v>154</v>
      </c>
      <c r="P94" s="375">
        <v>42654</v>
      </c>
      <c r="Q94" s="375">
        <v>42656</v>
      </c>
      <c r="R94" s="104" t="s">
        <v>680</v>
      </c>
      <c r="S94" s="375" t="s">
        <v>212</v>
      </c>
      <c r="T94" s="390">
        <v>12</v>
      </c>
      <c r="U94" s="390">
        <v>12</v>
      </c>
      <c r="V94" s="421"/>
    </row>
    <row r="95" spans="1:22" s="386" customFormat="1" x14ac:dyDescent="0.2">
      <c r="A95" s="371">
        <v>72009625</v>
      </c>
      <c r="B95" s="388">
        <v>1269666</v>
      </c>
      <c r="C95" s="388" t="s">
        <v>622</v>
      </c>
      <c r="D95" s="319" t="s">
        <v>686</v>
      </c>
      <c r="E95" s="326" t="s">
        <v>97</v>
      </c>
      <c r="F95" s="390" t="s">
        <v>216</v>
      </c>
      <c r="G95" s="390">
        <v>2</v>
      </c>
      <c r="H95" s="373">
        <v>3000</v>
      </c>
      <c r="I95" s="388"/>
      <c r="J95" s="388" t="s">
        <v>12</v>
      </c>
      <c r="K95" s="388" t="s">
        <v>12</v>
      </c>
      <c r="L95" s="388" t="s">
        <v>377</v>
      </c>
      <c r="M95" s="391" t="s">
        <v>59</v>
      </c>
      <c r="N95" s="387" t="s">
        <v>12</v>
      </c>
      <c r="O95" s="387" t="s">
        <v>154</v>
      </c>
      <c r="P95" s="375">
        <v>42655</v>
      </c>
      <c r="Q95" s="375">
        <v>42660</v>
      </c>
      <c r="R95" s="104" t="s">
        <v>503</v>
      </c>
      <c r="S95" s="375" t="s">
        <v>204</v>
      </c>
      <c r="T95" s="390">
        <v>3</v>
      </c>
      <c r="U95" s="390">
        <v>3</v>
      </c>
      <c r="V95" s="421"/>
    </row>
    <row r="96" spans="1:22" s="386" customFormat="1" x14ac:dyDescent="0.2">
      <c r="A96" s="371">
        <v>58629327</v>
      </c>
      <c r="B96" s="388">
        <v>2152093</v>
      </c>
      <c r="C96" s="388" t="s">
        <v>622</v>
      </c>
      <c r="D96" s="319" t="s">
        <v>697</v>
      </c>
      <c r="E96" s="326" t="s">
        <v>102</v>
      </c>
      <c r="F96" s="390" t="s">
        <v>217</v>
      </c>
      <c r="G96" s="390">
        <v>2</v>
      </c>
      <c r="H96" s="373">
        <v>10799.7243</v>
      </c>
      <c r="I96" s="388" t="s">
        <v>698</v>
      </c>
      <c r="J96" s="388" t="s">
        <v>16</v>
      </c>
      <c r="K96" s="388" t="s">
        <v>86</v>
      </c>
      <c r="L96" s="388" t="s">
        <v>87</v>
      </c>
      <c r="M96" s="391" t="s">
        <v>59</v>
      </c>
      <c r="N96" s="234" t="s">
        <v>86</v>
      </c>
      <c r="O96" s="234" t="s">
        <v>154</v>
      </c>
      <c r="P96" s="375">
        <v>42661</v>
      </c>
      <c r="Q96" s="375">
        <v>42662</v>
      </c>
      <c r="R96" s="164" t="s">
        <v>610</v>
      </c>
      <c r="S96" s="375" t="s">
        <v>200</v>
      </c>
      <c r="T96" s="390">
        <v>8</v>
      </c>
      <c r="U96" s="390">
        <v>8</v>
      </c>
      <c r="V96" s="421"/>
    </row>
    <row r="97" spans="1:22" s="386" customFormat="1" x14ac:dyDescent="0.2">
      <c r="A97" s="371">
        <v>72746652</v>
      </c>
      <c r="B97" s="388">
        <v>11031769</v>
      </c>
      <c r="C97" s="388" t="s">
        <v>622</v>
      </c>
      <c r="D97" s="319" t="s">
        <v>550</v>
      </c>
      <c r="E97" s="326" t="s">
        <v>102</v>
      </c>
      <c r="F97" s="390" t="s">
        <v>217</v>
      </c>
      <c r="G97" s="390">
        <v>1</v>
      </c>
      <c r="H97" s="373">
        <v>3816.5898999999999</v>
      </c>
      <c r="I97" s="388"/>
      <c r="J97" s="388" t="s">
        <v>27</v>
      </c>
      <c r="K97" s="388" t="s">
        <v>49</v>
      </c>
      <c r="L97" s="388" t="s">
        <v>50</v>
      </c>
      <c r="M97" s="391" t="s">
        <v>59</v>
      </c>
      <c r="N97" s="234" t="s">
        <v>49</v>
      </c>
      <c r="O97" s="234" t="s">
        <v>154</v>
      </c>
      <c r="P97" s="375">
        <v>42661</v>
      </c>
      <c r="Q97" s="375">
        <v>42662</v>
      </c>
      <c r="R97" s="164" t="s">
        <v>610</v>
      </c>
      <c r="S97" s="375" t="s">
        <v>203</v>
      </c>
      <c r="T97" s="390">
        <v>6</v>
      </c>
      <c r="U97" s="390">
        <v>18</v>
      </c>
      <c r="V97" s="421"/>
    </row>
    <row r="98" spans="1:22" s="386" customFormat="1" x14ac:dyDescent="0.2">
      <c r="A98" s="371">
        <v>91161471</v>
      </c>
      <c r="B98" s="388">
        <v>2347110</v>
      </c>
      <c r="C98" s="388" t="s">
        <v>622</v>
      </c>
      <c r="D98" s="319" t="s">
        <v>699</v>
      </c>
      <c r="E98" s="326" t="s">
        <v>102</v>
      </c>
      <c r="F98" s="390" t="s">
        <v>217</v>
      </c>
      <c r="G98" s="390">
        <v>2</v>
      </c>
      <c r="H98" s="373">
        <v>11483.1286</v>
      </c>
      <c r="I98" s="388" t="s">
        <v>700</v>
      </c>
      <c r="J98" s="388" t="s">
        <v>11</v>
      </c>
      <c r="K98" s="388" t="s">
        <v>444</v>
      </c>
      <c r="L98" s="388" t="s">
        <v>445</v>
      </c>
      <c r="M98" s="391" t="s">
        <v>228</v>
      </c>
      <c r="N98" s="387" t="s">
        <v>228</v>
      </c>
      <c r="O98" s="387" t="s">
        <v>154</v>
      </c>
      <c r="P98" s="375">
        <v>42661</v>
      </c>
      <c r="Q98" s="375">
        <v>42662</v>
      </c>
      <c r="R98" s="104" t="s">
        <v>610</v>
      </c>
      <c r="S98" s="375" t="s">
        <v>200</v>
      </c>
      <c r="T98" s="390">
        <v>8</v>
      </c>
      <c r="U98" s="390">
        <v>20</v>
      </c>
      <c r="V98" s="421"/>
    </row>
    <row r="99" spans="1:22" s="386" customFormat="1" x14ac:dyDescent="0.2">
      <c r="A99" s="371">
        <v>8564729</v>
      </c>
      <c r="B99" s="388">
        <v>7167871</v>
      </c>
      <c r="C99" s="388" t="s">
        <v>622</v>
      </c>
      <c r="D99" s="319" t="s">
        <v>701</v>
      </c>
      <c r="E99" s="326" t="s">
        <v>97</v>
      </c>
      <c r="F99" s="390" t="s">
        <v>216</v>
      </c>
      <c r="G99" s="390">
        <v>2</v>
      </c>
      <c r="H99" s="373">
        <v>8000</v>
      </c>
      <c r="I99" s="388" t="s">
        <v>702</v>
      </c>
      <c r="J99" s="388" t="s">
        <v>12</v>
      </c>
      <c r="K99" s="388" t="s">
        <v>12</v>
      </c>
      <c r="L99" s="388" t="s">
        <v>425</v>
      </c>
      <c r="M99" s="391" t="s">
        <v>59</v>
      </c>
      <c r="N99" s="387" t="s">
        <v>12</v>
      </c>
      <c r="O99" s="387" t="s">
        <v>154</v>
      </c>
      <c r="P99" s="375">
        <v>42661</v>
      </c>
      <c r="Q99" s="375">
        <v>42663</v>
      </c>
      <c r="R99" s="104" t="s">
        <v>610</v>
      </c>
      <c r="S99" s="375" t="s">
        <v>200</v>
      </c>
      <c r="T99" s="390">
        <v>8</v>
      </c>
      <c r="U99" s="390">
        <v>8</v>
      </c>
      <c r="V99" s="421"/>
    </row>
    <row r="100" spans="1:22" s="386" customFormat="1" x14ac:dyDescent="0.2">
      <c r="A100" s="371">
        <v>76705615</v>
      </c>
      <c r="B100" s="388">
        <v>955817</v>
      </c>
      <c r="C100" s="388" t="s">
        <v>622</v>
      </c>
      <c r="D100" s="319" t="s">
        <v>706</v>
      </c>
      <c r="E100" s="326" t="s">
        <v>97</v>
      </c>
      <c r="F100" s="390" t="s">
        <v>216</v>
      </c>
      <c r="G100" s="390">
        <v>1</v>
      </c>
      <c r="H100" s="373">
        <v>1000</v>
      </c>
      <c r="I100" s="388" t="s">
        <v>707</v>
      </c>
      <c r="J100" s="388" t="s">
        <v>12</v>
      </c>
      <c r="K100" s="388" t="s">
        <v>12</v>
      </c>
      <c r="L100" s="388" t="s">
        <v>67</v>
      </c>
      <c r="M100" s="391" t="s">
        <v>59</v>
      </c>
      <c r="N100" s="234" t="s">
        <v>12</v>
      </c>
      <c r="O100" s="234" t="s">
        <v>154</v>
      </c>
      <c r="P100" s="375">
        <v>42662</v>
      </c>
      <c r="Q100" s="375">
        <v>42664</v>
      </c>
      <c r="R100" s="164" t="s">
        <v>610</v>
      </c>
      <c r="S100" s="375" t="s">
        <v>204</v>
      </c>
      <c r="T100" s="390">
        <v>2</v>
      </c>
      <c r="U100" s="390">
        <v>26</v>
      </c>
      <c r="V100" s="421"/>
    </row>
    <row r="101" spans="1:22" s="386" customFormat="1" x14ac:dyDescent="0.2">
      <c r="A101" s="371">
        <v>88421672</v>
      </c>
      <c r="B101" s="388">
        <v>3645847</v>
      </c>
      <c r="C101" s="388" t="s">
        <v>622</v>
      </c>
      <c r="D101" s="319" t="s">
        <v>708</v>
      </c>
      <c r="E101" s="326" t="s">
        <v>97</v>
      </c>
      <c r="F101" s="390" t="s">
        <v>216</v>
      </c>
      <c r="G101" s="390">
        <v>8</v>
      </c>
      <c r="H101" s="373">
        <v>20000</v>
      </c>
      <c r="I101" s="388"/>
      <c r="J101" s="388" t="s">
        <v>12</v>
      </c>
      <c r="K101" s="388" t="s">
        <v>12</v>
      </c>
      <c r="L101" s="388" t="s">
        <v>77</v>
      </c>
      <c r="M101" s="391" t="s">
        <v>59</v>
      </c>
      <c r="N101" s="234" t="s">
        <v>12</v>
      </c>
      <c r="O101" s="234" t="s">
        <v>154</v>
      </c>
      <c r="P101" s="375">
        <v>42662</v>
      </c>
      <c r="Q101" s="375">
        <v>42664</v>
      </c>
      <c r="R101" s="104" t="s">
        <v>610</v>
      </c>
      <c r="S101" s="375" t="s">
        <v>226</v>
      </c>
      <c r="T101" s="390">
        <v>5</v>
      </c>
      <c r="U101" s="390">
        <v>29</v>
      </c>
      <c r="V101" s="421"/>
    </row>
    <row r="102" spans="1:22" s="386" customFormat="1" x14ac:dyDescent="0.2">
      <c r="A102" s="371">
        <v>76968467</v>
      </c>
      <c r="B102" s="388">
        <v>8489218</v>
      </c>
      <c r="C102" s="388" t="s">
        <v>622</v>
      </c>
      <c r="D102" s="319" t="s">
        <v>715</v>
      </c>
      <c r="E102" s="326" t="s">
        <v>97</v>
      </c>
      <c r="F102" s="390" t="s">
        <v>216</v>
      </c>
      <c r="G102" s="390">
        <v>1</v>
      </c>
      <c r="H102" s="373">
        <v>4000</v>
      </c>
      <c r="I102" s="388"/>
      <c r="J102" s="388" t="s">
        <v>25</v>
      </c>
      <c r="K102" s="388" t="s">
        <v>110</v>
      </c>
      <c r="L102" s="388" t="s">
        <v>716</v>
      </c>
      <c r="M102" s="391" t="s">
        <v>228</v>
      </c>
      <c r="N102" s="234" t="s">
        <v>228</v>
      </c>
      <c r="O102" s="234" t="s">
        <v>152</v>
      </c>
      <c r="P102" s="375">
        <v>42664</v>
      </c>
      <c r="Q102" s="375">
        <v>42667</v>
      </c>
      <c r="R102" s="164" t="s">
        <v>610</v>
      </c>
      <c r="S102" s="375" t="s">
        <v>200</v>
      </c>
      <c r="T102" s="390">
        <v>8</v>
      </c>
      <c r="U102" s="390">
        <v>20</v>
      </c>
      <c r="V102" s="421"/>
    </row>
    <row r="103" spans="1:22" s="386" customFormat="1" x14ac:dyDescent="0.2">
      <c r="A103" s="371">
        <v>90730611</v>
      </c>
      <c r="B103" s="388">
        <v>1091053</v>
      </c>
      <c r="C103" s="388" t="s">
        <v>622</v>
      </c>
      <c r="D103" s="319" t="s">
        <v>717</v>
      </c>
      <c r="E103" s="326" t="s">
        <v>102</v>
      </c>
      <c r="F103" s="390" t="s">
        <v>217</v>
      </c>
      <c r="G103" s="390">
        <v>1</v>
      </c>
      <c r="H103" s="373">
        <v>7791.63</v>
      </c>
      <c r="I103" s="388"/>
      <c r="J103" s="388" t="s">
        <v>12</v>
      </c>
      <c r="K103" s="388" t="s">
        <v>12</v>
      </c>
      <c r="L103" s="388" t="s">
        <v>425</v>
      </c>
      <c r="M103" s="391" t="s">
        <v>228</v>
      </c>
      <c r="N103" s="387" t="s">
        <v>228</v>
      </c>
      <c r="O103" s="387" t="s">
        <v>154</v>
      </c>
      <c r="P103" s="375">
        <v>42664</v>
      </c>
      <c r="Q103" s="375">
        <v>42667</v>
      </c>
      <c r="R103" s="104" t="s">
        <v>610</v>
      </c>
      <c r="S103" s="375" t="s">
        <v>509</v>
      </c>
      <c r="T103" s="390">
        <v>11</v>
      </c>
      <c r="U103" s="390">
        <v>11</v>
      </c>
      <c r="V103" s="421"/>
    </row>
    <row r="104" spans="1:22" s="386" customFormat="1" x14ac:dyDescent="0.2">
      <c r="A104" s="180">
        <v>4770137</v>
      </c>
      <c r="B104" s="181">
        <v>20475941</v>
      </c>
      <c r="C104" s="181" t="s">
        <v>622</v>
      </c>
      <c r="D104" s="182" t="s">
        <v>718</v>
      </c>
      <c r="E104" s="183"/>
      <c r="F104" s="184"/>
      <c r="G104" s="184"/>
      <c r="H104" s="184"/>
      <c r="I104" s="420" t="s">
        <v>797</v>
      </c>
      <c r="J104" s="419" t="s">
        <v>27</v>
      </c>
      <c r="K104" s="184" t="s">
        <v>49</v>
      </c>
      <c r="L104" s="184" t="s">
        <v>63</v>
      </c>
      <c r="M104" s="181" t="s">
        <v>228</v>
      </c>
      <c r="N104" s="181" t="s">
        <v>228</v>
      </c>
      <c r="O104" s="181" t="s">
        <v>154</v>
      </c>
      <c r="P104" s="190">
        <v>42667</v>
      </c>
      <c r="Q104" s="190">
        <v>42668</v>
      </c>
      <c r="R104" s="190" t="s">
        <v>610</v>
      </c>
      <c r="S104" s="190" t="s">
        <v>509</v>
      </c>
      <c r="T104" s="180">
        <v>11</v>
      </c>
      <c r="U104" s="180">
        <v>11</v>
      </c>
      <c r="V104" s="422" t="s">
        <v>249</v>
      </c>
    </row>
    <row r="105" spans="1:22" s="386" customFormat="1" x14ac:dyDescent="0.2">
      <c r="A105" s="371">
        <v>6504325</v>
      </c>
      <c r="B105" s="388">
        <v>970273</v>
      </c>
      <c r="C105" s="388" t="s">
        <v>622</v>
      </c>
      <c r="D105" s="319" t="s">
        <v>725</v>
      </c>
      <c r="E105" s="326" t="s">
        <v>97</v>
      </c>
      <c r="F105" s="390" t="s">
        <v>216</v>
      </c>
      <c r="G105" s="390">
        <v>2</v>
      </c>
      <c r="H105" s="373">
        <v>5000</v>
      </c>
      <c r="I105" s="388" t="s">
        <v>726</v>
      </c>
      <c r="J105" s="388" t="s">
        <v>15</v>
      </c>
      <c r="K105" s="388" t="s">
        <v>82</v>
      </c>
      <c r="L105" s="388" t="s">
        <v>401</v>
      </c>
      <c r="M105" s="391" t="s">
        <v>59</v>
      </c>
      <c r="N105" s="387" t="s">
        <v>82</v>
      </c>
      <c r="O105" s="387" t="s">
        <v>154</v>
      </c>
      <c r="P105" s="375">
        <v>42668</v>
      </c>
      <c r="Q105" s="375">
        <v>42669</v>
      </c>
      <c r="R105" s="104" t="s">
        <v>610</v>
      </c>
      <c r="S105" s="375" t="s">
        <v>226</v>
      </c>
      <c r="T105" s="390">
        <v>5</v>
      </c>
      <c r="U105" s="390">
        <v>5</v>
      </c>
      <c r="V105" s="421"/>
    </row>
    <row r="106" spans="1:22" s="386" customFormat="1" x14ac:dyDescent="0.2">
      <c r="A106" s="371">
        <v>57435477</v>
      </c>
      <c r="B106" s="388">
        <v>10646476</v>
      </c>
      <c r="C106" s="388" t="s">
        <v>622</v>
      </c>
      <c r="D106" s="319" t="s">
        <v>739</v>
      </c>
      <c r="E106" s="326" t="s">
        <v>97</v>
      </c>
      <c r="F106" s="390" t="s">
        <v>216</v>
      </c>
      <c r="G106" s="390">
        <v>2</v>
      </c>
      <c r="H106" s="373">
        <v>7184.1893</v>
      </c>
      <c r="I106" s="388"/>
      <c r="J106" s="388" t="s">
        <v>27</v>
      </c>
      <c r="K106" s="388" t="s">
        <v>49</v>
      </c>
      <c r="L106" s="388" t="s">
        <v>50</v>
      </c>
      <c r="M106" s="391" t="s">
        <v>59</v>
      </c>
      <c r="N106" s="234" t="s">
        <v>49</v>
      </c>
      <c r="O106" s="234" t="s">
        <v>154</v>
      </c>
      <c r="P106" s="375">
        <v>42669</v>
      </c>
      <c r="Q106" s="375">
        <v>42670</v>
      </c>
      <c r="R106" s="164" t="s">
        <v>610</v>
      </c>
      <c r="S106" s="375" t="s">
        <v>200</v>
      </c>
      <c r="T106" s="390">
        <v>8</v>
      </c>
      <c r="U106" s="390">
        <v>8</v>
      </c>
      <c r="V106" s="421"/>
    </row>
    <row r="107" spans="1:22" s="386" customFormat="1" x14ac:dyDescent="0.2">
      <c r="A107" s="371">
        <v>5573879</v>
      </c>
      <c r="B107" s="388">
        <v>523569</v>
      </c>
      <c r="C107" s="388" t="s">
        <v>622</v>
      </c>
      <c r="D107" s="319" t="s">
        <v>740</v>
      </c>
      <c r="E107" s="326" t="s">
        <v>97</v>
      </c>
      <c r="F107" s="390" t="s">
        <v>216</v>
      </c>
      <c r="G107" s="390">
        <v>1</v>
      </c>
      <c r="H107" s="373">
        <v>1000</v>
      </c>
      <c r="I107" s="388"/>
      <c r="J107" s="388" t="s">
        <v>25</v>
      </c>
      <c r="K107" s="388" t="s">
        <v>65</v>
      </c>
      <c r="L107" s="388" t="s">
        <v>741</v>
      </c>
      <c r="M107" s="391" t="s">
        <v>59</v>
      </c>
      <c r="N107" s="234" t="s">
        <v>65</v>
      </c>
      <c r="O107" s="234" t="s">
        <v>154</v>
      </c>
      <c r="P107" s="375">
        <v>42668</v>
      </c>
      <c r="Q107" s="375">
        <v>42670</v>
      </c>
      <c r="R107" s="164" t="s">
        <v>610</v>
      </c>
      <c r="S107" s="375" t="s">
        <v>204</v>
      </c>
      <c r="T107" s="390">
        <v>2</v>
      </c>
      <c r="U107" s="390">
        <v>2</v>
      </c>
      <c r="V107" s="421"/>
    </row>
    <row r="108" spans="1:22" s="386" customFormat="1" x14ac:dyDescent="0.2">
      <c r="A108" s="371">
        <v>50693055</v>
      </c>
      <c r="B108" s="388">
        <v>9733943</v>
      </c>
      <c r="C108" s="388" t="s">
        <v>622</v>
      </c>
      <c r="D108" s="319" t="s">
        <v>742</v>
      </c>
      <c r="E108" s="326" t="s">
        <v>102</v>
      </c>
      <c r="F108" s="390" t="s">
        <v>217</v>
      </c>
      <c r="G108" s="390">
        <v>1</v>
      </c>
      <c r="H108" s="373">
        <v>5666.64</v>
      </c>
      <c r="I108" s="388" t="s">
        <v>743</v>
      </c>
      <c r="J108" s="388" t="s">
        <v>12</v>
      </c>
      <c r="K108" s="388" t="s">
        <v>12</v>
      </c>
      <c r="L108" s="388" t="s">
        <v>96</v>
      </c>
      <c r="M108" s="391" t="s">
        <v>228</v>
      </c>
      <c r="N108" s="387" t="s">
        <v>228</v>
      </c>
      <c r="O108" s="387" t="s">
        <v>154</v>
      </c>
      <c r="P108" s="375">
        <v>42668</v>
      </c>
      <c r="Q108" s="375">
        <v>42670</v>
      </c>
      <c r="R108" s="104" t="s">
        <v>610</v>
      </c>
      <c r="S108" s="375" t="s">
        <v>200</v>
      </c>
      <c r="T108" s="390">
        <v>8</v>
      </c>
      <c r="U108" s="390">
        <v>8</v>
      </c>
      <c r="V108" s="421"/>
    </row>
    <row r="109" spans="1:22" s="386" customFormat="1" x14ac:dyDescent="0.2">
      <c r="A109" s="371">
        <v>79207772</v>
      </c>
      <c r="B109" s="388">
        <v>973063</v>
      </c>
      <c r="C109" s="388" t="s">
        <v>622</v>
      </c>
      <c r="D109" s="319" t="s">
        <v>264</v>
      </c>
      <c r="E109" s="326" t="s">
        <v>97</v>
      </c>
      <c r="F109" s="390" t="s">
        <v>216</v>
      </c>
      <c r="G109" s="390">
        <v>2</v>
      </c>
      <c r="H109" s="373">
        <v>11435.143599999999</v>
      </c>
      <c r="I109" s="388"/>
      <c r="J109" s="388" t="s">
        <v>16</v>
      </c>
      <c r="K109" s="388" t="s">
        <v>86</v>
      </c>
      <c r="L109" s="388" t="s">
        <v>87</v>
      </c>
      <c r="M109" s="391" t="s">
        <v>59</v>
      </c>
      <c r="N109" s="234" t="s">
        <v>86</v>
      </c>
      <c r="O109" s="234" t="s">
        <v>154</v>
      </c>
      <c r="P109" s="375">
        <v>42670</v>
      </c>
      <c r="Q109" s="375">
        <v>42671</v>
      </c>
      <c r="R109" s="164" t="s">
        <v>199</v>
      </c>
      <c r="S109" s="375" t="s">
        <v>200</v>
      </c>
      <c r="T109" s="390">
        <v>12</v>
      </c>
      <c r="U109" s="390">
        <v>12</v>
      </c>
      <c r="V109" s="421"/>
    </row>
    <row r="110" spans="1:22" s="386" customFormat="1" x14ac:dyDescent="0.2">
      <c r="A110" s="371">
        <v>46905353</v>
      </c>
      <c r="B110" s="388">
        <v>2196434</v>
      </c>
      <c r="C110" s="388" t="s">
        <v>622</v>
      </c>
      <c r="D110" s="319" t="s">
        <v>748</v>
      </c>
      <c r="E110" s="326" t="s">
        <v>97</v>
      </c>
      <c r="F110" s="390" t="s">
        <v>216</v>
      </c>
      <c r="G110" s="390">
        <v>1</v>
      </c>
      <c r="H110" s="373">
        <v>4250.4692999999997</v>
      </c>
      <c r="I110" s="388"/>
      <c r="J110" s="388" t="s">
        <v>11</v>
      </c>
      <c r="K110" s="388" t="s">
        <v>69</v>
      </c>
      <c r="L110" s="388" t="s">
        <v>749</v>
      </c>
      <c r="M110" s="391" t="s">
        <v>59</v>
      </c>
      <c r="N110" s="387" t="s">
        <v>69</v>
      </c>
      <c r="O110" s="387" t="s">
        <v>154</v>
      </c>
      <c r="P110" s="375">
        <v>42670</v>
      </c>
      <c r="Q110" s="375">
        <v>42671</v>
      </c>
      <c r="R110" s="104" t="s">
        <v>610</v>
      </c>
      <c r="S110" s="375" t="s">
        <v>200</v>
      </c>
      <c r="T110" s="390">
        <v>8</v>
      </c>
      <c r="U110" s="390">
        <v>20</v>
      </c>
      <c r="V110" s="421"/>
    </row>
    <row r="111" spans="1:22" s="386" customFormat="1" x14ac:dyDescent="0.2">
      <c r="A111" s="371">
        <v>81662086</v>
      </c>
      <c r="B111" s="388">
        <v>645306</v>
      </c>
      <c r="C111" s="388" t="s">
        <v>622</v>
      </c>
      <c r="D111" s="319" t="s">
        <v>761</v>
      </c>
      <c r="E111" s="326" t="s">
        <v>97</v>
      </c>
      <c r="F111" s="390" t="s">
        <v>216</v>
      </c>
      <c r="G111" s="390">
        <v>1</v>
      </c>
      <c r="H111" s="373">
        <v>2500</v>
      </c>
      <c r="I111" s="388"/>
      <c r="J111" s="388" t="s">
        <v>12</v>
      </c>
      <c r="K111" s="388" t="s">
        <v>12</v>
      </c>
      <c r="L111" s="388" t="s">
        <v>85</v>
      </c>
      <c r="M111" s="391" t="s">
        <v>59</v>
      </c>
      <c r="N111" s="234" t="s">
        <v>12</v>
      </c>
      <c r="O111" s="234" t="s">
        <v>154</v>
      </c>
      <c r="P111" s="375">
        <v>42671</v>
      </c>
      <c r="Q111" s="375">
        <v>42674</v>
      </c>
      <c r="R111" s="164" t="s">
        <v>610</v>
      </c>
      <c r="S111" s="375" t="s">
        <v>226</v>
      </c>
      <c r="T111" s="390">
        <v>5</v>
      </c>
      <c r="U111" s="390">
        <v>17</v>
      </c>
      <c r="V111" s="421"/>
    </row>
    <row r="112" spans="1:22" s="386" customFormat="1" x14ac:dyDescent="0.2">
      <c r="A112" s="371">
        <v>6371042</v>
      </c>
      <c r="B112" s="388">
        <v>6085286</v>
      </c>
      <c r="C112" s="388" t="s">
        <v>622</v>
      </c>
      <c r="D112" s="319" t="s">
        <v>762</v>
      </c>
      <c r="E112" s="326" t="s">
        <v>97</v>
      </c>
      <c r="F112" s="390" t="s">
        <v>216</v>
      </c>
      <c r="G112" s="390">
        <v>1</v>
      </c>
      <c r="H112" s="373">
        <v>5500</v>
      </c>
      <c r="I112" s="388"/>
      <c r="J112" s="388" t="s">
        <v>12</v>
      </c>
      <c r="K112" s="388" t="s">
        <v>12</v>
      </c>
      <c r="L112" s="388" t="s">
        <v>78</v>
      </c>
      <c r="M112" s="391" t="s">
        <v>59</v>
      </c>
      <c r="N112" s="234" t="s">
        <v>12</v>
      </c>
      <c r="O112" s="234" t="s">
        <v>154</v>
      </c>
      <c r="P112" s="375">
        <v>42670</v>
      </c>
      <c r="Q112" s="375">
        <v>42674</v>
      </c>
      <c r="R112" s="164" t="s">
        <v>610</v>
      </c>
      <c r="S112" s="375" t="s">
        <v>509</v>
      </c>
      <c r="T112" s="390">
        <v>11</v>
      </c>
      <c r="U112" s="390">
        <v>23</v>
      </c>
      <c r="V112" s="421"/>
    </row>
    <row r="113" spans="1:22" s="386" customFormat="1" x14ac:dyDescent="0.2">
      <c r="A113" s="371">
        <v>6659193</v>
      </c>
      <c r="B113" s="388">
        <v>3554035</v>
      </c>
      <c r="C113" s="388" t="s">
        <v>622</v>
      </c>
      <c r="D113" s="319" t="s">
        <v>763</v>
      </c>
      <c r="E113" s="326" t="s">
        <v>97</v>
      </c>
      <c r="F113" s="390" t="s">
        <v>216</v>
      </c>
      <c r="G113" s="390">
        <v>1</v>
      </c>
      <c r="H113" s="373">
        <v>2000</v>
      </c>
      <c r="I113" s="388"/>
      <c r="J113" s="388" t="s">
        <v>12</v>
      </c>
      <c r="K113" s="388" t="s">
        <v>12</v>
      </c>
      <c r="L113" s="388" t="s">
        <v>68</v>
      </c>
      <c r="M113" s="391" t="s">
        <v>59</v>
      </c>
      <c r="N113" s="234" t="s">
        <v>12</v>
      </c>
      <c r="O113" s="234" t="s">
        <v>154</v>
      </c>
      <c r="P113" s="375">
        <v>42670</v>
      </c>
      <c r="Q113" s="375">
        <v>42674</v>
      </c>
      <c r="R113" s="164" t="s">
        <v>610</v>
      </c>
      <c r="S113" s="375" t="s">
        <v>212</v>
      </c>
      <c r="T113" s="390">
        <v>4</v>
      </c>
      <c r="U113" s="390">
        <v>4</v>
      </c>
      <c r="V113" s="421"/>
    </row>
    <row r="114" spans="1:22" s="386" customFormat="1" x14ac:dyDescent="0.2">
      <c r="A114" s="371">
        <v>72435340</v>
      </c>
      <c r="B114" s="388">
        <v>19609625</v>
      </c>
      <c r="C114" s="388" t="s">
        <v>622</v>
      </c>
      <c r="D114" s="319" t="s">
        <v>764</v>
      </c>
      <c r="E114" s="326" t="s">
        <v>97</v>
      </c>
      <c r="F114" s="390" t="s">
        <v>216</v>
      </c>
      <c r="G114" s="390">
        <v>1</v>
      </c>
      <c r="H114" s="373">
        <v>3000</v>
      </c>
      <c r="I114" s="388"/>
      <c r="J114" s="388" t="s">
        <v>12</v>
      </c>
      <c r="K114" s="388" t="s">
        <v>12</v>
      </c>
      <c r="L114" s="388" t="s">
        <v>78</v>
      </c>
      <c r="M114" s="391" t="s">
        <v>228</v>
      </c>
      <c r="N114" s="387" t="s">
        <v>228</v>
      </c>
      <c r="O114" s="387" t="s">
        <v>152</v>
      </c>
      <c r="P114" s="375">
        <v>42670</v>
      </c>
      <c r="Q114" s="375">
        <v>42674</v>
      </c>
      <c r="R114" s="104" t="s">
        <v>610</v>
      </c>
      <c r="S114" s="375" t="s">
        <v>203</v>
      </c>
      <c r="T114" s="390">
        <v>6</v>
      </c>
      <c r="U114" s="390">
        <v>18</v>
      </c>
      <c r="V114" s="421"/>
    </row>
    <row r="115" spans="1:22" s="386" customFormat="1" x14ac:dyDescent="0.2">
      <c r="A115" s="371">
        <v>87778614</v>
      </c>
      <c r="B115" s="388">
        <v>644283</v>
      </c>
      <c r="C115" s="388" t="s">
        <v>622</v>
      </c>
      <c r="D115" s="319" t="s">
        <v>785</v>
      </c>
      <c r="E115" s="326" t="s">
        <v>97</v>
      </c>
      <c r="F115" s="390" t="s">
        <v>216</v>
      </c>
      <c r="G115" s="390">
        <v>1</v>
      </c>
      <c r="H115" s="373">
        <v>2500</v>
      </c>
      <c r="I115" s="388"/>
      <c r="J115" s="388" t="s">
        <v>12</v>
      </c>
      <c r="K115" s="388" t="s">
        <v>12</v>
      </c>
      <c r="L115" s="388" t="s">
        <v>85</v>
      </c>
      <c r="M115" s="391" t="s">
        <v>228</v>
      </c>
      <c r="N115" s="387" t="s">
        <v>228</v>
      </c>
      <c r="O115" s="387" t="s">
        <v>152</v>
      </c>
      <c r="P115" s="375">
        <v>42674</v>
      </c>
      <c r="Q115" s="375">
        <v>42676</v>
      </c>
      <c r="R115" s="104" t="s">
        <v>610</v>
      </c>
      <c r="S115" s="375" t="s">
        <v>226</v>
      </c>
      <c r="T115" s="390">
        <v>5</v>
      </c>
      <c r="U115" s="390">
        <v>17</v>
      </c>
      <c r="V115" s="421"/>
    </row>
    <row r="116" spans="1:22" s="386" customFormat="1" x14ac:dyDescent="0.2">
      <c r="A116" s="371">
        <v>80979280</v>
      </c>
      <c r="B116" s="388">
        <v>3162379</v>
      </c>
      <c r="C116" s="388" t="s">
        <v>768</v>
      </c>
      <c r="D116" s="319" t="s">
        <v>776</v>
      </c>
      <c r="E116" s="326" t="s">
        <v>102</v>
      </c>
      <c r="F116" s="390" t="s">
        <v>217</v>
      </c>
      <c r="G116" s="390">
        <v>2</v>
      </c>
      <c r="H116" s="373">
        <v>16999.919999999998</v>
      </c>
      <c r="I116" s="388"/>
      <c r="J116" s="388" t="s">
        <v>12</v>
      </c>
      <c r="K116" s="388" t="s">
        <v>12</v>
      </c>
      <c r="L116" s="388" t="s">
        <v>558</v>
      </c>
      <c r="M116" s="391" t="s">
        <v>59</v>
      </c>
      <c r="N116" s="387" t="s">
        <v>227</v>
      </c>
      <c r="O116" s="387" t="s">
        <v>154</v>
      </c>
      <c r="P116" s="375">
        <v>42675</v>
      </c>
      <c r="Q116" s="375">
        <v>42675</v>
      </c>
      <c r="R116" s="104" t="s">
        <v>610</v>
      </c>
      <c r="S116" s="375" t="s">
        <v>662</v>
      </c>
      <c r="T116" s="390">
        <v>12</v>
      </c>
      <c r="U116" s="390">
        <v>12</v>
      </c>
      <c r="V116" s="421"/>
    </row>
    <row r="117" spans="1:22" s="386" customFormat="1" x14ac:dyDescent="0.2">
      <c r="A117" s="371">
        <v>70046887</v>
      </c>
      <c r="B117" s="388">
        <v>12648361</v>
      </c>
      <c r="C117" s="388" t="s">
        <v>768</v>
      </c>
      <c r="D117" s="319" t="s">
        <v>790</v>
      </c>
      <c r="E117" s="326" t="s">
        <v>97</v>
      </c>
      <c r="F117" s="390" t="s">
        <v>216</v>
      </c>
      <c r="G117" s="390">
        <v>1</v>
      </c>
      <c r="H117" s="373">
        <v>426.15690000000001</v>
      </c>
      <c r="I117" s="388" t="s">
        <v>791</v>
      </c>
      <c r="J117" s="388" t="s">
        <v>21</v>
      </c>
      <c r="K117" s="388" t="s">
        <v>95</v>
      </c>
      <c r="L117" s="388" t="s">
        <v>242</v>
      </c>
      <c r="M117" s="391" t="s">
        <v>59</v>
      </c>
      <c r="N117" s="234" t="s">
        <v>21</v>
      </c>
      <c r="O117" s="234" t="s">
        <v>154</v>
      </c>
      <c r="P117" s="375">
        <v>42677</v>
      </c>
      <c r="Q117" s="375">
        <v>42678</v>
      </c>
      <c r="R117" s="164" t="s">
        <v>792</v>
      </c>
      <c r="S117" s="375" t="s">
        <v>204</v>
      </c>
      <c r="T117" s="390">
        <v>1</v>
      </c>
      <c r="U117" s="390">
        <v>25</v>
      </c>
      <c r="V117" s="421"/>
    </row>
    <row r="118" spans="1:22" s="386" customFormat="1" x14ac:dyDescent="0.2">
      <c r="A118" s="180">
        <v>65365952</v>
      </c>
      <c r="B118" s="181">
        <v>29759588</v>
      </c>
      <c r="C118" s="181" t="s">
        <v>768</v>
      </c>
      <c r="D118" s="182" t="s">
        <v>793</v>
      </c>
      <c r="E118" s="183"/>
      <c r="F118" s="184"/>
      <c r="G118" s="184"/>
      <c r="H118" s="184"/>
      <c r="I118" s="420" t="s">
        <v>871</v>
      </c>
      <c r="J118" s="419" t="s">
        <v>11</v>
      </c>
      <c r="K118" s="184" t="s">
        <v>69</v>
      </c>
      <c r="L118" s="184" t="s">
        <v>70</v>
      </c>
      <c r="M118" s="181" t="s">
        <v>228</v>
      </c>
      <c r="N118" s="181" t="s">
        <v>228</v>
      </c>
      <c r="O118" s="181" t="s">
        <v>152</v>
      </c>
      <c r="P118" s="190">
        <v>42676</v>
      </c>
      <c r="Q118" s="190">
        <v>42678</v>
      </c>
      <c r="R118" s="190" t="s">
        <v>610</v>
      </c>
      <c r="S118" s="190" t="s">
        <v>266</v>
      </c>
      <c r="T118" s="180">
        <v>20</v>
      </c>
      <c r="U118" s="180">
        <v>20</v>
      </c>
      <c r="V118" s="422" t="s">
        <v>249</v>
      </c>
    </row>
    <row r="119" spans="1:22" s="386" customFormat="1" x14ac:dyDescent="0.2">
      <c r="A119" s="371">
        <v>85646249</v>
      </c>
      <c r="B119" s="388">
        <v>5710281</v>
      </c>
      <c r="C119" s="388" t="s">
        <v>768</v>
      </c>
      <c r="D119" s="319" t="s">
        <v>794</v>
      </c>
      <c r="E119" s="326" t="s">
        <v>97</v>
      </c>
      <c r="F119" s="390" t="s">
        <v>216</v>
      </c>
      <c r="G119" s="390">
        <v>1</v>
      </c>
      <c r="H119" s="373">
        <v>2278.0410999999999</v>
      </c>
      <c r="I119" s="388" t="s">
        <v>795</v>
      </c>
      <c r="J119" s="388" t="s">
        <v>14</v>
      </c>
      <c r="K119" s="388" t="s">
        <v>14</v>
      </c>
      <c r="L119" s="388" t="s">
        <v>485</v>
      </c>
      <c r="M119" s="391" t="s">
        <v>228</v>
      </c>
      <c r="N119" s="234" t="s">
        <v>228</v>
      </c>
      <c r="O119" s="234" t="s">
        <v>152</v>
      </c>
      <c r="P119" s="375">
        <v>42675</v>
      </c>
      <c r="Q119" s="375">
        <v>42678</v>
      </c>
      <c r="R119" s="164" t="s">
        <v>610</v>
      </c>
      <c r="S119" s="375" t="s">
        <v>226</v>
      </c>
      <c r="T119" s="390">
        <v>5</v>
      </c>
      <c r="U119" s="390">
        <v>29</v>
      </c>
      <c r="V119" s="421"/>
    </row>
    <row r="120" spans="1:22" s="386" customFormat="1" x14ac:dyDescent="0.2">
      <c r="A120" s="371">
        <v>70450632</v>
      </c>
      <c r="B120" s="388">
        <v>641828</v>
      </c>
      <c r="C120" s="388" t="s">
        <v>768</v>
      </c>
      <c r="D120" s="319" t="s">
        <v>796</v>
      </c>
      <c r="E120" s="326" t="s">
        <v>102</v>
      </c>
      <c r="F120" s="390" t="s">
        <v>217</v>
      </c>
      <c r="G120" s="390">
        <v>1</v>
      </c>
      <c r="H120" s="373">
        <v>3541.65</v>
      </c>
      <c r="I120" s="388"/>
      <c r="J120" s="388" t="s">
        <v>12</v>
      </c>
      <c r="K120" s="388" t="s">
        <v>12</v>
      </c>
      <c r="L120" s="388" t="s">
        <v>68</v>
      </c>
      <c r="M120" s="391" t="s">
        <v>59</v>
      </c>
      <c r="N120" s="387" t="s">
        <v>12</v>
      </c>
      <c r="O120" s="387" t="s">
        <v>154</v>
      </c>
      <c r="P120" s="375">
        <v>42675</v>
      </c>
      <c r="Q120" s="375">
        <v>42678</v>
      </c>
      <c r="R120" s="104" t="s">
        <v>610</v>
      </c>
      <c r="S120" s="375" t="s">
        <v>226</v>
      </c>
      <c r="T120" s="390">
        <v>5</v>
      </c>
      <c r="U120" s="390">
        <v>17</v>
      </c>
      <c r="V120" s="421"/>
    </row>
    <row r="121" spans="1:22" s="386" customFormat="1" x14ac:dyDescent="0.2">
      <c r="A121" s="425">
        <v>67843230</v>
      </c>
      <c r="B121" s="426">
        <v>10120044</v>
      </c>
      <c r="C121" s="388" t="s">
        <v>768</v>
      </c>
      <c r="D121" s="427" t="s">
        <v>801</v>
      </c>
      <c r="E121" s="428" t="s">
        <v>97</v>
      </c>
      <c r="F121" s="429" t="s">
        <v>216</v>
      </c>
      <c r="G121" s="429">
        <v>1</v>
      </c>
      <c r="H121" s="430">
        <v>7000</v>
      </c>
      <c r="I121" s="426" t="s">
        <v>802</v>
      </c>
      <c r="J121" s="388" t="s">
        <v>12</v>
      </c>
      <c r="K121" s="426" t="s">
        <v>12</v>
      </c>
      <c r="L121" s="426" t="s">
        <v>96</v>
      </c>
      <c r="M121" s="391" t="s">
        <v>59</v>
      </c>
      <c r="N121" s="234" t="s">
        <v>12</v>
      </c>
      <c r="O121" s="234" t="s">
        <v>154</v>
      </c>
      <c r="P121" s="431">
        <v>42678</v>
      </c>
      <c r="Q121" s="431">
        <v>42681</v>
      </c>
      <c r="R121" s="432" t="s">
        <v>610</v>
      </c>
      <c r="S121" s="431" t="s">
        <v>803</v>
      </c>
      <c r="T121" s="429">
        <v>14</v>
      </c>
      <c r="U121" s="429">
        <v>14</v>
      </c>
      <c r="V121" s="433"/>
    </row>
    <row r="122" spans="1:22" s="386" customFormat="1" x14ac:dyDescent="0.2">
      <c r="A122" s="425">
        <v>73149781</v>
      </c>
      <c r="B122" s="426">
        <v>10129613</v>
      </c>
      <c r="C122" s="388" t="s">
        <v>768</v>
      </c>
      <c r="D122" s="427" t="s">
        <v>804</v>
      </c>
      <c r="E122" s="428" t="s">
        <v>97</v>
      </c>
      <c r="F122" s="429" t="s">
        <v>216</v>
      </c>
      <c r="G122" s="429">
        <v>1</v>
      </c>
      <c r="H122" s="430">
        <v>10327.261699999999</v>
      </c>
      <c r="I122" s="426" t="s">
        <v>805</v>
      </c>
      <c r="J122" s="388" t="s">
        <v>27</v>
      </c>
      <c r="K122" s="426" t="s">
        <v>49</v>
      </c>
      <c r="L122" s="426" t="s">
        <v>806</v>
      </c>
      <c r="M122" s="391" t="s">
        <v>59</v>
      </c>
      <c r="N122" s="387" t="s">
        <v>49</v>
      </c>
      <c r="O122" s="387" t="s">
        <v>154</v>
      </c>
      <c r="P122" s="431">
        <v>42678</v>
      </c>
      <c r="Q122" s="431">
        <v>42681</v>
      </c>
      <c r="R122" s="434" t="s">
        <v>610</v>
      </c>
      <c r="S122" s="431" t="s">
        <v>807</v>
      </c>
      <c r="T122" s="429">
        <v>23</v>
      </c>
      <c r="U122" s="429">
        <v>23</v>
      </c>
      <c r="V122" s="433"/>
    </row>
    <row r="123" spans="1:22" s="386" customFormat="1" x14ac:dyDescent="0.2">
      <c r="A123" s="425">
        <v>4770137</v>
      </c>
      <c r="B123" s="426">
        <v>20475941</v>
      </c>
      <c r="C123" s="388" t="s">
        <v>768</v>
      </c>
      <c r="D123" s="427" t="s">
        <v>718</v>
      </c>
      <c r="E123" s="428" t="s">
        <v>102</v>
      </c>
      <c r="F123" s="390" t="s">
        <v>217</v>
      </c>
      <c r="G123" s="429">
        <v>1</v>
      </c>
      <c r="H123" s="430">
        <v>6360.9844000000003</v>
      </c>
      <c r="I123" s="426"/>
      <c r="J123" s="388" t="s">
        <v>27</v>
      </c>
      <c r="K123" s="426" t="s">
        <v>49</v>
      </c>
      <c r="L123" s="426" t="s">
        <v>63</v>
      </c>
      <c r="M123" s="391" t="s">
        <v>228</v>
      </c>
      <c r="N123" s="387" t="s">
        <v>228</v>
      </c>
      <c r="O123" s="387" t="s">
        <v>154</v>
      </c>
      <c r="P123" s="431">
        <v>42681</v>
      </c>
      <c r="Q123" s="431">
        <v>42682</v>
      </c>
      <c r="R123" s="434" t="s">
        <v>792</v>
      </c>
      <c r="S123" s="431" t="s">
        <v>509</v>
      </c>
      <c r="T123" s="429">
        <v>10</v>
      </c>
      <c r="U123" s="429">
        <v>10</v>
      </c>
      <c r="V123" s="433"/>
    </row>
    <row r="124" spans="1:22" s="386" customFormat="1" x14ac:dyDescent="0.2">
      <c r="A124" s="371">
        <v>84721363</v>
      </c>
      <c r="B124" s="388">
        <v>22711208</v>
      </c>
      <c r="C124" s="388" t="s">
        <v>768</v>
      </c>
      <c r="D124" s="319" t="s">
        <v>811</v>
      </c>
      <c r="E124" s="326" t="s">
        <v>97</v>
      </c>
      <c r="F124" s="390" t="s">
        <v>216</v>
      </c>
      <c r="G124" s="390">
        <v>1</v>
      </c>
      <c r="H124" s="373">
        <v>8500</v>
      </c>
      <c r="I124" s="388"/>
      <c r="J124" s="388" t="s">
        <v>12</v>
      </c>
      <c r="K124" s="388" t="s">
        <v>12</v>
      </c>
      <c r="L124" s="388" t="s">
        <v>81</v>
      </c>
      <c r="M124" s="391" t="s">
        <v>228</v>
      </c>
      <c r="N124" s="387" t="s">
        <v>228</v>
      </c>
      <c r="O124" s="387" t="s">
        <v>152</v>
      </c>
      <c r="P124" s="375">
        <v>42681</v>
      </c>
      <c r="Q124" s="375">
        <v>42683</v>
      </c>
      <c r="R124" s="104" t="s">
        <v>792</v>
      </c>
      <c r="S124" s="375" t="s">
        <v>812</v>
      </c>
      <c r="T124" s="390">
        <v>17</v>
      </c>
      <c r="U124" s="390">
        <v>17</v>
      </c>
      <c r="V124" s="421"/>
    </row>
    <row r="125" spans="1:22" s="386" customFormat="1" x14ac:dyDescent="0.2">
      <c r="A125" s="371">
        <v>67693012</v>
      </c>
      <c r="B125" s="388">
        <v>2467150</v>
      </c>
      <c r="C125" s="388" t="s">
        <v>768</v>
      </c>
      <c r="D125" s="319" t="s">
        <v>813</v>
      </c>
      <c r="E125" s="326" t="s">
        <v>102</v>
      </c>
      <c r="F125" s="390" t="s">
        <v>217</v>
      </c>
      <c r="G125" s="390">
        <v>1</v>
      </c>
      <c r="H125" s="373">
        <v>9208.2900000000009</v>
      </c>
      <c r="I125" s="388"/>
      <c r="J125" s="388" t="s">
        <v>15</v>
      </c>
      <c r="K125" s="388" t="s">
        <v>814</v>
      </c>
      <c r="L125" s="388" t="s">
        <v>815</v>
      </c>
      <c r="M125" s="391" t="s">
        <v>59</v>
      </c>
      <c r="N125" s="234" t="s">
        <v>814</v>
      </c>
      <c r="O125" s="234" t="s">
        <v>154</v>
      </c>
      <c r="P125" s="375">
        <v>42683</v>
      </c>
      <c r="Q125" s="375">
        <v>42684</v>
      </c>
      <c r="R125" s="164" t="s">
        <v>792</v>
      </c>
      <c r="S125" s="375" t="s">
        <v>803</v>
      </c>
      <c r="T125" s="390">
        <v>13</v>
      </c>
      <c r="U125" s="390">
        <v>13</v>
      </c>
      <c r="V125" s="421"/>
    </row>
    <row r="126" spans="1:22" s="386" customFormat="1" x14ac:dyDescent="0.2">
      <c r="A126" s="371">
        <v>53827834</v>
      </c>
      <c r="B126" s="388">
        <v>2013692</v>
      </c>
      <c r="C126" s="388" t="s">
        <v>768</v>
      </c>
      <c r="D126" s="319" t="s">
        <v>816</v>
      </c>
      <c r="E126" s="326" t="s">
        <v>102</v>
      </c>
      <c r="F126" s="390" t="s">
        <v>217</v>
      </c>
      <c r="G126" s="390">
        <v>1</v>
      </c>
      <c r="H126" s="373">
        <v>6749.8315000000002</v>
      </c>
      <c r="I126" s="388" t="s">
        <v>817</v>
      </c>
      <c r="J126" s="388" t="s">
        <v>16</v>
      </c>
      <c r="K126" s="388" t="s">
        <v>86</v>
      </c>
      <c r="L126" s="388" t="s">
        <v>87</v>
      </c>
      <c r="M126" s="391" t="s">
        <v>59</v>
      </c>
      <c r="N126" s="387" t="s">
        <v>86</v>
      </c>
      <c r="O126" s="387" t="s">
        <v>154</v>
      </c>
      <c r="P126" s="375">
        <v>42683</v>
      </c>
      <c r="Q126" s="375">
        <v>42684</v>
      </c>
      <c r="R126" s="104" t="s">
        <v>792</v>
      </c>
      <c r="S126" s="375" t="s">
        <v>509</v>
      </c>
      <c r="T126" s="390">
        <v>10</v>
      </c>
      <c r="U126" s="390">
        <v>22</v>
      </c>
      <c r="V126" s="421"/>
    </row>
    <row r="127" spans="1:22" s="386" customFormat="1" x14ac:dyDescent="0.2">
      <c r="A127" s="371">
        <v>55283369</v>
      </c>
      <c r="B127" s="388">
        <v>1431370</v>
      </c>
      <c r="C127" s="388" t="s">
        <v>768</v>
      </c>
      <c r="D127" s="319" t="s">
        <v>821</v>
      </c>
      <c r="E127" s="326" t="s">
        <v>97</v>
      </c>
      <c r="F127" s="390" t="s">
        <v>216</v>
      </c>
      <c r="G127" s="390">
        <v>1</v>
      </c>
      <c r="H127" s="373">
        <v>3910.4353999999998</v>
      </c>
      <c r="I127" s="388" t="s">
        <v>822</v>
      </c>
      <c r="J127" s="388" t="s">
        <v>16</v>
      </c>
      <c r="K127" s="388" t="s">
        <v>823</v>
      </c>
      <c r="L127" s="388" t="s">
        <v>824</v>
      </c>
      <c r="M127" s="391" t="s">
        <v>59</v>
      </c>
      <c r="N127" s="234" t="s">
        <v>823</v>
      </c>
      <c r="O127" s="234" t="s">
        <v>154</v>
      </c>
      <c r="P127" s="375">
        <v>42684</v>
      </c>
      <c r="Q127" s="375">
        <v>42688</v>
      </c>
      <c r="R127" s="164" t="s">
        <v>610</v>
      </c>
      <c r="S127" s="375" t="s">
        <v>200</v>
      </c>
      <c r="T127" s="390">
        <v>8</v>
      </c>
      <c r="U127" s="390">
        <v>20</v>
      </c>
      <c r="V127" s="421"/>
    </row>
    <row r="128" spans="1:22" s="386" customFormat="1" x14ac:dyDescent="0.2">
      <c r="A128" s="371">
        <v>66448963</v>
      </c>
      <c r="B128" s="388">
        <v>1006752</v>
      </c>
      <c r="C128" s="388" t="s">
        <v>768</v>
      </c>
      <c r="D128" s="319" t="s">
        <v>825</v>
      </c>
      <c r="E128" s="326" t="s">
        <v>97</v>
      </c>
      <c r="F128" s="390" t="s">
        <v>216</v>
      </c>
      <c r="G128" s="390">
        <v>1</v>
      </c>
      <c r="H128" s="373">
        <v>2858.7856000000002</v>
      </c>
      <c r="I128" s="388" t="s">
        <v>826</v>
      </c>
      <c r="J128" s="388" t="s">
        <v>16</v>
      </c>
      <c r="K128" s="388" t="s">
        <v>66</v>
      </c>
      <c r="L128" s="388" t="s">
        <v>481</v>
      </c>
      <c r="M128" s="391" t="s">
        <v>59</v>
      </c>
      <c r="N128" s="387" t="s">
        <v>827</v>
      </c>
      <c r="O128" s="387" t="s">
        <v>154</v>
      </c>
      <c r="P128" s="375">
        <v>42684</v>
      </c>
      <c r="Q128" s="375">
        <v>42688</v>
      </c>
      <c r="R128" s="104" t="s">
        <v>792</v>
      </c>
      <c r="S128" s="375" t="s">
        <v>201</v>
      </c>
      <c r="T128" s="390">
        <v>6</v>
      </c>
      <c r="U128" s="390">
        <v>18</v>
      </c>
      <c r="V128" s="421"/>
    </row>
    <row r="129" spans="1:22" s="386" customFormat="1" x14ac:dyDescent="0.2">
      <c r="A129" s="180">
        <v>50046411</v>
      </c>
      <c r="B129" s="181">
        <v>1784260</v>
      </c>
      <c r="C129" s="181" t="s">
        <v>768</v>
      </c>
      <c r="D129" s="182" t="s">
        <v>828</v>
      </c>
      <c r="E129" s="183"/>
      <c r="F129" s="184"/>
      <c r="G129" s="184"/>
      <c r="H129" s="184"/>
      <c r="I129" s="420" t="s">
        <v>1483</v>
      </c>
      <c r="J129" s="419" t="s">
        <v>15</v>
      </c>
      <c r="K129" s="184" t="s">
        <v>82</v>
      </c>
      <c r="L129" s="184" t="s">
        <v>401</v>
      </c>
      <c r="M129" s="181" t="s">
        <v>59</v>
      </c>
      <c r="N129" s="181" t="s">
        <v>227</v>
      </c>
      <c r="O129" s="181" t="s">
        <v>154</v>
      </c>
      <c r="P129" s="483">
        <v>42688</v>
      </c>
      <c r="Q129" s="190">
        <v>42689</v>
      </c>
      <c r="R129" s="190" t="s">
        <v>610</v>
      </c>
      <c r="S129" s="190" t="s">
        <v>201</v>
      </c>
      <c r="T129" s="180">
        <v>7</v>
      </c>
      <c r="U129" s="180">
        <v>7</v>
      </c>
      <c r="V129" s="422" t="s">
        <v>249</v>
      </c>
    </row>
    <row r="130" spans="1:22" s="386" customFormat="1" x14ac:dyDescent="0.2">
      <c r="A130" s="371">
        <v>59570894</v>
      </c>
      <c r="B130" s="388">
        <v>619698</v>
      </c>
      <c r="C130" s="388" t="s">
        <v>768</v>
      </c>
      <c r="D130" s="319" t="s">
        <v>838</v>
      </c>
      <c r="E130" s="326" t="s">
        <v>97</v>
      </c>
      <c r="F130" s="390" t="s">
        <v>216</v>
      </c>
      <c r="G130" s="390">
        <v>1</v>
      </c>
      <c r="H130" s="373">
        <v>2324.4684000000002</v>
      </c>
      <c r="I130" s="388"/>
      <c r="J130" s="388" t="s">
        <v>11</v>
      </c>
      <c r="K130" s="388" t="s">
        <v>69</v>
      </c>
      <c r="L130" s="388" t="s">
        <v>399</v>
      </c>
      <c r="M130" s="391" t="s">
        <v>59</v>
      </c>
      <c r="N130" s="234" t="s">
        <v>69</v>
      </c>
      <c r="O130" s="234" t="s">
        <v>154</v>
      </c>
      <c r="P130" s="375">
        <v>42689</v>
      </c>
      <c r="Q130" s="375">
        <v>42690</v>
      </c>
      <c r="R130" s="164" t="s">
        <v>610</v>
      </c>
      <c r="S130" s="375" t="s">
        <v>226</v>
      </c>
      <c r="T130" s="390">
        <v>5</v>
      </c>
      <c r="U130" s="390">
        <v>29</v>
      </c>
      <c r="V130" s="421"/>
    </row>
    <row r="131" spans="1:22" s="386" customFormat="1" x14ac:dyDescent="0.2">
      <c r="A131" s="371">
        <v>63823150</v>
      </c>
      <c r="B131" s="388">
        <v>2337302</v>
      </c>
      <c r="C131" s="388" t="s">
        <v>768</v>
      </c>
      <c r="D131" s="319" t="s">
        <v>839</v>
      </c>
      <c r="E131" s="326" t="s">
        <v>97</v>
      </c>
      <c r="F131" s="390" t="s">
        <v>216</v>
      </c>
      <c r="G131" s="390">
        <v>1</v>
      </c>
      <c r="H131" s="373">
        <v>5066.2744000000002</v>
      </c>
      <c r="I131" s="388"/>
      <c r="J131" s="388" t="s">
        <v>13</v>
      </c>
      <c r="K131" s="388" t="s">
        <v>13</v>
      </c>
      <c r="L131" s="388" t="s">
        <v>608</v>
      </c>
      <c r="M131" s="391" t="s">
        <v>59</v>
      </c>
      <c r="N131" s="234" t="s">
        <v>13</v>
      </c>
      <c r="O131" s="234" t="s">
        <v>154</v>
      </c>
      <c r="P131" s="375">
        <v>42688</v>
      </c>
      <c r="Q131" s="375">
        <v>42690</v>
      </c>
      <c r="R131" s="164" t="s">
        <v>792</v>
      </c>
      <c r="S131" s="375" t="s">
        <v>662</v>
      </c>
      <c r="T131" s="390">
        <v>11</v>
      </c>
      <c r="U131" s="390">
        <v>11</v>
      </c>
      <c r="V131" s="421"/>
    </row>
    <row r="132" spans="1:22" s="386" customFormat="1" x14ac:dyDescent="0.2">
      <c r="A132" s="371">
        <v>63823150</v>
      </c>
      <c r="B132" s="388">
        <v>2337302</v>
      </c>
      <c r="C132" s="388" t="s">
        <v>768</v>
      </c>
      <c r="D132" s="319" t="s">
        <v>839</v>
      </c>
      <c r="E132" s="326" t="s">
        <v>102</v>
      </c>
      <c r="F132" s="390" t="s">
        <v>217</v>
      </c>
      <c r="G132" s="390">
        <v>1</v>
      </c>
      <c r="H132" s="373">
        <v>7177.1207000000004</v>
      </c>
      <c r="I132" s="388"/>
      <c r="J132" s="388" t="s">
        <v>13</v>
      </c>
      <c r="K132" s="388" t="s">
        <v>13</v>
      </c>
      <c r="L132" s="388" t="s">
        <v>608</v>
      </c>
      <c r="M132" s="391" t="s">
        <v>59</v>
      </c>
      <c r="N132" s="387" t="s">
        <v>13</v>
      </c>
      <c r="O132" s="234" t="s">
        <v>154</v>
      </c>
      <c r="P132" s="375">
        <v>42688</v>
      </c>
      <c r="Q132" s="375">
        <v>42690</v>
      </c>
      <c r="R132" s="104" t="s">
        <v>792</v>
      </c>
      <c r="S132" s="375" t="s">
        <v>662</v>
      </c>
      <c r="T132" s="390">
        <v>11</v>
      </c>
      <c r="U132" s="390">
        <v>11</v>
      </c>
      <c r="V132" s="421"/>
    </row>
    <row r="133" spans="1:22" s="386" customFormat="1" x14ac:dyDescent="0.2">
      <c r="A133" s="371">
        <v>89833477</v>
      </c>
      <c r="B133" s="388">
        <v>2947704</v>
      </c>
      <c r="C133" s="388" t="s">
        <v>768</v>
      </c>
      <c r="D133" s="319" t="s">
        <v>436</v>
      </c>
      <c r="E133" s="326" t="s">
        <v>97</v>
      </c>
      <c r="F133" s="390" t="s">
        <v>216</v>
      </c>
      <c r="G133" s="390">
        <v>2</v>
      </c>
      <c r="H133" s="373">
        <v>7000</v>
      </c>
      <c r="I133" s="388" t="s">
        <v>847</v>
      </c>
      <c r="J133" s="388" t="s">
        <v>12</v>
      </c>
      <c r="K133" s="388" t="s">
        <v>12</v>
      </c>
      <c r="L133" s="388" t="s">
        <v>85</v>
      </c>
      <c r="M133" s="391" t="s">
        <v>59</v>
      </c>
      <c r="N133" s="387" t="s">
        <v>227</v>
      </c>
      <c r="O133" s="387" t="s">
        <v>154</v>
      </c>
      <c r="P133" s="375">
        <v>42692</v>
      </c>
      <c r="Q133" s="375">
        <v>42695</v>
      </c>
      <c r="R133" s="104" t="s">
        <v>792</v>
      </c>
      <c r="S133" s="375" t="s">
        <v>200</v>
      </c>
      <c r="T133" s="390">
        <v>7</v>
      </c>
      <c r="U133" s="390">
        <v>19</v>
      </c>
      <c r="V133" s="421"/>
    </row>
    <row r="134" spans="1:22" s="386" customFormat="1" x14ac:dyDescent="0.2">
      <c r="A134" s="371">
        <v>66025242</v>
      </c>
      <c r="B134" s="388">
        <v>8946475</v>
      </c>
      <c r="C134" s="388" t="s">
        <v>768</v>
      </c>
      <c r="D134" s="319" t="s">
        <v>851</v>
      </c>
      <c r="E134" s="326" t="s">
        <v>97</v>
      </c>
      <c r="F134" s="390" t="s">
        <v>216</v>
      </c>
      <c r="G134" s="390">
        <v>1</v>
      </c>
      <c r="H134" s="373">
        <v>3143.0796</v>
      </c>
      <c r="I134" s="388"/>
      <c r="J134" s="388" t="s">
        <v>27</v>
      </c>
      <c r="K134" s="388" t="s">
        <v>49</v>
      </c>
      <c r="L134" s="388" t="s">
        <v>50</v>
      </c>
      <c r="M134" s="391" t="s">
        <v>59</v>
      </c>
      <c r="N134" s="387" t="s">
        <v>49</v>
      </c>
      <c r="O134" s="387" t="s">
        <v>154</v>
      </c>
      <c r="P134" s="375">
        <v>42695</v>
      </c>
      <c r="Q134" s="375">
        <v>42696</v>
      </c>
      <c r="R134" s="104" t="s">
        <v>792</v>
      </c>
      <c r="S134" s="375" t="s">
        <v>200</v>
      </c>
      <c r="T134" s="390">
        <v>7</v>
      </c>
      <c r="U134" s="390">
        <v>19</v>
      </c>
      <c r="V134" s="421"/>
    </row>
    <row r="135" spans="1:22" s="386" customFormat="1" x14ac:dyDescent="0.2">
      <c r="A135" s="180">
        <v>6053199</v>
      </c>
      <c r="B135" s="181">
        <v>15020389</v>
      </c>
      <c r="C135" s="181" t="s">
        <v>768</v>
      </c>
      <c r="D135" s="182" t="s">
        <v>852</v>
      </c>
      <c r="E135" s="183"/>
      <c r="F135" s="184"/>
      <c r="G135" s="184"/>
      <c r="H135" s="184"/>
      <c r="I135" s="420" t="s">
        <v>922</v>
      </c>
      <c r="J135" s="419" t="s">
        <v>16</v>
      </c>
      <c r="K135" s="184" t="s">
        <v>115</v>
      </c>
      <c r="L135" s="184" t="s">
        <v>116</v>
      </c>
      <c r="M135" s="181" t="s">
        <v>59</v>
      </c>
      <c r="N135" s="181" t="s">
        <v>115</v>
      </c>
      <c r="O135" s="181" t="s">
        <v>154</v>
      </c>
      <c r="P135" s="190">
        <v>42696</v>
      </c>
      <c r="Q135" s="190">
        <v>42697</v>
      </c>
      <c r="R135" s="190" t="s">
        <v>792</v>
      </c>
      <c r="S135" s="190" t="s">
        <v>212</v>
      </c>
      <c r="T135" s="180">
        <v>3</v>
      </c>
      <c r="U135" s="180">
        <v>3</v>
      </c>
      <c r="V135" s="422" t="s">
        <v>249</v>
      </c>
    </row>
    <row r="136" spans="1:22" s="386" customFormat="1" x14ac:dyDescent="0.2">
      <c r="A136" s="371">
        <v>51778021</v>
      </c>
      <c r="B136" s="388">
        <v>1104324</v>
      </c>
      <c r="C136" s="388" t="s">
        <v>768</v>
      </c>
      <c r="D136" s="319" t="s">
        <v>855</v>
      </c>
      <c r="E136" s="326" t="s">
        <v>97</v>
      </c>
      <c r="F136" s="390" t="s">
        <v>216</v>
      </c>
      <c r="G136" s="390">
        <v>1</v>
      </c>
      <c r="H136" s="373">
        <v>3409.2175000000002</v>
      </c>
      <c r="I136" s="388" t="s">
        <v>856</v>
      </c>
      <c r="J136" s="388" t="s">
        <v>21</v>
      </c>
      <c r="K136" s="388" t="s">
        <v>95</v>
      </c>
      <c r="L136" s="388" t="s">
        <v>242</v>
      </c>
      <c r="M136" s="391" t="s">
        <v>228</v>
      </c>
      <c r="N136" s="234" t="s">
        <v>228</v>
      </c>
      <c r="O136" s="234" t="s">
        <v>152</v>
      </c>
      <c r="P136" s="375">
        <v>42696</v>
      </c>
      <c r="Q136" s="375">
        <v>42697</v>
      </c>
      <c r="R136" s="164" t="s">
        <v>792</v>
      </c>
      <c r="S136" s="375" t="s">
        <v>211</v>
      </c>
      <c r="T136" s="390">
        <v>8</v>
      </c>
      <c r="U136" s="390">
        <v>32</v>
      </c>
      <c r="V136" s="421"/>
    </row>
    <row r="137" spans="1:22" s="386" customFormat="1" x14ac:dyDescent="0.2">
      <c r="A137" s="371">
        <v>7041390</v>
      </c>
      <c r="B137" s="388">
        <v>522240</v>
      </c>
      <c r="C137" s="388" t="s">
        <v>768</v>
      </c>
      <c r="D137" s="319" t="s">
        <v>857</v>
      </c>
      <c r="E137" s="326" t="s">
        <v>102</v>
      </c>
      <c r="F137" s="390" t="s">
        <v>217</v>
      </c>
      <c r="G137" s="390">
        <v>2</v>
      </c>
      <c r="H137" s="373">
        <v>9916.6200000000008</v>
      </c>
      <c r="I137" s="388" t="s">
        <v>858</v>
      </c>
      <c r="J137" s="388" t="s">
        <v>12</v>
      </c>
      <c r="K137" s="388" t="s">
        <v>12</v>
      </c>
      <c r="L137" s="388" t="s">
        <v>425</v>
      </c>
      <c r="M137" s="391" t="s">
        <v>59</v>
      </c>
      <c r="N137" s="387" t="s">
        <v>12</v>
      </c>
      <c r="O137" s="387" t="s">
        <v>154</v>
      </c>
      <c r="P137" s="375">
        <v>42695</v>
      </c>
      <c r="Q137" s="375">
        <v>42697</v>
      </c>
      <c r="R137" s="104" t="s">
        <v>792</v>
      </c>
      <c r="S137" s="375" t="s">
        <v>200</v>
      </c>
      <c r="T137" s="390">
        <v>7</v>
      </c>
      <c r="U137" s="390">
        <v>19</v>
      </c>
      <c r="V137" s="421"/>
    </row>
    <row r="138" spans="1:22" s="386" customFormat="1" x14ac:dyDescent="0.2">
      <c r="A138" s="371">
        <v>69207187</v>
      </c>
      <c r="B138" s="388">
        <v>23122329</v>
      </c>
      <c r="C138" s="388" t="s">
        <v>768</v>
      </c>
      <c r="D138" s="319" t="s">
        <v>859</v>
      </c>
      <c r="E138" s="326" t="s">
        <v>102</v>
      </c>
      <c r="F138" s="390" t="s">
        <v>217</v>
      </c>
      <c r="G138" s="390">
        <v>1</v>
      </c>
      <c r="H138" s="373">
        <v>3914.7921999999999</v>
      </c>
      <c r="I138" s="388"/>
      <c r="J138" s="388" t="s">
        <v>13</v>
      </c>
      <c r="K138" s="388" t="s">
        <v>13</v>
      </c>
      <c r="L138" s="388" t="s">
        <v>540</v>
      </c>
      <c r="M138" s="391" t="s">
        <v>228</v>
      </c>
      <c r="N138" s="234" t="s">
        <v>228</v>
      </c>
      <c r="O138" s="234" t="s">
        <v>154</v>
      </c>
      <c r="P138" s="375">
        <v>42697</v>
      </c>
      <c r="Q138" s="375">
        <v>42698</v>
      </c>
      <c r="R138" s="164" t="s">
        <v>792</v>
      </c>
      <c r="S138" s="375" t="s">
        <v>201</v>
      </c>
      <c r="T138" s="390">
        <v>6</v>
      </c>
      <c r="U138" s="390">
        <v>6</v>
      </c>
      <c r="V138" s="421"/>
    </row>
    <row r="139" spans="1:22" s="386" customFormat="1" x14ac:dyDescent="0.2">
      <c r="A139" s="371">
        <v>78414833</v>
      </c>
      <c r="B139" s="388">
        <v>2390580</v>
      </c>
      <c r="C139" s="388" t="s">
        <v>768</v>
      </c>
      <c r="D139" s="319" t="s">
        <v>860</v>
      </c>
      <c r="E139" s="326" t="s">
        <v>102</v>
      </c>
      <c r="F139" s="390" t="s">
        <v>217</v>
      </c>
      <c r="G139" s="390">
        <v>1</v>
      </c>
      <c r="H139" s="373">
        <v>658.6</v>
      </c>
      <c r="I139" s="388"/>
      <c r="J139" s="388" t="s">
        <v>11</v>
      </c>
      <c r="K139" s="388" t="s">
        <v>69</v>
      </c>
      <c r="L139" s="388" t="s">
        <v>749</v>
      </c>
      <c r="M139" s="391" t="s">
        <v>228</v>
      </c>
      <c r="N139" s="234" t="s">
        <v>228</v>
      </c>
      <c r="O139" s="234" t="s">
        <v>154</v>
      </c>
      <c r="P139" s="375">
        <v>42697</v>
      </c>
      <c r="Q139" s="375">
        <v>42698</v>
      </c>
      <c r="R139" s="104" t="s">
        <v>792</v>
      </c>
      <c r="S139" s="375" t="s">
        <v>204</v>
      </c>
      <c r="T139" s="390">
        <v>1</v>
      </c>
      <c r="U139" s="390">
        <v>25</v>
      </c>
      <c r="V139" s="421"/>
    </row>
    <row r="140" spans="1:22" s="386" customFormat="1" x14ac:dyDescent="0.2">
      <c r="A140" s="371">
        <v>65365952</v>
      </c>
      <c r="B140" s="388">
        <v>29759588</v>
      </c>
      <c r="C140" s="388" t="s">
        <v>768</v>
      </c>
      <c r="D140" s="319" t="s">
        <v>793</v>
      </c>
      <c r="E140" s="326" t="s">
        <v>97</v>
      </c>
      <c r="F140" s="390" t="s">
        <v>216</v>
      </c>
      <c r="G140" s="390">
        <v>1</v>
      </c>
      <c r="H140" s="373">
        <v>4462.9893000000002</v>
      </c>
      <c r="I140" s="388"/>
      <c r="J140" s="388" t="s">
        <v>11</v>
      </c>
      <c r="K140" s="388" t="s">
        <v>69</v>
      </c>
      <c r="L140" s="388" t="s">
        <v>70</v>
      </c>
      <c r="M140" s="391" t="s">
        <v>228</v>
      </c>
      <c r="N140" s="234" t="s">
        <v>228</v>
      </c>
      <c r="O140" s="234" t="s">
        <v>152</v>
      </c>
      <c r="P140" s="375">
        <v>42698</v>
      </c>
      <c r="Q140" s="375">
        <v>42699</v>
      </c>
      <c r="R140" s="164" t="s">
        <v>610</v>
      </c>
      <c r="S140" s="375" t="s">
        <v>200</v>
      </c>
      <c r="T140" s="390">
        <v>8</v>
      </c>
      <c r="U140" s="390">
        <v>20</v>
      </c>
      <c r="V140" s="421"/>
    </row>
    <row r="141" spans="1:22" s="386" customFormat="1" x14ac:dyDescent="0.2">
      <c r="A141" s="371">
        <v>90608233</v>
      </c>
      <c r="B141" s="388">
        <v>2947404</v>
      </c>
      <c r="C141" s="388" t="s">
        <v>768</v>
      </c>
      <c r="D141" s="319" t="s">
        <v>862</v>
      </c>
      <c r="E141" s="326" t="s">
        <v>102</v>
      </c>
      <c r="F141" s="390" t="s">
        <v>217</v>
      </c>
      <c r="G141" s="390">
        <v>1</v>
      </c>
      <c r="H141" s="373">
        <v>4518.1016</v>
      </c>
      <c r="I141" s="388" t="s">
        <v>863</v>
      </c>
      <c r="J141" s="388" t="s">
        <v>14</v>
      </c>
      <c r="K141" s="388" t="s">
        <v>14</v>
      </c>
      <c r="L141" s="388" t="s">
        <v>485</v>
      </c>
      <c r="M141" s="391" t="s">
        <v>228</v>
      </c>
      <c r="N141" s="234" t="s">
        <v>228</v>
      </c>
      <c r="O141" s="387" t="s">
        <v>154</v>
      </c>
      <c r="P141" s="375">
        <v>42698</v>
      </c>
      <c r="Q141" s="375">
        <v>42699</v>
      </c>
      <c r="R141" s="104" t="s">
        <v>792</v>
      </c>
      <c r="S141" s="375" t="s">
        <v>200</v>
      </c>
      <c r="T141" s="390">
        <v>7</v>
      </c>
      <c r="U141" s="390">
        <v>31</v>
      </c>
      <c r="V141" s="421"/>
    </row>
    <row r="142" spans="1:22" s="386" customFormat="1" x14ac:dyDescent="0.2">
      <c r="A142" s="425">
        <v>49032535</v>
      </c>
      <c r="B142" s="426">
        <v>6379405</v>
      </c>
      <c r="C142" s="388" t="s">
        <v>768</v>
      </c>
      <c r="D142" s="427" t="s">
        <v>866</v>
      </c>
      <c r="E142" s="428" t="s">
        <v>102</v>
      </c>
      <c r="F142" s="390" t="s">
        <v>217</v>
      </c>
      <c r="G142" s="390">
        <v>1</v>
      </c>
      <c r="H142" s="430">
        <v>7791.63</v>
      </c>
      <c r="I142" s="426"/>
      <c r="J142" s="388" t="s">
        <v>11</v>
      </c>
      <c r="K142" s="426" t="s">
        <v>867</v>
      </c>
      <c r="L142" s="426" t="s">
        <v>868</v>
      </c>
      <c r="M142" s="391" t="s">
        <v>59</v>
      </c>
      <c r="N142" s="234" t="s">
        <v>867</v>
      </c>
      <c r="O142" s="234" t="s">
        <v>154</v>
      </c>
      <c r="P142" s="431">
        <v>42699</v>
      </c>
      <c r="Q142" s="431">
        <v>42702</v>
      </c>
      <c r="R142" s="432" t="s">
        <v>792</v>
      </c>
      <c r="S142" s="431" t="s">
        <v>662</v>
      </c>
      <c r="T142" s="429">
        <v>11</v>
      </c>
      <c r="U142" s="429">
        <v>11</v>
      </c>
      <c r="V142" s="433"/>
    </row>
    <row r="143" spans="1:22" s="386" customFormat="1" x14ac:dyDescent="0.2">
      <c r="A143" s="425">
        <v>61586800</v>
      </c>
      <c r="B143" s="426">
        <v>2210784</v>
      </c>
      <c r="C143" s="388" t="s">
        <v>768</v>
      </c>
      <c r="D143" s="427" t="s">
        <v>869</v>
      </c>
      <c r="E143" s="428" t="s">
        <v>102</v>
      </c>
      <c r="F143" s="390" t="s">
        <v>217</v>
      </c>
      <c r="G143" s="390">
        <v>1</v>
      </c>
      <c r="H143" s="430">
        <v>7099.8658999999998</v>
      </c>
      <c r="I143" s="388" t="s">
        <v>870</v>
      </c>
      <c r="J143" s="388" t="s">
        <v>14</v>
      </c>
      <c r="K143" s="426" t="s">
        <v>14</v>
      </c>
      <c r="L143" s="426" t="s">
        <v>485</v>
      </c>
      <c r="M143" s="391" t="s">
        <v>59</v>
      </c>
      <c r="N143" s="387" t="s">
        <v>14</v>
      </c>
      <c r="O143" s="387" t="s">
        <v>154</v>
      </c>
      <c r="P143" s="431">
        <v>42699</v>
      </c>
      <c r="Q143" s="431">
        <v>42702</v>
      </c>
      <c r="R143" s="434" t="s">
        <v>792</v>
      </c>
      <c r="S143" s="431" t="s">
        <v>662</v>
      </c>
      <c r="T143" s="429">
        <v>11</v>
      </c>
      <c r="U143" s="429">
        <v>23</v>
      </c>
      <c r="V143" s="433"/>
    </row>
    <row r="144" spans="1:22" s="386" customFormat="1" x14ac:dyDescent="0.2">
      <c r="A144" s="425">
        <v>80222318</v>
      </c>
      <c r="B144" s="426">
        <v>1741645</v>
      </c>
      <c r="C144" s="388" t="s">
        <v>768</v>
      </c>
      <c r="D144" s="427" t="s">
        <v>880</v>
      </c>
      <c r="E144" s="428" t="s">
        <v>102</v>
      </c>
      <c r="F144" s="390" t="s">
        <v>217</v>
      </c>
      <c r="G144" s="429">
        <v>2</v>
      </c>
      <c r="H144" s="430">
        <v>9449.7641000000003</v>
      </c>
      <c r="I144" s="426" t="s">
        <v>881</v>
      </c>
      <c r="J144" s="388" t="s">
        <v>19</v>
      </c>
      <c r="K144" s="426" t="s">
        <v>19</v>
      </c>
      <c r="L144" s="426" t="s">
        <v>272</v>
      </c>
      <c r="M144" s="391" t="s">
        <v>59</v>
      </c>
      <c r="N144" s="387" t="s">
        <v>227</v>
      </c>
      <c r="O144" s="387" t="s">
        <v>154</v>
      </c>
      <c r="P144" s="431">
        <v>42703</v>
      </c>
      <c r="Q144" s="431">
        <v>42704</v>
      </c>
      <c r="R144" s="434" t="s">
        <v>792</v>
      </c>
      <c r="S144" s="431" t="s">
        <v>200</v>
      </c>
      <c r="T144" s="429">
        <v>7</v>
      </c>
      <c r="U144" s="429">
        <v>7</v>
      </c>
      <c r="V144" s="433"/>
    </row>
    <row r="145" spans="1:22" s="386" customFormat="1" x14ac:dyDescent="0.2">
      <c r="A145" s="425">
        <v>46235183</v>
      </c>
      <c r="B145" s="426">
        <v>1886113</v>
      </c>
      <c r="C145" s="388" t="s">
        <v>768</v>
      </c>
      <c r="D145" s="427" t="s">
        <v>882</v>
      </c>
      <c r="E145" s="428" t="s">
        <v>97</v>
      </c>
      <c r="F145" s="390" t="s">
        <v>216</v>
      </c>
      <c r="G145" s="429">
        <v>1</v>
      </c>
      <c r="H145" s="430">
        <v>2245.0569</v>
      </c>
      <c r="I145" s="426"/>
      <c r="J145" s="388" t="s">
        <v>27</v>
      </c>
      <c r="K145" s="426" t="s">
        <v>49</v>
      </c>
      <c r="L145" s="426" t="s">
        <v>64</v>
      </c>
      <c r="M145" s="391" t="s">
        <v>59</v>
      </c>
      <c r="N145" s="387" t="s">
        <v>49</v>
      </c>
      <c r="O145" s="387" t="s">
        <v>154</v>
      </c>
      <c r="P145" s="431">
        <v>42702</v>
      </c>
      <c r="Q145" s="431">
        <v>42704</v>
      </c>
      <c r="R145" s="434" t="s">
        <v>792</v>
      </c>
      <c r="S145" s="431" t="s">
        <v>203</v>
      </c>
      <c r="T145" s="429">
        <v>5</v>
      </c>
      <c r="U145" s="429">
        <v>17</v>
      </c>
      <c r="V145" s="433"/>
    </row>
    <row r="146" spans="1:22" s="386" customFormat="1" x14ac:dyDescent="0.2">
      <c r="A146" s="425">
        <v>72490234</v>
      </c>
      <c r="B146" s="426">
        <v>13336427</v>
      </c>
      <c r="C146" s="388" t="s">
        <v>768</v>
      </c>
      <c r="D146" s="427" t="s">
        <v>903</v>
      </c>
      <c r="E146" s="428" t="s">
        <v>102</v>
      </c>
      <c r="F146" s="390" t="s">
        <v>217</v>
      </c>
      <c r="G146" s="429">
        <v>3</v>
      </c>
      <c r="H146" s="430">
        <v>10624.95</v>
      </c>
      <c r="I146" s="426" t="s">
        <v>904</v>
      </c>
      <c r="J146" s="388" t="s">
        <v>12</v>
      </c>
      <c r="K146" s="426" t="s">
        <v>12</v>
      </c>
      <c r="L146" s="426" t="s">
        <v>377</v>
      </c>
      <c r="M146" s="391" t="s">
        <v>59</v>
      </c>
      <c r="N146" s="234" t="s">
        <v>12</v>
      </c>
      <c r="O146" s="234" t="s">
        <v>154</v>
      </c>
      <c r="P146" s="431">
        <v>42703</v>
      </c>
      <c r="Q146" s="431">
        <v>42705</v>
      </c>
      <c r="R146" s="432" t="s">
        <v>792</v>
      </c>
      <c r="S146" s="431" t="s">
        <v>203</v>
      </c>
      <c r="T146" s="429">
        <v>5</v>
      </c>
      <c r="U146" s="429">
        <v>17</v>
      </c>
      <c r="V146" s="433"/>
    </row>
    <row r="147" spans="1:22" s="386" customFormat="1" x14ac:dyDescent="0.2">
      <c r="A147" s="425">
        <v>73337825</v>
      </c>
      <c r="B147" s="426">
        <v>1378002</v>
      </c>
      <c r="C147" s="388" t="s">
        <v>768</v>
      </c>
      <c r="D147" s="427" t="s">
        <v>905</v>
      </c>
      <c r="E147" s="428" t="s">
        <v>97</v>
      </c>
      <c r="F147" s="390" t="s">
        <v>216</v>
      </c>
      <c r="G147" s="429">
        <v>1</v>
      </c>
      <c r="H147" s="430">
        <v>3500</v>
      </c>
      <c r="I147" s="426"/>
      <c r="J147" s="388" t="s">
        <v>12</v>
      </c>
      <c r="K147" s="426" t="s">
        <v>12</v>
      </c>
      <c r="L147" s="426" t="s">
        <v>81</v>
      </c>
      <c r="M147" s="391" t="s">
        <v>59</v>
      </c>
      <c r="N147" s="234" t="s">
        <v>12</v>
      </c>
      <c r="O147" s="234" t="s">
        <v>154</v>
      </c>
      <c r="P147" s="431">
        <v>42703</v>
      </c>
      <c r="Q147" s="431">
        <v>42705</v>
      </c>
      <c r="R147" s="434" t="s">
        <v>792</v>
      </c>
      <c r="S147" s="431" t="s">
        <v>200</v>
      </c>
      <c r="T147" s="429">
        <v>7</v>
      </c>
      <c r="U147" s="429">
        <v>7</v>
      </c>
      <c r="V147" s="433"/>
    </row>
    <row r="148" spans="1:22" s="386" customFormat="1" x14ac:dyDescent="0.2">
      <c r="A148" s="371">
        <v>83380616</v>
      </c>
      <c r="B148" s="388">
        <v>2166327</v>
      </c>
      <c r="C148" s="388" t="s">
        <v>768</v>
      </c>
      <c r="D148" s="319" t="s">
        <v>727</v>
      </c>
      <c r="E148" s="326" t="s">
        <v>97</v>
      </c>
      <c r="F148" s="390" t="s">
        <v>216</v>
      </c>
      <c r="G148" s="390">
        <v>1</v>
      </c>
      <c r="H148" s="373">
        <v>2858.7856000000002</v>
      </c>
      <c r="I148" s="388" t="s">
        <v>916</v>
      </c>
      <c r="J148" s="388" t="s">
        <v>16</v>
      </c>
      <c r="K148" s="388" t="s">
        <v>66</v>
      </c>
      <c r="L148" s="388" t="s">
        <v>93</v>
      </c>
      <c r="M148" s="391" t="s">
        <v>59</v>
      </c>
      <c r="N148" s="234" t="s">
        <v>66</v>
      </c>
      <c r="O148" s="234" t="s">
        <v>154</v>
      </c>
      <c r="P148" s="375">
        <v>42704</v>
      </c>
      <c r="Q148" s="375">
        <v>42706</v>
      </c>
      <c r="R148" s="164" t="s">
        <v>792</v>
      </c>
      <c r="S148" s="375" t="s">
        <v>201</v>
      </c>
      <c r="T148" s="390">
        <v>6</v>
      </c>
      <c r="U148" s="390">
        <v>6</v>
      </c>
      <c r="V148" s="421"/>
    </row>
    <row r="149" spans="1:22" s="386" customFormat="1" x14ac:dyDescent="0.2">
      <c r="A149" s="371">
        <v>54624149</v>
      </c>
      <c r="B149" s="388">
        <v>3840297</v>
      </c>
      <c r="C149" s="388" t="s">
        <v>768</v>
      </c>
      <c r="D149" s="319" t="s">
        <v>917</v>
      </c>
      <c r="E149" s="326" t="s">
        <v>97</v>
      </c>
      <c r="F149" s="390" t="s">
        <v>216</v>
      </c>
      <c r="G149" s="390">
        <v>2</v>
      </c>
      <c r="H149" s="373">
        <v>7000</v>
      </c>
      <c r="I149" s="388" t="s">
        <v>918</v>
      </c>
      <c r="J149" s="388" t="s">
        <v>12</v>
      </c>
      <c r="K149" s="388" t="s">
        <v>12</v>
      </c>
      <c r="L149" s="388" t="s">
        <v>67</v>
      </c>
      <c r="M149" s="391" t="s">
        <v>59</v>
      </c>
      <c r="N149" s="234" t="s">
        <v>12</v>
      </c>
      <c r="O149" s="234" t="s">
        <v>154</v>
      </c>
      <c r="P149" s="375">
        <v>42704</v>
      </c>
      <c r="Q149" s="375">
        <v>42706</v>
      </c>
      <c r="R149" s="164" t="s">
        <v>792</v>
      </c>
      <c r="S149" s="375" t="s">
        <v>200</v>
      </c>
      <c r="T149" s="390">
        <v>7</v>
      </c>
      <c r="U149" s="390">
        <v>7</v>
      </c>
      <c r="V149" s="421"/>
    </row>
    <row r="150" spans="1:22" s="386" customFormat="1" x14ac:dyDescent="0.2">
      <c r="A150" s="371">
        <v>91372879</v>
      </c>
      <c r="B150" s="388">
        <v>13505277</v>
      </c>
      <c r="C150" s="388" t="s">
        <v>768</v>
      </c>
      <c r="D150" s="319" t="s">
        <v>913</v>
      </c>
      <c r="E150" s="326" t="s">
        <v>101</v>
      </c>
      <c r="F150" s="390" t="s">
        <v>103</v>
      </c>
      <c r="G150" s="390">
        <v>2</v>
      </c>
      <c r="H150" s="373">
        <v>4764.7116999999998</v>
      </c>
      <c r="I150" s="388"/>
      <c r="J150" s="388" t="s">
        <v>18</v>
      </c>
      <c r="K150" s="388" t="s">
        <v>18</v>
      </c>
      <c r="L150" s="388" t="s">
        <v>244</v>
      </c>
      <c r="M150" s="391" t="s">
        <v>228</v>
      </c>
      <c r="N150" s="234" t="s">
        <v>228</v>
      </c>
      <c r="O150" s="234" t="s">
        <v>154</v>
      </c>
      <c r="P150" s="375">
        <v>42704</v>
      </c>
      <c r="Q150" s="375">
        <v>42706</v>
      </c>
      <c r="R150" s="164" t="s">
        <v>792</v>
      </c>
      <c r="S150" s="375" t="s">
        <v>841</v>
      </c>
      <c r="T150" s="390">
        <v>12</v>
      </c>
      <c r="U150" s="390">
        <v>36</v>
      </c>
      <c r="V150" s="421"/>
    </row>
    <row r="151" spans="1:22" s="386" customFormat="1" x14ac:dyDescent="0.2">
      <c r="A151" s="371">
        <v>53754302</v>
      </c>
      <c r="B151" s="388">
        <v>7317759</v>
      </c>
      <c r="C151" s="388" t="s">
        <v>768</v>
      </c>
      <c r="D151" s="319" t="s">
        <v>919</v>
      </c>
      <c r="E151" s="326" t="s">
        <v>97</v>
      </c>
      <c r="F151" s="390" t="s">
        <v>216</v>
      </c>
      <c r="G151" s="390">
        <v>1</v>
      </c>
      <c r="H151" s="373">
        <v>1796.0454999999999</v>
      </c>
      <c r="I151" s="388"/>
      <c r="J151" s="388" t="s">
        <v>27</v>
      </c>
      <c r="K151" s="388" t="s">
        <v>49</v>
      </c>
      <c r="L151" s="388" t="s">
        <v>50</v>
      </c>
      <c r="M151" s="391" t="s">
        <v>59</v>
      </c>
      <c r="N151" s="387" t="s">
        <v>49</v>
      </c>
      <c r="O151" s="387" t="s">
        <v>154</v>
      </c>
      <c r="P151" s="375">
        <v>42704</v>
      </c>
      <c r="Q151" s="375">
        <v>42706</v>
      </c>
      <c r="R151" s="104" t="s">
        <v>792</v>
      </c>
      <c r="S151" s="375" t="s">
        <v>226</v>
      </c>
      <c r="T151" s="390">
        <v>4</v>
      </c>
      <c r="U151" s="390">
        <v>4</v>
      </c>
      <c r="V151" s="421"/>
    </row>
    <row r="152" spans="1:22" s="386" customFormat="1" x14ac:dyDescent="0.2">
      <c r="A152" s="371">
        <v>85665455</v>
      </c>
      <c r="B152" s="388">
        <v>1105382</v>
      </c>
      <c r="C152" s="388" t="s">
        <v>768</v>
      </c>
      <c r="D152" s="319" t="s">
        <v>920</v>
      </c>
      <c r="E152" s="326" t="s">
        <v>97</v>
      </c>
      <c r="F152" s="390" t="s">
        <v>216</v>
      </c>
      <c r="G152" s="390">
        <v>1</v>
      </c>
      <c r="H152" s="373">
        <v>5717.5712999999996</v>
      </c>
      <c r="I152" s="388" t="s">
        <v>921</v>
      </c>
      <c r="J152" s="388" t="s">
        <v>19</v>
      </c>
      <c r="K152" s="388" t="s">
        <v>19</v>
      </c>
      <c r="L152" s="388" t="s">
        <v>272</v>
      </c>
      <c r="M152" s="391" t="s">
        <v>59</v>
      </c>
      <c r="N152" s="387" t="s">
        <v>19</v>
      </c>
      <c r="O152" s="387" t="s">
        <v>154</v>
      </c>
      <c r="P152" s="375">
        <v>42704</v>
      </c>
      <c r="Q152" s="375">
        <v>42706</v>
      </c>
      <c r="R152" s="104" t="s">
        <v>792</v>
      </c>
      <c r="S152" s="375" t="s">
        <v>841</v>
      </c>
      <c r="T152" s="390">
        <v>12</v>
      </c>
      <c r="U152" s="390">
        <v>12</v>
      </c>
      <c r="V152" s="421"/>
    </row>
    <row r="153" spans="1:22" s="386" customFormat="1" x14ac:dyDescent="0.2">
      <c r="A153" s="425">
        <v>6701620</v>
      </c>
      <c r="B153" s="426">
        <v>2571023</v>
      </c>
      <c r="C153" s="388" t="s">
        <v>896</v>
      </c>
      <c r="D153" s="427" t="s">
        <v>901</v>
      </c>
      <c r="E153" s="428" t="s">
        <v>97</v>
      </c>
      <c r="F153" s="390" t="s">
        <v>216</v>
      </c>
      <c r="G153" s="429">
        <v>1</v>
      </c>
      <c r="H153" s="430">
        <v>5542.6718000000001</v>
      </c>
      <c r="I153" s="426"/>
      <c r="J153" s="388" t="s">
        <v>16</v>
      </c>
      <c r="K153" s="426" t="s">
        <v>66</v>
      </c>
      <c r="L153" s="426" t="s">
        <v>784</v>
      </c>
      <c r="M153" s="391" t="s">
        <v>59</v>
      </c>
      <c r="N153" s="234" t="s">
        <v>827</v>
      </c>
      <c r="O153" s="234" t="s">
        <v>154</v>
      </c>
      <c r="P153" s="431">
        <v>42705</v>
      </c>
      <c r="Q153" s="431">
        <v>42705</v>
      </c>
      <c r="R153" s="432" t="s">
        <v>792</v>
      </c>
      <c r="S153" s="431" t="s">
        <v>841</v>
      </c>
      <c r="T153" s="429">
        <v>12</v>
      </c>
      <c r="U153" s="429">
        <v>12</v>
      </c>
      <c r="V153" s="433"/>
    </row>
    <row r="154" spans="1:22" s="386" customFormat="1" x14ac:dyDescent="0.2">
      <c r="A154" s="425">
        <v>83089366</v>
      </c>
      <c r="B154" s="426">
        <v>1741725</v>
      </c>
      <c r="C154" s="388" t="s">
        <v>896</v>
      </c>
      <c r="D154" s="427" t="s">
        <v>906</v>
      </c>
      <c r="E154" s="428" t="s">
        <v>97</v>
      </c>
      <c r="F154" s="390" t="s">
        <v>216</v>
      </c>
      <c r="G154" s="429">
        <v>2</v>
      </c>
      <c r="H154" s="430">
        <v>11085.3436</v>
      </c>
      <c r="I154" s="426" t="s">
        <v>907</v>
      </c>
      <c r="J154" s="388" t="s">
        <v>19</v>
      </c>
      <c r="K154" s="426" t="s">
        <v>19</v>
      </c>
      <c r="L154" s="426" t="s">
        <v>272</v>
      </c>
      <c r="M154" s="391" t="s">
        <v>59</v>
      </c>
      <c r="N154" s="234" t="s">
        <v>19</v>
      </c>
      <c r="O154" s="234" t="s">
        <v>154</v>
      </c>
      <c r="P154" s="431">
        <v>42705</v>
      </c>
      <c r="Q154" s="431">
        <v>42705</v>
      </c>
      <c r="R154" s="432" t="s">
        <v>792</v>
      </c>
      <c r="S154" s="431" t="s">
        <v>841</v>
      </c>
      <c r="T154" s="429">
        <v>12</v>
      </c>
      <c r="U154" s="429">
        <v>36</v>
      </c>
      <c r="V154" s="433"/>
    </row>
    <row r="155" spans="1:22" s="386" customFormat="1" x14ac:dyDescent="0.2">
      <c r="A155" s="371">
        <v>59443459</v>
      </c>
      <c r="B155" s="388">
        <v>30400619</v>
      </c>
      <c r="C155" s="388" t="s">
        <v>896</v>
      </c>
      <c r="D155" s="319" t="s">
        <v>923</v>
      </c>
      <c r="E155" s="326" t="s">
        <v>97</v>
      </c>
      <c r="F155" s="390" t="s">
        <v>216</v>
      </c>
      <c r="G155" s="390">
        <v>1</v>
      </c>
      <c r="H155" s="373">
        <v>2331</v>
      </c>
      <c r="I155" s="388"/>
      <c r="J155" s="388" t="s">
        <v>12</v>
      </c>
      <c r="K155" s="388" t="s">
        <v>12</v>
      </c>
      <c r="L155" s="388" t="s">
        <v>81</v>
      </c>
      <c r="M155" s="391" t="s">
        <v>228</v>
      </c>
      <c r="N155" s="234" t="s">
        <v>228</v>
      </c>
      <c r="O155" s="234" t="s">
        <v>152</v>
      </c>
      <c r="P155" s="431">
        <v>42705</v>
      </c>
      <c r="Q155" s="375">
        <v>42709</v>
      </c>
      <c r="R155" s="164" t="s">
        <v>792</v>
      </c>
      <c r="S155" s="375" t="s">
        <v>200</v>
      </c>
      <c r="T155" s="390">
        <v>7</v>
      </c>
      <c r="U155" s="390">
        <v>19</v>
      </c>
      <c r="V155" s="421"/>
    </row>
    <row r="156" spans="1:22" s="386" customFormat="1" x14ac:dyDescent="0.2">
      <c r="A156" s="371">
        <v>85304930</v>
      </c>
      <c r="B156" s="388">
        <v>12814937</v>
      </c>
      <c r="C156" s="388" t="s">
        <v>896</v>
      </c>
      <c r="D156" s="319" t="s">
        <v>924</v>
      </c>
      <c r="E156" s="326" t="s">
        <v>97</v>
      </c>
      <c r="F156" s="390" t="s">
        <v>216</v>
      </c>
      <c r="G156" s="390">
        <v>1</v>
      </c>
      <c r="H156" s="373">
        <v>3719.1424999999999</v>
      </c>
      <c r="I156" s="388"/>
      <c r="J156" s="388" t="s">
        <v>11</v>
      </c>
      <c r="K156" s="388" t="s">
        <v>69</v>
      </c>
      <c r="L156" s="388" t="s">
        <v>70</v>
      </c>
      <c r="M156" s="391" t="s">
        <v>228</v>
      </c>
      <c r="N156" s="387" t="s">
        <v>228</v>
      </c>
      <c r="O156" s="387" t="s">
        <v>152</v>
      </c>
      <c r="P156" s="431">
        <v>42705</v>
      </c>
      <c r="Q156" s="375">
        <v>42709</v>
      </c>
      <c r="R156" s="104" t="s">
        <v>792</v>
      </c>
      <c r="S156" s="375" t="s">
        <v>211</v>
      </c>
      <c r="T156" s="390">
        <v>8</v>
      </c>
      <c r="U156" s="390">
        <v>20</v>
      </c>
      <c r="V156" s="421"/>
    </row>
    <row r="157" spans="1:22" s="386" customFormat="1" x14ac:dyDescent="0.2">
      <c r="A157" s="371">
        <v>8633822</v>
      </c>
      <c r="B157" s="388">
        <v>1943266</v>
      </c>
      <c r="C157" s="388" t="s">
        <v>896</v>
      </c>
      <c r="D157" s="319" t="s">
        <v>402</v>
      </c>
      <c r="E157" s="326" t="s">
        <v>97</v>
      </c>
      <c r="F157" s="390" t="s">
        <v>216</v>
      </c>
      <c r="G157" s="390">
        <v>1</v>
      </c>
      <c r="H157" s="373">
        <v>3490.5891999999999</v>
      </c>
      <c r="I157" s="388" t="s">
        <v>403</v>
      </c>
      <c r="J157" s="388" t="s">
        <v>16</v>
      </c>
      <c r="K157" s="388" t="s">
        <v>75</v>
      </c>
      <c r="L157" s="388" t="s">
        <v>404</v>
      </c>
      <c r="M157" s="391" t="s">
        <v>59</v>
      </c>
      <c r="N157" s="234" t="s">
        <v>75</v>
      </c>
      <c r="O157" s="234" t="s">
        <v>154</v>
      </c>
      <c r="P157" s="375">
        <v>42711</v>
      </c>
      <c r="Q157" s="375">
        <v>42712</v>
      </c>
      <c r="R157" s="164" t="s">
        <v>934</v>
      </c>
      <c r="S157" s="375" t="s">
        <v>841</v>
      </c>
      <c r="T157" s="390">
        <v>11</v>
      </c>
      <c r="U157" s="390">
        <v>11</v>
      </c>
      <c r="V157" s="421"/>
    </row>
    <row r="158" spans="1:22" s="386" customFormat="1" x14ac:dyDescent="0.2">
      <c r="A158" s="371">
        <v>6586211</v>
      </c>
      <c r="B158" s="388">
        <v>1312245</v>
      </c>
      <c r="C158" s="388" t="s">
        <v>896</v>
      </c>
      <c r="D158" s="319" t="s">
        <v>948</v>
      </c>
      <c r="E158" s="326" t="s">
        <v>97</v>
      </c>
      <c r="F158" s="390" t="s">
        <v>216</v>
      </c>
      <c r="G158" s="390">
        <v>2</v>
      </c>
      <c r="H158" s="373">
        <v>6447.9862999999996</v>
      </c>
      <c r="I158" s="388"/>
      <c r="J158" s="388" t="s">
        <v>13</v>
      </c>
      <c r="K158" s="388" t="s">
        <v>13</v>
      </c>
      <c r="L158" s="388" t="s">
        <v>527</v>
      </c>
      <c r="M158" s="391" t="s">
        <v>59</v>
      </c>
      <c r="N158" s="234" t="s">
        <v>227</v>
      </c>
      <c r="O158" s="234" t="s">
        <v>154</v>
      </c>
      <c r="P158" s="375">
        <v>42710</v>
      </c>
      <c r="Q158" s="375">
        <v>42712</v>
      </c>
      <c r="R158" s="164" t="s">
        <v>792</v>
      </c>
      <c r="S158" s="375" t="s">
        <v>200</v>
      </c>
      <c r="T158" s="390">
        <v>7</v>
      </c>
      <c r="U158" s="390">
        <v>32</v>
      </c>
      <c r="V158" s="421"/>
    </row>
    <row r="159" spans="1:22" s="386" customFormat="1" x14ac:dyDescent="0.2">
      <c r="A159" s="371">
        <v>78414833</v>
      </c>
      <c r="B159" s="388">
        <v>2390580</v>
      </c>
      <c r="C159" s="388" t="s">
        <v>896</v>
      </c>
      <c r="D159" s="319" t="s">
        <v>860</v>
      </c>
      <c r="E159" s="326" t="s">
        <v>102</v>
      </c>
      <c r="F159" s="390" t="s">
        <v>217</v>
      </c>
      <c r="G159" s="390">
        <v>1</v>
      </c>
      <c r="H159" s="373">
        <v>7903.1850999999997</v>
      </c>
      <c r="I159" s="388"/>
      <c r="J159" s="388" t="s">
        <v>11</v>
      </c>
      <c r="K159" s="388" t="s">
        <v>69</v>
      </c>
      <c r="L159" s="388" t="s">
        <v>749</v>
      </c>
      <c r="M159" s="391" t="s">
        <v>228</v>
      </c>
      <c r="N159" s="234" t="s">
        <v>228</v>
      </c>
      <c r="O159" s="234" t="s">
        <v>154</v>
      </c>
      <c r="P159" s="375">
        <v>42710</v>
      </c>
      <c r="Q159" s="375">
        <v>42712</v>
      </c>
      <c r="R159" s="164" t="s">
        <v>934</v>
      </c>
      <c r="S159" s="375" t="s">
        <v>803</v>
      </c>
      <c r="T159" s="390">
        <v>12</v>
      </c>
      <c r="U159" s="390">
        <v>24</v>
      </c>
      <c r="V159" s="421"/>
    </row>
    <row r="160" spans="1:22" s="386" customFormat="1" x14ac:dyDescent="0.2">
      <c r="A160" s="371">
        <v>69389543</v>
      </c>
      <c r="B160" s="388">
        <v>642130</v>
      </c>
      <c r="C160" s="388" t="s">
        <v>896</v>
      </c>
      <c r="D160" s="319" t="s">
        <v>949</v>
      </c>
      <c r="E160" s="326" t="s">
        <v>97</v>
      </c>
      <c r="F160" s="390" t="s">
        <v>216</v>
      </c>
      <c r="G160" s="390">
        <v>4</v>
      </c>
      <c r="H160" s="373">
        <v>12000</v>
      </c>
      <c r="I160" s="388" t="s">
        <v>950</v>
      </c>
      <c r="J160" s="388" t="s">
        <v>12</v>
      </c>
      <c r="K160" s="388" t="s">
        <v>12</v>
      </c>
      <c r="L160" s="388" t="s">
        <v>81</v>
      </c>
      <c r="M160" s="391" t="s">
        <v>59</v>
      </c>
      <c r="N160" s="387" t="s">
        <v>12</v>
      </c>
      <c r="O160" s="387" t="s">
        <v>154</v>
      </c>
      <c r="P160" s="375">
        <v>42709</v>
      </c>
      <c r="Q160" s="375">
        <v>42712</v>
      </c>
      <c r="R160" s="104" t="s">
        <v>792</v>
      </c>
      <c r="S160" s="375" t="s">
        <v>201</v>
      </c>
      <c r="T160" s="390">
        <v>6</v>
      </c>
      <c r="U160" s="390">
        <v>30</v>
      </c>
      <c r="V160" s="421"/>
    </row>
    <row r="161" spans="1:22" s="386" customFormat="1" x14ac:dyDescent="0.2">
      <c r="A161" s="425">
        <v>54815734</v>
      </c>
      <c r="B161" s="426">
        <v>19448446</v>
      </c>
      <c r="C161" s="388" t="s">
        <v>896</v>
      </c>
      <c r="D161" s="427" t="s">
        <v>958</v>
      </c>
      <c r="E161" s="428" t="s">
        <v>97</v>
      </c>
      <c r="F161" s="390" t="s">
        <v>216</v>
      </c>
      <c r="G161" s="429">
        <v>2</v>
      </c>
      <c r="H161" s="430">
        <v>5578.7137000000002</v>
      </c>
      <c r="I161" s="426" t="s">
        <v>959</v>
      </c>
      <c r="J161" s="388" t="s">
        <v>11</v>
      </c>
      <c r="K161" s="426" t="s">
        <v>69</v>
      </c>
      <c r="L161" s="426" t="s">
        <v>276</v>
      </c>
      <c r="M161" s="391" t="s">
        <v>59</v>
      </c>
      <c r="N161" s="234" t="s">
        <v>69</v>
      </c>
      <c r="O161" s="234" t="s">
        <v>154</v>
      </c>
      <c r="P161" s="431">
        <v>42712</v>
      </c>
      <c r="Q161" s="431">
        <v>42713</v>
      </c>
      <c r="R161" s="432" t="s">
        <v>792</v>
      </c>
      <c r="S161" s="431" t="s">
        <v>201</v>
      </c>
      <c r="T161" s="429">
        <v>6</v>
      </c>
      <c r="U161" s="429">
        <v>18</v>
      </c>
      <c r="V161" s="433"/>
    </row>
    <row r="162" spans="1:22" s="386" customFormat="1" x14ac:dyDescent="0.2">
      <c r="A162" s="425">
        <v>84471566</v>
      </c>
      <c r="B162" s="426">
        <v>4841590</v>
      </c>
      <c r="C162" s="388" t="s">
        <v>896</v>
      </c>
      <c r="D162" s="427" t="s">
        <v>960</v>
      </c>
      <c r="E162" s="428" t="s">
        <v>97</v>
      </c>
      <c r="F162" s="390" t="s">
        <v>216</v>
      </c>
      <c r="G162" s="429">
        <v>1</v>
      </c>
      <c r="H162" s="430">
        <v>8000</v>
      </c>
      <c r="I162" s="426" t="s">
        <v>961</v>
      </c>
      <c r="J162" s="388" t="s">
        <v>12</v>
      </c>
      <c r="K162" s="426" t="s">
        <v>12</v>
      </c>
      <c r="L162" s="426" t="s">
        <v>85</v>
      </c>
      <c r="M162" s="391" t="s">
        <v>59</v>
      </c>
      <c r="N162" s="387" t="s">
        <v>12</v>
      </c>
      <c r="O162" s="387" t="s">
        <v>154</v>
      </c>
      <c r="P162" s="431">
        <v>42711</v>
      </c>
      <c r="Q162" s="431">
        <v>42713</v>
      </c>
      <c r="R162" s="434" t="s">
        <v>792</v>
      </c>
      <c r="S162" s="431" t="s">
        <v>375</v>
      </c>
      <c r="T162" s="429">
        <v>16</v>
      </c>
      <c r="U162" s="429">
        <v>16</v>
      </c>
      <c r="V162" s="433"/>
    </row>
    <row r="163" spans="1:22" s="386" customFormat="1" x14ac:dyDescent="0.2">
      <c r="A163" s="425">
        <v>58491909</v>
      </c>
      <c r="B163" s="426">
        <v>1741316</v>
      </c>
      <c r="C163" s="388" t="s">
        <v>896</v>
      </c>
      <c r="D163" s="427" t="s">
        <v>965</v>
      </c>
      <c r="E163" s="428" t="s">
        <v>97</v>
      </c>
      <c r="F163" s="390" t="s">
        <v>216</v>
      </c>
      <c r="G163" s="390">
        <v>1</v>
      </c>
      <c r="H163" s="430">
        <v>3335.2534999999998</v>
      </c>
      <c r="I163" s="426" t="s">
        <v>966</v>
      </c>
      <c r="J163" s="388" t="s">
        <v>18</v>
      </c>
      <c r="K163" s="426" t="s">
        <v>18</v>
      </c>
      <c r="L163" s="426" t="s">
        <v>317</v>
      </c>
      <c r="M163" s="391" t="s">
        <v>59</v>
      </c>
      <c r="N163" s="387" t="s">
        <v>18</v>
      </c>
      <c r="O163" s="387" t="s">
        <v>154</v>
      </c>
      <c r="P163" s="431">
        <v>42713</v>
      </c>
      <c r="Q163" s="431">
        <v>42716</v>
      </c>
      <c r="R163" s="434" t="s">
        <v>792</v>
      </c>
      <c r="S163" s="431" t="s">
        <v>200</v>
      </c>
      <c r="T163" s="429">
        <v>7</v>
      </c>
      <c r="U163" s="429">
        <v>19</v>
      </c>
      <c r="V163" s="433"/>
    </row>
    <row r="164" spans="1:22" s="386" customFormat="1" x14ac:dyDescent="0.2">
      <c r="A164" s="425">
        <v>73766678</v>
      </c>
      <c r="B164" s="426">
        <v>1290995</v>
      </c>
      <c r="C164" s="388" t="s">
        <v>896</v>
      </c>
      <c r="D164" s="427" t="s">
        <v>981</v>
      </c>
      <c r="E164" s="428" t="s">
        <v>97</v>
      </c>
      <c r="F164" s="390" t="s">
        <v>216</v>
      </c>
      <c r="G164" s="390">
        <v>1</v>
      </c>
      <c r="H164" s="430">
        <v>3807.9222</v>
      </c>
      <c r="I164" s="426" t="s">
        <v>982</v>
      </c>
      <c r="J164" s="388" t="s">
        <v>16</v>
      </c>
      <c r="K164" s="426" t="s">
        <v>75</v>
      </c>
      <c r="L164" s="426" t="s">
        <v>983</v>
      </c>
      <c r="M164" s="391" t="s">
        <v>59</v>
      </c>
      <c r="N164" s="387" t="s">
        <v>75</v>
      </c>
      <c r="O164" s="387" t="s">
        <v>154</v>
      </c>
      <c r="P164" s="431">
        <v>42717</v>
      </c>
      <c r="Q164" s="431">
        <v>42718</v>
      </c>
      <c r="R164" s="434" t="s">
        <v>934</v>
      </c>
      <c r="S164" s="431" t="s">
        <v>200</v>
      </c>
      <c r="T164" s="429">
        <v>6</v>
      </c>
      <c r="U164" s="429">
        <v>6</v>
      </c>
      <c r="V164" s="433"/>
    </row>
    <row r="165" spans="1:22" s="386" customFormat="1" x14ac:dyDescent="0.2">
      <c r="A165" s="425">
        <v>84198967</v>
      </c>
      <c r="B165" s="426">
        <v>13451122</v>
      </c>
      <c r="C165" s="388" t="s">
        <v>896</v>
      </c>
      <c r="D165" s="427" t="s">
        <v>984</v>
      </c>
      <c r="E165" s="428" t="s">
        <v>102</v>
      </c>
      <c r="F165" s="390" t="s">
        <v>217</v>
      </c>
      <c r="G165" s="429">
        <v>1</v>
      </c>
      <c r="H165" s="430">
        <v>2733.6523999999999</v>
      </c>
      <c r="I165" s="426" t="s">
        <v>985</v>
      </c>
      <c r="J165" s="388" t="s">
        <v>14</v>
      </c>
      <c r="K165" s="426" t="s">
        <v>14</v>
      </c>
      <c r="L165" s="426" t="s">
        <v>986</v>
      </c>
      <c r="M165" s="391" t="s">
        <v>59</v>
      </c>
      <c r="N165" s="387" t="s">
        <v>14</v>
      </c>
      <c r="O165" s="387" t="s">
        <v>154</v>
      </c>
      <c r="P165" s="431">
        <v>42717</v>
      </c>
      <c r="Q165" s="431">
        <v>42723</v>
      </c>
      <c r="R165" s="434" t="s">
        <v>934</v>
      </c>
      <c r="S165" s="431" t="s">
        <v>200</v>
      </c>
      <c r="T165" s="429">
        <v>9</v>
      </c>
      <c r="U165" s="429">
        <v>6</v>
      </c>
      <c r="V165" s="433"/>
    </row>
    <row r="166" spans="1:22" s="386" customFormat="1" x14ac:dyDescent="0.2">
      <c r="A166" s="425">
        <v>77512100</v>
      </c>
      <c r="B166" s="426">
        <v>33045581</v>
      </c>
      <c r="C166" s="388" t="s">
        <v>896</v>
      </c>
      <c r="D166" s="427" t="s">
        <v>989</v>
      </c>
      <c r="E166" s="428" t="s">
        <v>102</v>
      </c>
      <c r="F166" s="390" t="s">
        <v>217</v>
      </c>
      <c r="G166" s="429">
        <v>1</v>
      </c>
      <c r="H166" s="430">
        <v>5245.9052000000001</v>
      </c>
      <c r="I166" s="426"/>
      <c r="J166" s="388" t="s">
        <v>23</v>
      </c>
      <c r="K166" s="426" t="s">
        <v>990</v>
      </c>
      <c r="L166" s="426" t="s">
        <v>991</v>
      </c>
      <c r="M166" s="461" t="s">
        <v>228</v>
      </c>
      <c r="N166" s="463" t="s">
        <v>228</v>
      </c>
      <c r="O166" s="463" t="s">
        <v>154</v>
      </c>
      <c r="P166" s="431">
        <v>42722</v>
      </c>
      <c r="Q166" s="431">
        <v>42724</v>
      </c>
      <c r="R166" s="432" t="s">
        <v>934</v>
      </c>
      <c r="S166" s="431" t="s">
        <v>803</v>
      </c>
      <c r="T166" s="429">
        <v>3</v>
      </c>
      <c r="U166" s="429">
        <v>24</v>
      </c>
      <c r="V166" s="433"/>
    </row>
    <row r="167" spans="1:22" s="386" customFormat="1" x14ac:dyDescent="0.2">
      <c r="A167" s="425">
        <v>86095779</v>
      </c>
      <c r="B167" s="426">
        <v>9391338</v>
      </c>
      <c r="C167" s="388" t="s">
        <v>896</v>
      </c>
      <c r="D167" s="427" t="s">
        <v>1000</v>
      </c>
      <c r="E167" s="428" t="s">
        <v>97</v>
      </c>
      <c r="F167" s="390" t="s">
        <v>216</v>
      </c>
      <c r="G167" s="429">
        <v>1</v>
      </c>
      <c r="H167" s="430">
        <v>3997.5686999999998</v>
      </c>
      <c r="I167" s="426"/>
      <c r="J167" s="388" t="s">
        <v>11</v>
      </c>
      <c r="K167" s="426" t="s">
        <v>79</v>
      </c>
      <c r="L167" s="426" t="s">
        <v>100</v>
      </c>
      <c r="M167" s="461" t="s">
        <v>228</v>
      </c>
      <c r="N167" s="463" t="s">
        <v>228</v>
      </c>
      <c r="O167" s="463" t="s">
        <v>152</v>
      </c>
      <c r="P167" s="431">
        <v>42720</v>
      </c>
      <c r="Q167" s="431">
        <v>42724</v>
      </c>
      <c r="R167" s="432" t="s">
        <v>934</v>
      </c>
      <c r="S167" s="431" t="s">
        <v>803</v>
      </c>
      <c r="T167" s="429">
        <v>3</v>
      </c>
      <c r="U167" s="429">
        <v>24</v>
      </c>
      <c r="V167" s="433"/>
    </row>
    <row r="168" spans="1:22" s="386" customFormat="1" x14ac:dyDescent="0.2">
      <c r="A168" s="425">
        <v>6130533</v>
      </c>
      <c r="B168" s="426">
        <v>108955</v>
      </c>
      <c r="C168" s="388" t="s">
        <v>896</v>
      </c>
      <c r="D168" s="427" t="s">
        <v>1001</v>
      </c>
      <c r="E168" s="428" t="s">
        <v>102</v>
      </c>
      <c r="F168" s="390" t="s">
        <v>217</v>
      </c>
      <c r="G168" s="429">
        <v>1</v>
      </c>
      <c r="H168" s="430">
        <v>1796.0482</v>
      </c>
      <c r="I168" s="426"/>
      <c r="J168" s="388" t="s">
        <v>27</v>
      </c>
      <c r="K168" s="426" t="s">
        <v>49</v>
      </c>
      <c r="L168" s="426" t="s">
        <v>63</v>
      </c>
      <c r="M168" s="461" t="s">
        <v>59</v>
      </c>
      <c r="N168" s="463" t="s">
        <v>49</v>
      </c>
      <c r="O168" s="463" t="s">
        <v>154</v>
      </c>
      <c r="P168" s="431">
        <v>42720</v>
      </c>
      <c r="Q168" s="431">
        <v>42724</v>
      </c>
      <c r="R168" s="432" t="s">
        <v>792</v>
      </c>
      <c r="S168" s="431" t="s">
        <v>226</v>
      </c>
      <c r="T168" s="429">
        <v>3</v>
      </c>
      <c r="U168" s="429">
        <v>4</v>
      </c>
      <c r="V168" s="433"/>
    </row>
    <row r="169" spans="1:22" s="386" customFormat="1" x14ac:dyDescent="0.2">
      <c r="A169" s="425">
        <v>6620242</v>
      </c>
      <c r="B169" s="426">
        <v>3840428</v>
      </c>
      <c r="C169" s="388" t="s">
        <v>896</v>
      </c>
      <c r="D169" s="427" t="s">
        <v>1002</v>
      </c>
      <c r="E169" s="428" t="s">
        <v>97</v>
      </c>
      <c r="F169" s="390" t="s">
        <v>216</v>
      </c>
      <c r="G169" s="429">
        <v>4</v>
      </c>
      <c r="H169" s="430">
        <v>4000</v>
      </c>
      <c r="I169" s="426" t="s">
        <v>1003</v>
      </c>
      <c r="J169" s="388" t="s">
        <v>12</v>
      </c>
      <c r="K169" s="426" t="s">
        <v>12</v>
      </c>
      <c r="L169" s="426" t="s">
        <v>67</v>
      </c>
      <c r="M169" s="461" t="s">
        <v>59</v>
      </c>
      <c r="N169" s="463" t="s">
        <v>12</v>
      </c>
      <c r="O169" s="463" t="s">
        <v>154</v>
      </c>
      <c r="P169" s="431">
        <v>42718</v>
      </c>
      <c r="Q169" s="431">
        <v>42724</v>
      </c>
      <c r="R169" s="432" t="s">
        <v>792</v>
      </c>
      <c r="S169" s="431" t="s">
        <v>483</v>
      </c>
      <c r="T169" s="429">
        <v>3</v>
      </c>
      <c r="U169" s="429">
        <v>26</v>
      </c>
      <c r="V169" s="433"/>
    </row>
    <row r="170" spans="1:22" s="386" customFormat="1" x14ac:dyDescent="0.2">
      <c r="A170" s="425">
        <v>65121038</v>
      </c>
      <c r="B170" s="426">
        <v>3945746</v>
      </c>
      <c r="C170" s="388" t="s">
        <v>896</v>
      </c>
      <c r="D170" s="427" t="s">
        <v>1004</v>
      </c>
      <c r="E170" s="428" t="s">
        <v>102</v>
      </c>
      <c r="F170" s="390" t="s">
        <v>217</v>
      </c>
      <c r="G170" s="429">
        <v>1</v>
      </c>
      <c r="H170" s="430">
        <v>7862.52</v>
      </c>
      <c r="I170" s="426" t="s">
        <v>1005</v>
      </c>
      <c r="J170" s="388" t="s">
        <v>12</v>
      </c>
      <c r="K170" s="426" t="s">
        <v>12</v>
      </c>
      <c r="L170" s="426" t="s">
        <v>425</v>
      </c>
      <c r="M170" s="461" t="s">
        <v>59</v>
      </c>
      <c r="N170" s="464" t="s">
        <v>12</v>
      </c>
      <c r="O170" s="464" t="s">
        <v>154</v>
      </c>
      <c r="P170" s="431">
        <v>42718</v>
      </c>
      <c r="Q170" s="431">
        <v>42724</v>
      </c>
      <c r="R170" s="434" t="s">
        <v>792</v>
      </c>
      <c r="S170" s="431" t="s">
        <v>841</v>
      </c>
      <c r="T170" s="429">
        <v>3</v>
      </c>
      <c r="U170" s="429">
        <v>36</v>
      </c>
      <c r="V170" s="433"/>
    </row>
    <row r="171" spans="1:22" s="386" customFormat="1" x14ac:dyDescent="0.2">
      <c r="A171" s="425">
        <v>82482251</v>
      </c>
      <c r="B171" s="426">
        <v>5892257</v>
      </c>
      <c r="C171" s="388" t="s">
        <v>896</v>
      </c>
      <c r="D171" s="427" t="s">
        <v>1006</v>
      </c>
      <c r="E171" s="428" t="s">
        <v>97</v>
      </c>
      <c r="F171" s="429" t="s">
        <v>216</v>
      </c>
      <c r="G171" s="429">
        <v>1</v>
      </c>
      <c r="H171" s="430">
        <v>5717.5739999999996</v>
      </c>
      <c r="I171" s="388" t="s">
        <v>1007</v>
      </c>
      <c r="J171" s="388" t="s">
        <v>19</v>
      </c>
      <c r="K171" s="426" t="s">
        <v>19</v>
      </c>
      <c r="L171" s="426" t="s">
        <v>272</v>
      </c>
      <c r="M171" s="461" t="s">
        <v>59</v>
      </c>
      <c r="N171" s="463" t="s">
        <v>19</v>
      </c>
      <c r="O171" s="463" t="s">
        <v>154</v>
      </c>
      <c r="P171" s="431">
        <v>42723</v>
      </c>
      <c r="Q171" s="431">
        <v>42724</v>
      </c>
      <c r="R171" s="432" t="s">
        <v>934</v>
      </c>
      <c r="S171" s="431" t="s">
        <v>803</v>
      </c>
      <c r="T171" s="429">
        <v>12</v>
      </c>
      <c r="U171" s="429">
        <v>25</v>
      </c>
      <c r="V171" s="433"/>
    </row>
    <row r="172" spans="1:22" s="386" customFormat="1" x14ac:dyDescent="0.2">
      <c r="A172" s="425">
        <v>53116601</v>
      </c>
      <c r="B172" s="426">
        <v>3029387</v>
      </c>
      <c r="C172" s="388" t="s">
        <v>896</v>
      </c>
      <c r="D172" s="427" t="s">
        <v>1008</v>
      </c>
      <c r="E172" s="428" t="s">
        <v>97</v>
      </c>
      <c r="F172" s="429" t="s">
        <v>216</v>
      </c>
      <c r="G172" s="429">
        <v>1</v>
      </c>
      <c r="H172" s="430">
        <v>6000</v>
      </c>
      <c r="I172" s="388" t="s">
        <v>1007</v>
      </c>
      <c r="J172" s="388" t="s">
        <v>166</v>
      </c>
      <c r="K172" s="426" t="s">
        <v>568</v>
      </c>
      <c r="L172" s="426" t="s">
        <v>569</v>
      </c>
      <c r="M172" s="461" t="s">
        <v>59</v>
      </c>
      <c r="N172" s="463" t="s">
        <v>568</v>
      </c>
      <c r="O172" s="463" t="s">
        <v>154</v>
      </c>
      <c r="P172" s="431">
        <v>42723</v>
      </c>
      <c r="Q172" s="431">
        <v>42724</v>
      </c>
      <c r="R172" s="432" t="s">
        <v>934</v>
      </c>
      <c r="S172" s="431" t="s">
        <v>803</v>
      </c>
      <c r="T172" s="429">
        <v>12</v>
      </c>
      <c r="U172" s="429">
        <v>21</v>
      </c>
      <c r="V172" s="433"/>
    </row>
    <row r="173" spans="1:22" s="386" customFormat="1" x14ac:dyDescent="0.2">
      <c r="A173" s="425">
        <v>55251979</v>
      </c>
      <c r="B173" s="426">
        <v>2288147</v>
      </c>
      <c r="C173" s="388" t="s">
        <v>896</v>
      </c>
      <c r="D173" s="427" t="s">
        <v>1009</v>
      </c>
      <c r="E173" s="428" t="s">
        <v>97</v>
      </c>
      <c r="F173" s="429" t="s">
        <v>216</v>
      </c>
      <c r="G173" s="429">
        <v>2</v>
      </c>
      <c r="H173" s="430">
        <v>11435.147999999999</v>
      </c>
      <c r="I173" s="388" t="s">
        <v>1010</v>
      </c>
      <c r="J173" s="388" t="s">
        <v>19</v>
      </c>
      <c r="K173" s="426" t="s">
        <v>19</v>
      </c>
      <c r="L173" s="426" t="s">
        <v>272</v>
      </c>
      <c r="M173" s="461" t="s">
        <v>59</v>
      </c>
      <c r="N173" s="463" t="s">
        <v>19</v>
      </c>
      <c r="O173" s="463" t="s">
        <v>154</v>
      </c>
      <c r="P173" s="431">
        <v>42722</v>
      </c>
      <c r="Q173" s="431">
        <v>42724</v>
      </c>
      <c r="R173" s="432" t="s">
        <v>934</v>
      </c>
      <c r="S173" s="431" t="s">
        <v>803</v>
      </c>
      <c r="T173" s="429">
        <v>12</v>
      </c>
      <c r="U173" s="429">
        <v>23</v>
      </c>
      <c r="V173" s="433"/>
    </row>
    <row r="174" spans="1:22" s="386" customFormat="1" x14ac:dyDescent="0.2">
      <c r="A174" s="425">
        <v>66021812</v>
      </c>
      <c r="B174" s="426">
        <v>12325878</v>
      </c>
      <c r="C174" s="388" t="s">
        <v>896</v>
      </c>
      <c r="D174" s="427" t="s">
        <v>1011</v>
      </c>
      <c r="E174" s="428" t="s">
        <v>97</v>
      </c>
      <c r="F174" s="429" t="s">
        <v>216</v>
      </c>
      <c r="G174" s="429">
        <v>1</v>
      </c>
      <c r="H174" s="430">
        <v>1500</v>
      </c>
      <c r="I174" s="388" t="s">
        <v>1012</v>
      </c>
      <c r="J174" s="388" t="s">
        <v>25</v>
      </c>
      <c r="K174" s="426" t="s">
        <v>605</v>
      </c>
      <c r="L174" s="426" t="s">
        <v>606</v>
      </c>
      <c r="M174" s="461" t="s">
        <v>59</v>
      </c>
      <c r="N174" s="463" t="s">
        <v>605</v>
      </c>
      <c r="O174" s="463" t="s">
        <v>154</v>
      </c>
      <c r="P174" s="431">
        <v>42705</v>
      </c>
      <c r="Q174" s="431">
        <v>42724</v>
      </c>
      <c r="R174" s="432" t="s">
        <v>792</v>
      </c>
      <c r="S174" s="431" t="s">
        <v>212</v>
      </c>
      <c r="T174" s="429">
        <v>3</v>
      </c>
      <c r="U174" s="429">
        <v>12</v>
      </c>
      <c r="V174" s="433"/>
    </row>
    <row r="175" spans="1:22" s="386" customFormat="1" x14ac:dyDescent="0.2">
      <c r="A175" s="425">
        <v>69126807</v>
      </c>
      <c r="B175" s="426">
        <v>11358852</v>
      </c>
      <c r="C175" s="388" t="s">
        <v>768</v>
      </c>
      <c r="D175" s="427" t="s">
        <v>1013</v>
      </c>
      <c r="E175" s="428" t="s">
        <v>97</v>
      </c>
      <c r="F175" s="429" t="s">
        <v>216</v>
      </c>
      <c r="G175" s="429">
        <v>1</v>
      </c>
      <c r="H175" s="430">
        <v>5717.5712999999996</v>
      </c>
      <c r="I175" s="388" t="s">
        <v>1007</v>
      </c>
      <c r="J175" s="388" t="s">
        <v>19</v>
      </c>
      <c r="K175" s="426" t="s">
        <v>19</v>
      </c>
      <c r="L175" s="426" t="s">
        <v>272</v>
      </c>
      <c r="M175" s="461" t="s">
        <v>228</v>
      </c>
      <c r="N175" s="463" t="s">
        <v>228</v>
      </c>
      <c r="O175" s="463" t="s">
        <v>152</v>
      </c>
      <c r="P175" s="431">
        <v>42702</v>
      </c>
      <c r="Q175" s="431">
        <v>42724</v>
      </c>
      <c r="R175" s="432" t="s">
        <v>792</v>
      </c>
      <c r="S175" s="431" t="s">
        <v>841</v>
      </c>
      <c r="T175" s="429">
        <v>12</v>
      </c>
      <c r="U175" s="429">
        <v>18</v>
      </c>
      <c r="V175" s="433"/>
    </row>
    <row r="176" spans="1:22" s="386" customFormat="1" x14ac:dyDescent="0.2">
      <c r="A176" s="180">
        <v>50046411</v>
      </c>
      <c r="B176" s="181">
        <v>6376242</v>
      </c>
      <c r="C176" s="181" t="s">
        <v>768</v>
      </c>
      <c r="D176" s="182" t="s">
        <v>1014</v>
      </c>
      <c r="E176" s="183"/>
      <c r="F176" s="184"/>
      <c r="G176" s="184"/>
      <c r="H176" s="184"/>
      <c r="I176" s="420" t="s">
        <v>1481</v>
      </c>
      <c r="J176" s="419" t="s">
        <v>23</v>
      </c>
      <c r="K176" s="184" t="s">
        <v>1015</v>
      </c>
      <c r="L176" s="184" t="s">
        <v>1016</v>
      </c>
      <c r="M176" s="181" t="s">
        <v>59</v>
      </c>
      <c r="N176" s="181" t="s">
        <v>227</v>
      </c>
      <c r="O176" s="181" t="s">
        <v>154</v>
      </c>
      <c r="P176" s="483">
        <v>42702</v>
      </c>
      <c r="Q176" s="190">
        <v>42724</v>
      </c>
      <c r="R176" s="190" t="s">
        <v>610</v>
      </c>
      <c r="S176" s="190" t="s">
        <v>201</v>
      </c>
      <c r="T176" s="180">
        <v>7</v>
      </c>
      <c r="U176" s="180">
        <v>7</v>
      </c>
      <c r="V176" s="422" t="s">
        <v>249</v>
      </c>
    </row>
    <row r="177" spans="1:22" s="386" customFormat="1" x14ac:dyDescent="0.2">
      <c r="A177" s="180">
        <v>50046411</v>
      </c>
      <c r="B177" s="181">
        <v>2030751</v>
      </c>
      <c r="C177" s="181" t="s">
        <v>768</v>
      </c>
      <c r="D177" s="182" t="s">
        <v>1017</v>
      </c>
      <c r="E177" s="183"/>
      <c r="F177" s="184"/>
      <c r="G177" s="184"/>
      <c r="H177" s="184"/>
      <c r="I177" s="420" t="s">
        <v>1482</v>
      </c>
      <c r="J177" s="419" t="s">
        <v>23</v>
      </c>
      <c r="K177" s="184" t="s">
        <v>1018</v>
      </c>
      <c r="L177" s="184" t="s">
        <v>1019</v>
      </c>
      <c r="M177" s="181" t="s">
        <v>59</v>
      </c>
      <c r="N177" s="181" t="s">
        <v>227</v>
      </c>
      <c r="O177" s="181" t="s">
        <v>154</v>
      </c>
      <c r="P177" s="483">
        <v>42702</v>
      </c>
      <c r="Q177" s="190">
        <v>42724</v>
      </c>
      <c r="R177" s="190" t="s">
        <v>610</v>
      </c>
      <c r="S177" s="190" t="s">
        <v>201</v>
      </c>
      <c r="T177" s="180">
        <v>7</v>
      </c>
      <c r="U177" s="180">
        <v>7</v>
      </c>
      <c r="V177" s="422" t="s">
        <v>249</v>
      </c>
    </row>
    <row r="178" spans="1:22" s="386" customFormat="1" x14ac:dyDescent="0.2">
      <c r="A178" s="425">
        <v>92150783</v>
      </c>
      <c r="B178" s="426">
        <v>7744728</v>
      </c>
      <c r="C178" s="388" t="s">
        <v>768</v>
      </c>
      <c r="D178" s="427" t="s">
        <v>263</v>
      </c>
      <c r="E178" s="428" t="s">
        <v>97</v>
      </c>
      <c r="F178" s="429" t="s">
        <v>216</v>
      </c>
      <c r="G178" s="429">
        <v>6</v>
      </c>
      <c r="H178" s="430">
        <v>33472.313800000004</v>
      </c>
      <c r="I178" s="388" t="s">
        <v>1020</v>
      </c>
      <c r="J178" s="388" t="s">
        <v>11</v>
      </c>
      <c r="K178" s="426" t="s">
        <v>69</v>
      </c>
      <c r="L178" s="426" t="s">
        <v>265</v>
      </c>
      <c r="M178" s="461" t="s">
        <v>59</v>
      </c>
      <c r="N178" s="463" t="s">
        <v>69</v>
      </c>
      <c r="O178" s="463" t="s">
        <v>154</v>
      </c>
      <c r="P178" s="431">
        <v>42675</v>
      </c>
      <c r="Q178" s="431">
        <v>42724</v>
      </c>
      <c r="R178" s="432" t="s">
        <v>610</v>
      </c>
      <c r="S178" s="431" t="s">
        <v>662</v>
      </c>
      <c r="T178" s="429">
        <v>12</v>
      </c>
      <c r="U178" s="429">
        <v>15</v>
      </c>
      <c r="V178" s="433"/>
    </row>
    <row r="179" spans="1:22" s="386" customFormat="1" x14ac:dyDescent="0.2">
      <c r="A179" s="425">
        <v>78359356</v>
      </c>
      <c r="B179" s="426">
        <v>1457557</v>
      </c>
      <c r="C179" s="388" t="s">
        <v>768</v>
      </c>
      <c r="D179" s="427" t="s">
        <v>1021</v>
      </c>
      <c r="E179" s="428" t="s">
        <v>102</v>
      </c>
      <c r="F179" s="429" t="s">
        <v>217</v>
      </c>
      <c r="G179" s="429">
        <v>2</v>
      </c>
      <c r="H179" s="430">
        <v>16999.919999999998</v>
      </c>
      <c r="I179" s="388" t="s">
        <v>1022</v>
      </c>
      <c r="J179" s="388" t="s">
        <v>12</v>
      </c>
      <c r="K179" s="426" t="s">
        <v>12</v>
      </c>
      <c r="L179" s="426" t="s">
        <v>67</v>
      </c>
      <c r="M179" s="461" t="s">
        <v>59</v>
      </c>
      <c r="N179" s="463" t="s">
        <v>12</v>
      </c>
      <c r="O179" s="463" t="s">
        <v>154</v>
      </c>
      <c r="P179" s="431">
        <v>42675</v>
      </c>
      <c r="Q179" s="431">
        <v>42724</v>
      </c>
      <c r="R179" s="432" t="s">
        <v>610</v>
      </c>
      <c r="S179" s="431" t="s">
        <v>662</v>
      </c>
      <c r="T179" s="429">
        <v>12</v>
      </c>
      <c r="U179" s="429">
        <v>31</v>
      </c>
      <c r="V179" s="433"/>
    </row>
    <row r="180" spans="1:22" s="386" customFormat="1" x14ac:dyDescent="0.2">
      <c r="A180" s="425">
        <v>70911320</v>
      </c>
      <c r="B180" s="426">
        <v>2653559</v>
      </c>
      <c r="C180" s="388" t="s">
        <v>768</v>
      </c>
      <c r="D180" s="427" t="s">
        <v>1023</v>
      </c>
      <c r="E180" s="428" t="s">
        <v>97</v>
      </c>
      <c r="F180" s="429" t="s">
        <v>216</v>
      </c>
      <c r="G180" s="429">
        <v>1</v>
      </c>
      <c r="H180" s="430">
        <v>5724.5241999999998</v>
      </c>
      <c r="I180" s="388" t="s">
        <v>1007</v>
      </c>
      <c r="J180" s="388" t="s">
        <v>16</v>
      </c>
      <c r="K180" s="426" t="s">
        <v>251</v>
      </c>
      <c r="L180" s="426" t="s">
        <v>252</v>
      </c>
      <c r="M180" s="461" t="s">
        <v>59</v>
      </c>
      <c r="N180" s="463" t="s">
        <v>251</v>
      </c>
      <c r="O180" s="463" t="s">
        <v>154</v>
      </c>
      <c r="P180" s="431">
        <v>42675</v>
      </c>
      <c r="Q180" s="431">
        <v>42724</v>
      </c>
      <c r="R180" s="432" t="s">
        <v>610</v>
      </c>
      <c r="S180" s="431" t="s">
        <v>662</v>
      </c>
      <c r="T180" s="429">
        <v>12</v>
      </c>
      <c r="U180" s="429">
        <v>18</v>
      </c>
      <c r="V180" s="433"/>
    </row>
    <row r="181" spans="1:22" s="386" customFormat="1" x14ac:dyDescent="0.2">
      <c r="A181" s="425">
        <v>47823549</v>
      </c>
      <c r="B181" s="426">
        <v>21199489</v>
      </c>
      <c r="C181" s="388" t="s">
        <v>768</v>
      </c>
      <c r="D181" s="427" t="s">
        <v>441</v>
      </c>
      <c r="E181" s="428" t="s">
        <v>97</v>
      </c>
      <c r="F181" s="429" t="s">
        <v>216</v>
      </c>
      <c r="G181" s="429">
        <v>2</v>
      </c>
      <c r="H181" s="430">
        <v>11157.4347</v>
      </c>
      <c r="I181" s="388" t="s">
        <v>1024</v>
      </c>
      <c r="J181" s="388" t="s">
        <v>11</v>
      </c>
      <c r="K181" s="426" t="s">
        <v>69</v>
      </c>
      <c r="L181" s="426" t="s">
        <v>399</v>
      </c>
      <c r="M181" s="461" t="s">
        <v>59</v>
      </c>
      <c r="N181" s="463" t="s">
        <v>69</v>
      </c>
      <c r="O181" s="463" t="s">
        <v>154</v>
      </c>
      <c r="P181" s="431">
        <v>42675</v>
      </c>
      <c r="Q181" s="431">
        <v>42724</v>
      </c>
      <c r="R181" s="432" t="s">
        <v>610</v>
      </c>
      <c r="S181" s="431" t="s">
        <v>662</v>
      </c>
      <c r="T181" s="429">
        <v>12</v>
      </c>
      <c r="U181" s="429">
        <v>14</v>
      </c>
      <c r="V181" s="433"/>
    </row>
    <row r="182" spans="1:22" s="386" customFormat="1" x14ac:dyDescent="0.2">
      <c r="A182" s="425">
        <v>71219203</v>
      </c>
      <c r="B182" s="426">
        <v>1739651</v>
      </c>
      <c r="C182" s="388" t="s">
        <v>622</v>
      </c>
      <c r="D182" s="427" t="s">
        <v>525</v>
      </c>
      <c r="E182" s="428" t="s">
        <v>97</v>
      </c>
      <c r="F182" s="429" t="s">
        <v>216</v>
      </c>
      <c r="G182" s="429">
        <v>1</v>
      </c>
      <c r="H182" s="430">
        <v>5526.8495999999996</v>
      </c>
      <c r="I182" s="388" t="s">
        <v>1025</v>
      </c>
      <c r="J182" s="388" t="s">
        <v>13</v>
      </c>
      <c r="K182" s="426" t="s">
        <v>13</v>
      </c>
      <c r="L182" s="426" t="s">
        <v>527</v>
      </c>
      <c r="M182" s="461" t="s">
        <v>59</v>
      </c>
      <c r="N182" s="463" t="s">
        <v>13</v>
      </c>
      <c r="O182" s="463" t="s">
        <v>154</v>
      </c>
      <c r="P182" s="431">
        <v>42644</v>
      </c>
      <c r="Q182" s="431">
        <v>42724</v>
      </c>
      <c r="R182" s="432" t="s">
        <v>503</v>
      </c>
      <c r="S182" s="431" t="s">
        <v>509</v>
      </c>
      <c r="T182" s="429">
        <v>12</v>
      </c>
      <c r="U182" s="429">
        <v>15</v>
      </c>
      <c r="V182" s="433"/>
    </row>
    <row r="183" spans="1:22" s="386" customFormat="1" x14ac:dyDescent="0.2">
      <c r="A183" s="425">
        <v>66021812</v>
      </c>
      <c r="B183" s="426">
        <v>12325878</v>
      </c>
      <c r="C183" s="388" t="s">
        <v>475</v>
      </c>
      <c r="D183" s="427" t="s">
        <v>1011</v>
      </c>
      <c r="E183" s="428" t="s">
        <v>97</v>
      </c>
      <c r="F183" s="429" t="s">
        <v>216</v>
      </c>
      <c r="G183" s="429">
        <v>1</v>
      </c>
      <c r="H183" s="430">
        <v>1500</v>
      </c>
      <c r="I183" s="388" t="s">
        <v>1012</v>
      </c>
      <c r="J183" s="388" t="s">
        <v>25</v>
      </c>
      <c r="K183" s="426" t="s">
        <v>605</v>
      </c>
      <c r="L183" s="426" t="s">
        <v>606</v>
      </c>
      <c r="M183" s="461" t="s">
        <v>59</v>
      </c>
      <c r="N183" s="463" t="s">
        <v>605</v>
      </c>
      <c r="O183" s="463" t="s">
        <v>154</v>
      </c>
      <c r="P183" s="431">
        <v>42614</v>
      </c>
      <c r="Q183" s="431">
        <v>42724</v>
      </c>
      <c r="R183" s="432" t="s">
        <v>389</v>
      </c>
      <c r="S183" s="431" t="s">
        <v>320</v>
      </c>
      <c r="T183" s="429">
        <v>3</v>
      </c>
      <c r="U183" s="429">
        <v>12</v>
      </c>
      <c r="V183" s="433"/>
    </row>
    <row r="184" spans="1:22" s="386" customFormat="1" x14ac:dyDescent="0.2">
      <c r="A184" s="425">
        <v>58993493</v>
      </c>
      <c r="B184" s="426">
        <v>4391053</v>
      </c>
      <c r="C184" s="388" t="s">
        <v>475</v>
      </c>
      <c r="D184" s="427" t="s">
        <v>1026</v>
      </c>
      <c r="E184" s="428" t="s">
        <v>101</v>
      </c>
      <c r="F184" s="429" t="s">
        <v>103</v>
      </c>
      <c r="G184" s="429">
        <v>1</v>
      </c>
      <c r="H184" s="430">
        <v>2499.96</v>
      </c>
      <c r="I184" s="388" t="s">
        <v>1027</v>
      </c>
      <c r="J184" s="388" t="s">
        <v>15</v>
      </c>
      <c r="K184" s="426" t="s">
        <v>341</v>
      </c>
      <c r="L184" s="426" t="s">
        <v>344</v>
      </c>
      <c r="M184" s="461" t="s">
        <v>228</v>
      </c>
      <c r="N184" s="463" t="s">
        <v>228</v>
      </c>
      <c r="O184" s="234" t="s">
        <v>154</v>
      </c>
      <c r="P184" s="431">
        <v>42614</v>
      </c>
      <c r="Q184" s="431">
        <v>42724</v>
      </c>
      <c r="R184" s="432" t="s">
        <v>389</v>
      </c>
      <c r="S184" s="431" t="s">
        <v>413</v>
      </c>
      <c r="T184" s="429">
        <v>12</v>
      </c>
      <c r="U184" s="429">
        <v>27</v>
      </c>
      <c r="V184" s="433"/>
    </row>
    <row r="185" spans="1:22" s="386" customFormat="1" x14ac:dyDescent="0.2">
      <c r="A185" s="425">
        <v>62795745</v>
      </c>
      <c r="B185" s="426">
        <v>23593668</v>
      </c>
      <c r="C185" s="388" t="s">
        <v>34</v>
      </c>
      <c r="D185" s="427" t="s">
        <v>1028</v>
      </c>
      <c r="E185" s="428" t="s">
        <v>97</v>
      </c>
      <c r="F185" s="429" t="s">
        <v>216</v>
      </c>
      <c r="G185" s="429">
        <v>1</v>
      </c>
      <c r="H185" s="430">
        <v>5388.1351000000004</v>
      </c>
      <c r="I185" s="388" t="s">
        <v>1007</v>
      </c>
      <c r="J185" s="388" t="s">
        <v>27</v>
      </c>
      <c r="K185" s="426" t="s">
        <v>49</v>
      </c>
      <c r="L185" s="426" t="s">
        <v>98</v>
      </c>
      <c r="M185" s="461" t="s">
        <v>228</v>
      </c>
      <c r="N185" s="464" t="s">
        <v>228</v>
      </c>
      <c r="O185" s="464" t="s">
        <v>152</v>
      </c>
      <c r="P185" s="431">
        <v>42560</v>
      </c>
      <c r="Q185" s="431">
        <v>42724</v>
      </c>
      <c r="R185" s="434" t="s">
        <v>238</v>
      </c>
      <c r="S185" s="431" t="s">
        <v>211</v>
      </c>
      <c r="T185" s="429">
        <v>12</v>
      </c>
      <c r="U185" s="429">
        <v>13</v>
      </c>
      <c r="V185" s="433"/>
    </row>
    <row r="186" spans="1:22" s="386" customFormat="1" x14ac:dyDescent="0.2">
      <c r="A186" s="180">
        <v>6053199</v>
      </c>
      <c r="B186" s="181">
        <v>15020389</v>
      </c>
      <c r="C186" s="181" t="s">
        <v>896</v>
      </c>
      <c r="D186" s="182" t="s">
        <v>852</v>
      </c>
      <c r="E186" s="183"/>
      <c r="F186" s="184"/>
      <c r="G186" s="184"/>
      <c r="H186" s="184"/>
      <c r="I186" s="420" t="s">
        <v>1116</v>
      </c>
      <c r="J186" s="419" t="s">
        <v>16</v>
      </c>
      <c r="K186" s="184" t="s">
        <v>115</v>
      </c>
      <c r="L186" s="184" t="s">
        <v>116</v>
      </c>
      <c r="M186" s="181" t="s">
        <v>59</v>
      </c>
      <c r="N186" s="181" t="s">
        <v>115</v>
      </c>
      <c r="O186" s="181" t="s">
        <v>154</v>
      </c>
      <c r="P186" s="483">
        <v>42723</v>
      </c>
      <c r="Q186" s="190">
        <v>42725</v>
      </c>
      <c r="R186" s="190" t="s">
        <v>934</v>
      </c>
      <c r="S186" s="190" t="s">
        <v>1031</v>
      </c>
      <c r="T186" s="180">
        <v>1</v>
      </c>
      <c r="U186" s="180">
        <v>27</v>
      </c>
      <c r="V186" s="422" t="s">
        <v>249</v>
      </c>
    </row>
    <row r="187" spans="1:22" s="386" customFormat="1" x14ac:dyDescent="0.2">
      <c r="A187" s="425">
        <v>89455026</v>
      </c>
      <c r="B187" s="426">
        <v>977376</v>
      </c>
      <c r="C187" s="388" t="s">
        <v>896</v>
      </c>
      <c r="D187" s="427" t="s">
        <v>1032</v>
      </c>
      <c r="E187" s="428" t="s">
        <v>97</v>
      </c>
      <c r="F187" s="429" t="s">
        <v>216</v>
      </c>
      <c r="G187" s="429">
        <v>1</v>
      </c>
      <c r="H187" s="430">
        <v>3715.4654</v>
      </c>
      <c r="I187" s="426"/>
      <c r="J187" s="388" t="s">
        <v>11</v>
      </c>
      <c r="K187" s="426" t="s">
        <v>69</v>
      </c>
      <c r="L187" s="426" t="s">
        <v>70</v>
      </c>
      <c r="M187" s="461"/>
      <c r="N187" s="464"/>
      <c r="O187" s="464"/>
      <c r="P187" s="431">
        <v>42722</v>
      </c>
      <c r="Q187" s="431">
        <v>42725</v>
      </c>
      <c r="R187" s="434" t="s">
        <v>934</v>
      </c>
      <c r="S187" s="431" t="s">
        <v>803</v>
      </c>
      <c r="T187" s="429">
        <v>1</v>
      </c>
      <c r="U187" s="429">
        <v>24</v>
      </c>
      <c r="V187" s="433"/>
    </row>
    <row r="188" spans="1:22" s="386" customFormat="1" x14ac:dyDescent="0.2">
      <c r="A188" s="180">
        <v>51011446</v>
      </c>
      <c r="B188" s="181">
        <v>17361971</v>
      </c>
      <c r="C188" s="181" t="s">
        <v>896</v>
      </c>
      <c r="D188" s="182" t="s">
        <v>1033</v>
      </c>
      <c r="E188" s="183"/>
      <c r="F188" s="184"/>
      <c r="G188" s="184"/>
      <c r="H188" s="184"/>
      <c r="I188" s="420" t="s">
        <v>1256</v>
      </c>
      <c r="J188" s="419" t="s">
        <v>25</v>
      </c>
      <c r="K188" s="184" t="s">
        <v>1035</v>
      </c>
      <c r="L188" s="184" t="s">
        <v>1036</v>
      </c>
      <c r="M188" s="181" t="s">
        <v>228</v>
      </c>
      <c r="N188" s="181" t="s">
        <v>228</v>
      </c>
      <c r="O188" s="181" t="s">
        <v>152</v>
      </c>
      <c r="P188" s="483">
        <v>42725</v>
      </c>
      <c r="Q188" s="190">
        <v>42726</v>
      </c>
      <c r="R188" s="190" t="s">
        <v>934</v>
      </c>
      <c r="S188" s="190" t="s">
        <v>803</v>
      </c>
      <c r="T188" s="180">
        <v>12</v>
      </c>
      <c r="U188" s="180">
        <v>24</v>
      </c>
      <c r="V188" s="422" t="s">
        <v>249</v>
      </c>
    </row>
    <row r="189" spans="1:22" s="386" customFormat="1" x14ac:dyDescent="0.2">
      <c r="A189" s="425">
        <v>79202288</v>
      </c>
      <c r="B189" s="426">
        <v>1320674</v>
      </c>
      <c r="C189" s="426" t="s">
        <v>896</v>
      </c>
      <c r="D189" s="427" t="s">
        <v>1040</v>
      </c>
      <c r="E189" s="428" t="s">
        <v>97</v>
      </c>
      <c r="F189" s="429" t="s">
        <v>216</v>
      </c>
      <c r="G189" s="429">
        <v>1</v>
      </c>
      <c r="H189" s="430">
        <v>3807.9222</v>
      </c>
      <c r="I189" s="426"/>
      <c r="J189" s="426" t="s">
        <v>16</v>
      </c>
      <c r="K189" s="426" t="s">
        <v>66</v>
      </c>
      <c r="L189" s="426" t="s">
        <v>93</v>
      </c>
      <c r="M189" s="391" t="s">
        <v>59</v>
      </c>
      <c r="N189" s="129" t="s">
        <v>66</v>
      </c>
      <c r="O189" s="129" t="s">
        <v>154</v>
      </c>
      <c r="P189" s="431">
        <v>42724</v>
      </c>
      <c r="Q189" s="431">
        <v>42726</v>
      </c>
      <c r="R189" s="434" t="s">
        <v>934</v>
      </c>
      <c r="S189" s="431" t="s">
        <v>803</v>
      </c>
      <c r="T189" s="429">
        <v>12</v>
      </c>
      <c r="U189" s="429">
        <v>24</v>
      </c>
      <c r="V189" s="433"/>
    </row>
    <row r="190" spans="1:22" s="386" customFormat="1" x14ac:dyDescent="0.2">
      <c r="A190" s="425">
        <v>69811560</v>
      </c>
      <c r="B190" s="426">
        <v>13371020</v>
      </c>
      <c r="C190" s="426" t="s">
        <v>896</v>
      </c>
      <c r="D190" s="427" t="s">
        <v>1089</v>
      </c>
      <c r="E190" s="428" t="s">
        <v>97</v>
      </c>
      <c r="F190" s="429" t="s">
        <v>216</v>
      </c>
      <c r="G190" s="429">
        <v>1</v>
      </c>
      <c r="H190" s="430">
        <v>5717.5739999999996</v>
      </c>
      <c r="I190" s="426" t="s">
        <v>1090</v>
      </c>
      <c r="J190" s="426" t="s">
        <v>16</v>
      </c>
      <c r="K190" s="426" t="s">
        <v>86</v>
      </c>
      <c r="L190" s="426" t="s">
        <v>87</v>
      </c>
      <c r="M190" s="391" t="s">
        <v>228</v>
      </c>
      <c r="N190" s="470" t="s">
        <v>228</v>
      </c>
      <c r="O190" s="470" t="s">
        <v>152</v>
      </c>
      <c r="P190" s="431">
        <v>42726</v>
      </c>
      <c r="Q190" s="431">
        <v>42727</v>
      </c>
      <c r="R190" s="432" t="s">
        <v>934</v>
      </c>
      <c r="S190" s="431" t="s">
        <v>803</v>
      </c>
      <c r="T190" s="429">
        <v>12</v>
      </c>
      <c r="U190" s="429">
        <v>20</v>
      </c>
      <c r="V190" s="433"/>
    </row>
    <row r="191" spans="1:22" s="386" customFormat="1" x14ac:dyDescent="0.2">
      <c r="A191" s="425">
        <v>6230198</v>
      </c>
      <c r="B191" s="426">
        <v>523080</v>
      </c>
      <c r="C191" s="426" t="s">
        <v>896</v>
      </c>
      <c r="D191" s="427" t="s">
        <v>1091</v>
      </c>
      <c r="E191" s="428" t="s">
        <v>97</v>
      </c>
      <c r="F191" s="429" t="s">
        <v>216</v>
      </c>
      <c r="G191" s="429">
        <v>3</v>
      </c>
      <c r="H191" s="430">
        <v>2855.9443999999999</v>
      </c>
      <c r="I191" s="426"/>
      <c r="J191" s="426" t="s">
        <v>18</v>
      </c>
      <c r="K191" s="426" t="s">
        <v>18</v>
      </c>
      <c r="L191" s="426" t="s">
        <v>364</v>
      </c>
      <c r="M191" s="391" t="s">
        <v>59</v>
      </c>
      <c r="N191" s="470" t="s">
        <v>18</v>
      </c>
      <c r="O191" s="470" t="s">
        <v>154</v>
      </c>
      <c r="P191" s="431">
        <v>42725</v>
      </c>
      <c r="Q191" s="431">
        <v>42727</v>
      </c>
      <c r="R191" s="432" t="s">
        <v>934</v>
      </c>
      <c r="S191" s="431" t="s">
        <v>226</v>
      </c>
      <c r="T191" s="429">
        <v>3</v>
      </c>
      <c r="U191" s="429">
        <v>3</v>
      </c>
      <c r="V191" s="433"/>
    </row>
    <row r="192" spans="1:22" s="386" customFormat="1" x14ac:dyDescent="0.2">
      <c r="A192" s="425">
        <v>79202288</v>
      </c>
      <c r="B192" s="426">
        <v>1320674</v>
      </c>
      <c r="C192" s="426" t="s">
        <v>896</v>
      </c>
      <c r="D192" s="427" t="s">
        <v>1040</v>
      </c>
      <c r="E192" s="428" t="s">
        <v>97</v>
      </c>
      <c r="F192" s="429" t="s">
        <v>216</v>
      </c>
      <c r="G192" s="429">
        <v>1</v>
      </c>
      <c r="H192" s="430">
        <v>3807.9222</v>
      </c>
      <c r="I192" s="426"/>
      <c r="J192" s="426" t="s">
        <v>16</v>
      </c>
      <c r="K192" s="426" t="s">
        <v>66</v>
      </c>
      <c r="L192" s="426" t="s">
        <v>93</v>
      </c>
      <c r="M192" s="391" t="s">
        <v>59</v>
      </c>
      <c r="N192" s="471" t="s">
        <v>66</v>
      </c>
      <c r="O192" s="470" t="s">
        <v>154</v>
      </c>
      <c r="P192" s="431">
        <v>42725</v>
      </c>
      <c r="Q192" s="431">
        <v>42727</v>
      </c>
      <c r="R192" s="432" t="s">
        <v>934</v>
      </c>
      <c r="S192" s="431" t="s">
        <v>803</v>
      </c>
      <c r="T192" s="429">
        <v>12</v>
      </c>
      <c r="U192" s="429">
        <v>24</v>
      </c>
      <c r="V192" s="433"/>
    </row>
    <row r="193" spans="1:22" s="386" customFormat="1" x14ac:dyDescent="0.2">
      <c r="A193" s="425">
        <v>51590342</v>
      </c>
      <c r="B193" s="426">
        <v>965785</v>
      </c>
      <c r="C193" s="426" t="s">
        <v>896</v>
      </c>
      <c r="D193" s="427" t="s">
        <v>1092</v>
      </c>
      <c r="E193" s="428" t="s">
        <v>97</v>
      </c>
      <c r="F193" s="429" t="s">
        <v>216</v>
      </c>
      <c r="G193" s="429">
        <v>1</v>
      </c>
      <c r="H193" s="430">
        <v>1998</v>
      </c>
      <c r="I193" s="426" t="s">
        <v>1093</v>
      </c>
      <c r="J193" s="426" t="s">
        <v>12</v>
      </c>
      <c r="K193" s="426" t="s">
        <v>12</v>
      </c>
      <c r="L193" s="426" t="s">
        <v>85</v>
      </c>
      <c r="M193" s="391" t="s">
        <v>59</v>
      </c>
      <c r="N193" s="129" t="s">
        <v>12</v>
      </c>
      <c r="O193" s="129" t="s">
        <v>154</v>
      </c>
      <c r="P193" s="431">
        <v>42724</v>
      </c>
      <c r="Q193" s="431">
        <v>42727</v>
      </c>
      <c r="R193" s="434" t="s">
        <v>792</v>
      </c>
      <c r="S193" s="431" t="s">
        <v>201</v>
      </c>
      <c r="T193" s="429">
        <v>6</v>
      </c>
      <c r="U193" s="429">
        <v>18</v>
      </c>
      <c r="V193" s="433"/>
    </row>
    <row r="194" spans="1:22" s="386" customFormat="1" x14ac:dyDescent="0.2">
      <c r="A194" s="425">
        <v>55717473</v>
      </c>
      <c r="B194" s="426">
        <v>976516</v>
      </c>
      <c r="C194" s="426" t="s">
        <v>896</v>
      </c>
      <c r="D194" s="427" t="s">
        <v>1094</v>
      </c>
      <c r="E194" s="428" t="s">
        <v>97</v>
      </c>
      <c r="F194" s="429" t="s">
        <v>216</v>
      </c>
      <c r="G194" s="429">
        <v>2</v>
      </c>
      <c r="H194" s="430">
        <v>3173.2667999999999</v>
      </c>
      <c r="I194" s="426" t="s">
        <v>1095</v>
      </c>
      <c r="J194" s="388" t="s">
        <v>18</v>
      </c>
      <c r="K194" s="426" t="s">
        <v>18</v>
      </c>
      <c r="L194" s="426" t="s">
        <v>624</v>
      </c>
      <c r="M194" s="391" t="s">
        <v>59</v>
      </c>
      <c r="N194" s="470" t="s">
        <v>18</v>
      </c>
      <c r="O194" s="470" t="s">
        <v>154</v>
      </c>
      <c r="P194" s="431">
        <v>42726</v>
      </c>
      <c r="Q194" s="431">
        <v>42730</v>
      </c>
      <c r="R194" s="432" t="s">
        <v>934</v>
      </c>
      <c r="S194" s="431" t="s">
        <v>201</v>
      </c>
      <c r="T194" s="429">
        <v>5</v>
      </c>
      <c r="U194" s="429">
        <v>29</v>
      </c>
      <c r="V194" s="433"/>
    </row>
    <row r="195" spans="1:22" s="386" customFormat="1" x14ac:dyDescent="0.2">
      <c r="A195" s="425">
        <v>87376961</v>
      </c>
      <c r="B195" s="426">
        <v>2176018</v>
      </c>
      <c r="C195" s="426" t="s">
        <v>896</v>
      </c>
      <c r="D195" s="427" t="s">
        <v>545</v>
      </c>
      <c r="E195" s="428" t="s">
        <v>97</v>
      </c>
      <c r="F195" s="429" t="s">
        <v>216</v>
      </c>
      <c r="G195" s="429">
        <v>2</v>
      </c>
      <c r="H195" s="430">
        <v>7615.8338000000003</v>
      </c>
      <c r="I195" s="426"/>
      <c r="J195" s="388" t="s">
        <v>23</v>
      </c>
      <c r="K195" s="426" t="s">
        <v>340</v>
      </c>
      <c r="L195" s="426" t="s">
        <v>546</v>
      </c>
      <c r="M195" s="391" t="s">
        <v>228</v>
      </c>
      <c r="N195" s="470" t="s">
        <v>228</v>
      </c>
      <c r="O195" s="470" t="s">
        <v>152</v>
      </c>
      <c r="P195" s="431">
        <v>42726</v>
      </c>
      <c r="Q195" s="431">
        <v>42730</v>
      </c>
      <c r="R195" s="432" t="s">
        <v>934</v>
      </c>
      <c r="S195" s="431" t="s">
        <v>803</v>
      </c>
      <c r="T195" s="429">
        <v>12</v>
      </c>
      <c r="U195" s="429">
        <v>36</v>
      </c>
      <c r="V195" s="433"/>
    </row>
    <row r="196" spans="1:22" s="386" customFormat="1" x14ac:dyDescent="0.2">
      <c r="A196" s="425">
        <v>6488764</v>
      </c>
      <c r="B196" s="426">
        <v>15020389</v>
      </c>
      <c r="C196" s="426" t="s">
        <v>896</v>
      </c>
      <c r="D196" s="427" t="s">
        <v>852</v>
      </c>
      <c r="E196" s="428" t="s">
        <v>97</v>
      </c>
      <c r="F196" s="429" t="s">
        <v>216</v>
      </c>
      <c r="G196" s="429">
        <v>1</v>
      </c>
      <c r="H196" s="430">
        <v>8567.8223999999991</v>
      </c>
      <c r="I196" s="426" t="s">
        <v>853</v>
      </c>
      <c r="J196" s="388" t="s">
        <v>16</v>
      </c>
      <c r="K196" s="426" t="s">
        <v>115</v>
      </c>
      <c r="L196" s="426" t="s">
        <v>116</v>
      </c>
      <c r="M196" s="461" t="s">
        <v>59</v>
      </c>
      <c r="N196" s="471" t="s">
        <v>115</v>
      </c>
      <c r="O196" s="471" t="s">
        <v>154</v>
      </c>
      <c r="P196" s="431">
        <v>42726</v>
      </c>
      <c r="Q196" s="431">
        <v>42730</v>
      </c>
      <c r="R196" s="432" t="s">
        <v>934</v>
      </c>
      <c r="S196" s="431" t="s">
        <v>1031</v>
      </c>
      <c r="T196" s="429">
        <v>27</v>
      </c>
      <c r="U196" s="429">
        <v>27</v>
      </c>
      <c r="V196" s="433"/>
    </row>
    <row r="197" spans="1:22" s="386" customFormat="1" x14ac:dyDescent="0.2">
      <c r="A197" s="425">
        <v>91546966</v>
      </c>
      <c r="B197" s="426">
        <v>18317718</v>
      </c>
      <c r="C197" s="426" t="s">
        <v>896</v>
      </c>
      <c r="D197" s="427" t="s">
        <v>1096</v>
      </c>
      <c r="E197" s="428" t="s">
        <v>97</v>
      </c>
      <c r="F197" s="429" t="s">
        <v>216</v>
      </c>
      <c r="G197" s="429">
        <v>1</v>
      </c>
      <c r="H197" s="430">
        <v>133.19999999999999</v>
      </c>
      <c r="I197" s="426"/>
      <c r="J197" s="388" t="s">
        <v>11</v>
      </c>
      <c r="K197" s="426" t="s">
        <v>458</v>
      </c>
      <c r="L197" s="426" t="s">
        <v>459</v>
      </c>
      <c r="M197" s="461" t="s">
        <v>228</v>
      </c>
      <c r="N197" s="471" t="s">
        <v>228</v>
      </c>
      <c r="O197" s="471" t="s">
        <v>152</v>
      </c>
      <c r="P197" s="431">
        <v>42726</v>
      </c>
      <c r="Q197" s="431">
        <v>42730</v>
      </c>
      <c r="R197" s="432" t="s">
        <v>934</v>
      </c>
      <c r="S197" s="431" t="s">
        <v>212</v>
      </c>
      <c r="T197" s="429">
        <v>2</v>
      </c>
      <c r="U197" s="429">
        <v>26</v>
      </c>
      <c r="V197" s="433"/>
    </row>
    <row r="198" spans="1:22" s="386" customFormat="1" x14ac:dyDescent="0.2">
      <c r="A198" s="425">
        <v>91546966</v>
      </c>
      <c r="B198" s="426">
        <v>5556762</v>
      </c>
      <c r="C198" s="426" t="s">
        <v>896</v>
      </c>
      <c r="D198" s="427" t="s">
        <v>1097</v>
      </c>
      <c r="E198" s="428" t="s">
        <v>97</v>
      </c>
      <c r="F198" s="429" t="s">
        <v>216</v>
      </c>
      <c r="G198" s="429">
        <v>1</v>
      </c>
      <c r="H198" s="430">
        <v>532.79999999999995</v>
      </c>
      <c r="I198" s="426"/>
      <c r="J198" s="388" t="s">
        <v>16</v>
      </c>
      <c r="K198" s="426" t="s">
        <v>318</v>
      </c>
      <c r="L198" s="426" t="s">
        <v>319</v>
      </c>
      <c r="M198" s="461" t="s">
        <v>228</v>
      </c>
      <c r="N198" s="462" t="s">
        <v>228</v>
      </c>
      <c r="O198" s="462" t="s">
        <v>152</v>
      </c>
      <c r="P198" s="431">
        <v>42726</v>
      </c>
      <c r="Q198" s="431">
        <v>42730</v>
      </c>
      <c r="R198" s="434" t="s">
        <v>934</v>
      </c>
      <c r="S198" s="431" t="s">
        <v>212</v>
      </c>
      <c r="T198" s="429">
        <v>2</v>
      </c>
      <c r="U198" s="429">
        <v>26</v>
      </c>
      <c r="V198" s="433"/>
    </row>
    <row r="199" spans="1:22" s="386" customFormat="1" x14ac:dyDescent="0.2">
      <c r="A199" s="425">
        <v>5648390</v>
      </c>
      <c r="B199" s="426">
        <v>968114</v>
      </c>
      <c r="C199" s="426" t="s">
        <v>896</v>
      </c>
      <c r="D199" s="427" t="s">
        <v>1098</v>
      </c>
      <c r="E199" s="428" t="s">
        <v>97</v>
      </c>
      <c r="F199" s="429" t="s">
        <v>216</v>
      </c>
      <c r="G199" s="429">
        <v>1</v>
      </c>
      <c r="H199" s="430">
        <v>5717.5739999999996</v>
      </c>
      <c r="I199" s="426" t="s">
        <v>1099</v>
      </c>
      <c r="J199" s="388" t="s">
        <v>16</v>
      </c>
      <c r="K199" s="426" t="s">
        <v>66</v>
      </c>
      <c r="L199" s="426" t="s">
        <v>93</v>
      </c>
      <c r="M199" s="391" t="s">
        <v>59</v>
      </c>
      <c r="N199" s="471" t="s">
        <v>66</v>
      </c>
      <c r="O199" s="470" t="s">
        <v>154</v>
      </c>
      <c r="P199" s="431">
        <v>42730</v>
      </c>
      <c r="Q199" s="431">
        <v>42731</v>
      </c>
      <c r="R199" s="432" t="s">
        <v>934</v>
      </c>
      <c r="S199" s="431" t="s">
        <v>803</v>
      </c>
      <c r="T199" s="429">
        <v>12</v>
      </c>
      <c r="U199" s="429">
        <v>24</v>
      </c>
      <c r="V199" s="433"/>
    </row>
    <row r="200" spans="1:22" s="386" customFormat="1" x14ac:dyDescent="0.2">
      <c r="A200" s="425">
        <v>70046887</v>
      </c>
      <c r="B200" s="426">
        <v>12648361</v>
      </c>
      <c r="C200" s="426" t="s">
        <v>896</v>
      </c>
      <c r="D200" s="427" t="s">
        <v>790</v>
      </c>
      <c r="E200" s="428" t="s">
        <v>97</v>
      </c>
      <c r="F200" s="429" t="s">
        <v>216</v>
      </c>
      <c r="G200" s="429">
        <v>1</v>
      </c>
      <c r="H200" s="430">
        <v>5113.8290999999999</v>
      </c>
      <c r="I200" s="426" t="s">
        <v>791</v>
      </c>
      <c r="J200" s="388" t="s">
        <v>21</v>
      </c>
      <c r="K200" s="426" t="s">
        <v>95</v>
      </c>
      <c r="L200" s="426" t="s">
        <v>242</v>
      </c>
      <c r="M200" s="391" t="s">
        <v>59</v>
      </c>
      <c r="N200" s="470" t="s">
        <v>21</v>
      </c>
      <c r="O200" s="470" t="s">
        <v>154</v>
      </c>
      <c r="P200" s="431">
        <v>42730</v>
      </c>
      <c r="Q200" s="431">
        <v>42731</v>
      </c>
      <c r="R200" s="432" t="s">
        <v>934</v>
      </c>
      <c r="S200" s="431" t="s">
        <v>803</v>
      </c>
      <c r="T200" s="429">
        <v>12</v>
      </c>
      <c r="U200" s="429">
        <v>25</v>
      </c>
      <c r="V200" s="433"/>
    </row>
    <row r="201" spans="1:22" s="386" customFormat="1" x14ac:dyDescent="0.2">
      <c r="A201" s="425">
        <v>76042750</v>
      </c>
      <c r="B201" s="426">
        <v>2098652</v>
      </c>
      <c r="C201" s="426" t="s">
        <v>896</v>
      </c>
      <c r="D201" s="427" t="s">
        <v>1100</v>
      </c>
      <c r="E201" s="428" t="s">
        <v>97</v>
      </c>
      <c r="F201" s="429" t="s">
        <v>216</v>
      </c>
      <c r="G201" s="429">
        <v>1</v>
      </c>
      <c r="H201" s="430">
        <v>5717.5739999999996</v>
      </c>
      <c r="I201" s="426" t="s">
        <v>1101</v>
      </c>
      <c r="J201" s="388" t="s">
        <v>19</v>
      </c>
      <c r="K201" s="426" t="s">
        <v>19</v>
      </c>
      <c r="L201" s="426" t="s">
        <v>416</v>
      </c>
      <c r="M201" s="391" t="s">
        <v>59</v>
      </c>
      <c r="N201" s="471" t="s">
        <v>19</v>
      </c>
      <c r="O201" s="470" t="s">
        <v>154</v>
      </c>
      <c r="P201" s="431">
        <v>42730</v>
      </c>
      <c r="Q201" s="431">
        <v>42731</v>
      </c>
      <c r="R201" s="432" t="s">
        <v>934</v>
      </c>
      <c r="S201" s="431" t="s">
        <v>803</v>
      </c>
      <c r="T201" s="429">
        <v>12</v>
      </c>
      <c r="U201" s="429">
        <v>24</v>
      </c>
      <c r="V201" s="433"/>
    </row>
    <row r="202" spans="1:22" s="386" customFormat="1" x14ac:dyDescent="0.2">
      <c r="A202" s="425">
        <v>7283907</v>
      </c>
      <c r="B202" s="426">
        <v>956852</v>
      </c>
      <c r="C202" s="426" t="s">
        <v>896</v>
      </c>
      <c r="D202" s="427" t="s">
        <v>1102</v>
      </c>
      <c r="E202" s="428" t="s">
        <v>97</v>
      </c>
      <c r="F202" s="429" t="s">
        <v>216</v>
      </c>
      <c r="G202" s="429">
        <v>1</v>
      </c>
      <c r="H202" s="430">
        <v>5717.5789999999997</v>
      </c>
      <c r="I202" s="426" t="s">
        <v>1103</v>
      </c>
      <c r="J202" s="388" t="s">
        <v>16</v>
      </c>
      <c r="K202" s="426" t="s">
        <v>66</v>
      </c>
      <c r="L202" s="426" t="s">
        <v>613</v>
      </c>
      <c r="M202" s="391" t="s">
        <v>59</v>
      </c>
      <c r="N202" s="471" t="s">
        <v>66</v>
      </c>
      <c r="O202" s="470" t="s">
        <v>154</v>
      </c>
      <c r="P202" s="431">
        <v>42728</v>
      </c>
      <c r="Q202" s="431">
        <v>42731</v>
      </c>
      <c r="R202" s="432" t="s">
        <v>934</v>
      </c>
      <c r="S202" s="431" t="s">
        <v>803</v>
      </c>
      <c r="T202" s="429">
        <v>12</v>
      </c>
      <c r="U202" s="429">
        <v>24</v>
      </c>
      <c r="V202" s="433"/>
    </row>
    <row r="203" spans="1:22" s="386" customFormat="1" x14ac:dyDescent="0.2">
      <c r="A203" s="425">
        <v>66489726</v>
      </c>
      <c r="B203" s="426">
        <v>19732969</v>
      </c>
      <c r="C203" s="426" t="s">
        <v>896</v>
      </c>
      <c r="D203" s="427" t="s">
        <v>1104</v>
      </c>
      <c r="E203" s="428" t="s">
        <v>97</v>
      </c>
      <c r="F203" s="429" t="s">
        <v>216</v>
      </c>
      <c r="G203" s="429">
        <v>1</v>
      </c>
      <c r="H203" s="430">
        <v>3588.6855</v>
      </c>
      <c r="I203" s="426"/>
      <c r="J203" s="388" t="s">
        <v>27</v>
      </c>
      <c r="K203" s="426" t="s">
        <v>49</v>
      </c>
      <c r="L203" s="426" t="s">
        <v>50</v>
      </c>
      <c r="M203" s="391" t="s">
        <v>228</v>
      </c>
      <c r="N203" s="471" t="s">
        <v>228</v>
      </c>
      <c r="O203" s="471" t="s">
        <v>152</v>
      </c>
      <c r="P203" s="431">
        <v>42728</v>
      </c>
      <c r="Q203" s="431">
        <v>42731</v>
      </c>
      <c r="R203" s="432" t="s">
        <v>934</v>
      </c>
      <c r="S203" s="431" t="s">
        <v>803</v>
      </c>
      <c r="T203" s="429">
        <v>12</v>
      </c>
      <c r="U203" s="429">
        <v>12</v>
      </c>
      <c r="V203" s="433"/>
    </row>
    <row r="204" spans="1:22" s="386" customFormat="1" x14ac:dyDescent="0.2">
      <c r="A204" s="425">
        <v>46763120</v>
      </c>
      <c r="B204" s="426">
        <v>22546651</v>
      </c>
      <c r="C204" s="426" t="s">
        <v>896</v>
      </c>
      <c r="D204" s="427" t="s">
        <v>1105</v>
      </c>
      <c r="E204" s="428" t="s">
        <v>102</v>
      </c>
      <c r="F204" s="390" t="s">
        <v>217</v>
      </c>
      <c r="G204" s="429">
        <v>1</v>
      </c>
      <c r="H204" s="430">
        <v>8499.9599999999991</v>
      </c>
      <c r="I204" s="426"/>
      <c r="J204" s="388" t="s">
        <v>12</v>
      </c>
      <c r="K204" s="426" t="s">
        <v>12</v>
      </c>
      <c r="L204" s="426" t="s">
        <v>77</v>
      </c>
      <c r="M204" s="391" t="s">
        <v>228</v>
      </c>
      <c r="N204" s="471" t="s">
        <v>228</v>
      </c>
      <c r="O204" s="470" t="s">
        <v>154</v>
      </c>
      <c r="P204" s="431">
        <v>42728</v>
      </c>
      <c r="Q204" s="431">
        <v>42731</v>
      </c>
      <c r="R204" s="432" t="s">
        <v>934</v>
      </c>
      <c r="S204" s="431" t="s">
        <v>803</v>
      </c>
      <c r="T204" s="429">
        <v>12</v>
      </c>
      <c r="U204" s="429">
        <v>19</v>
      </c>
      <c r="V204" s="433"/>
    </row>
    <row r="205" spans="1:22" s="386" customFormat="1" x14ac:dyDescent="0.2">
      <c r="A205" s="425">
        <v>85163386</v>
      </c>
      <c r="B205" s="426">
        <v>3843782</v>
      </c>
      <c r="C205" s="426" t="s">
        <v>896</v>
      </c>
      <c r="D205" s="427" t="s">
        <v>1106</v>
      </c>
      <c r="E205" s="428" t="s">
        <v>97</v>
      </c>
      <c r="F205" s="429" t="s">
        <v>216</v>
      </c>
      <c r="G205" s="429">
        <v>1</v>
      </c>
      <c r="H205" s="430">
        <v>3663</v>
      </c>
      <c r="I205" s="426"/>
      <c r="J205" s="388" t="s">
        <v>15</v>
      </c>
      <c r="K205" s="426" t="s">
        <v>1107</v>
      </c>
      <c r="L205" s="426" t="s">
        <v>1108</v>
      </c>
      <c r="M205" s="391" t="s">
        <v>228</v>
      </c>
      <c r="N205" s="471" t="s">
        <v>228</v>
      </c>
      <c r="O205" s="471" t="s">
        <v>152</v>
      </c>
      <c r="P205" s="431">
        <v>42728</v>
      </c>
      <c r="Q205" s="431">
        <v>42731</v>
      </c>
      <c r="R205" s="432" t="s">
        <v>934</v>
      </c>
      <c r="S205" s="431" t="s">
        <v>841</v>
      </c>
      <c r="T205" s="429">
        <v>11</v>
      </c>
      <c r="U205" s="429">
        <v>23</v>
      </c>
      <c r="V205" s="433"/>
    </row>
    <row r="206" spans="1:22" s="386" customFormat="1" x14ac:dyDescent="0.2">
      <c r="A206" s="425">
        <v>89609153</v>
      </c>
      <c r="B206" s="426">
        <v>5240195</v>
      </c>
      <c r="C206" s="426" t="s">
        <v>896</v>
      </c>
      <c r="D206" s="427" t="s">
        <v>1109</v>
      </c>
      <c r="E206" s="428" t="s">
        <v>97</v>
      </c>
      <c r="F206" s="429" t="s">
        <v>216</v>
      </c>
      <c r="G206" s="429">
        <v>1</v>
      </c>
      <c r="H206" s="430">
        <v>4920.0014000000001</v>
      </c>
      <c r="I206" s="426" t="s">
        <v>1110</v>
      </c>
      <c r="J206" s="388" t="s">
        <v>11</v>
      </c>
      <c r="K206" s="426" t="s">
        <v>79</v>
      </c>
      <c r="L206" s="426" t="s">
        <v>1111</v>
      </c>
      <c r="M206" s="391" t="s">
        <v>228</v>
      </c>
      <c r="N206" s="471" t="s">
        <v>228</v>
      </c>
      <c r="O206" s="471" t="s">
        <v>152</v>
      </c>
      <c r="P206" s="431">
        <v>42728</v>
      </c>
      <c r="Q206" s="431">
        <v>42731</v>
      </c>
      <c r="R206" s="432" t="s">
        <v>934</v>
      </c>
      <c r="S206" s="431" t="s">
        <v>803</v>
      </c>
      <c r="T206" s="429">
        <v>12</v>
      </c>
      <c r="U206" s="429">
        <v>0</v>
      </c>
      <c r="V206" s="433"/>
    </row>
    <row r="207" spans="1:22" s="386" customFormat="1" x14ac:dyDescent="0.2">
      <c r="A207" s="425">
        <v>90729148</v>
      </c>
      <c r="B207" s="426">
        <v>1137436</v>
      </c>
      <c r="C207" s="426" t="s">
        <v>896</v>
      </c>
      <c r="D207" s="427" t="s">
        <v>1112</v>
      </c>
      <c r="E207" s="428" t="s">
        <v>97</v>
      </c>
      <c r="F207" s="429" t="s">
        <v>216</v>
      </c>
      <c r="G207" s="429">
        <v>1</v>
      </c>
      <c r="H207" s="430">
        <v>999</v>
      </c>
      <c r="I207" s="426"/>
      <c r="J207" s="426" t="s">
        <v>12</v>
      </c>
      <c r="K207" s="426" t="s">
        <v>12</v>
      </c>
      <c r="L207" s="426" t="s">
        <v>77</v>
      </c>
      <c r="M207" s="391" t="s">
        <v>59</v>
      </c>
      <c r="N207" s="471" t="s">
        <v>12</v>
      </c>
      <c r="O207" s="470" t="s">
        <v>154</v>
      </c>
      <c r="P207" s="431">
        <v>42727</v>
      </c>
      <c r="Q207" s="431">
        <v>42731</v>
      </c>
      <c r="R207" s="432" t="s">
        <v>934</v>
      </c>
      <c r="S207" s="431" t="s">
        <v>226</v>
      </c>
      <c r="T207" s="429">
        <v>3</v>
      </c>
      <c r="U207" s="429">
        <v>15</v>
      </c>
      <c r="V207" s="433"/>
    </row>
    <row r="208" spans="1:22" s="386" customFormat="1" x14ac:dyDescent="0.2">
      <c r="A208" s="425">
        <v>56432372</v>
      </c>
      <c r="B208" s="426">
        <v>3914589</v>
      </c>
      <c r="C208" s="426" t="s">
        <v>896</v>
      </c>
      <c r="D208" s="427" t="s">
        <v>1113</v>
      </c>
      <c r="E208" s="428" t="s">
        <v>97</v>
      </c>
      <c r="F208" s="429" t="s">
        <v>216</v>
      </c>
      <c r="G208" s="429">
        <v>1</v>
      </c>
      <c r="H208" s="430">
        <v>5388.1327000000001</v>
      </c>
      <c r="I208" s="426"/>
      <c r="J208" s="388" t="s">
        <v>27</v>
      </c>
      <c r="K208" s="426" t="s">
        <v>49</v>
      </c>
      <c r="L208" s="426" t="s">
        <v>63</v>
      </c>
      <c r="M208" s="391" t="s">
        <v>59</v>
      </c>
      <c r="N208" s="471" t="s">
        <v>49</v>
      </c>
      <c r="O208" s="470" t="s">
        <v>154</v>
      </c>
      <c r="P208" s="431">
        <v>42727</v>
      </c>
      <c r="Q208" s="431">
        <v>42731</v>
      </c>
      <c r="R208" s="432" t="s">
        <v>934</v>
      </c>
      <c r="S208" s="431" t="s">
        <v>803</v>
      </c>
      <c r="T208" s="429">
        <v>12</v>
      </c>
      <c r="U208" s="429">
        <v>22</v>
      </c>
      <c r="V208" s="433"/>
    </row>
    <row r="209" spans="1:22" s="386" customFormat="1" x14ac:dyDescent="0.2">
      <c r="A209" s="425">
        <v>46216035</v>
      </c>
      <c r="B209" s="426">
        <v>454778</v>
      </c>
      <c r="C209" s="426" t="s">
        <v>896</v>
      </c>
      <c r="D209" s="427" t="s">
        <v>1114</v>
      </c>
      <c r="E209" s="428" t="s">
        <v>97</v>
      </c>
      <c r="F209" s="429" t="s">
        <v>216</v>
      </c>
      <c r="G209" s="429">
        <v>1</v>
      </c>
      <c r="H209" s="430">
        <v>6000</v>
      </c>
      <c r="I209" s="426"/>
      <c r="J209" s="426" t="s">
        <v>12</v>
      </c>
      <c r="K209" s="426" t="s">
        <v>12</v>
      </c>
      <c r="L209" s="426" t="s">
        <v>377</v>
      </c>
      <c r="M209" s="391" t="s">
        <v>59</v>
      </c>
      <c r="N209" s="471" t="s">
        <v>12</v>
      </c>
      <c r="O209" s="470" t="s">
        <v>154</v>
      </c>
      <c r="P209" s="431">
        <v>42727</v>
      </c>
      <c r="Q209" s="431">
        <v>42731</v>
      </c>
      <c r="R209" s="432" t="s">
        <v>934</v>
      </c>
      <c r="S209" s="431" t="s">
        <v>803</v>
      </c>
      <c r="T209" s="429">
        <v>12</v>
      </c>
      <c r="U209" s="429">
        <v>12</v>
      </c>
      <c r="V209" s="433"/>
    </row>
    <row r="210" spans="1:22" s="386" customFormat="1" x14ac:dyDescent="0.2">
      <c r="A210" s="425">
        <v>46457007</v>
      </c>
      <c r="B210" s="426">
        <v>1564714</v>
      </c>
      <c r="C210" s="426" t="s">
        <v>896</v>
      </c>
      <c r="D210" s="427" t="s">
        <v>1115</v>
      </c>
      <c r="E210" s="428" t="s">
        <v>97</v>
      </c>
      <c r="F210" s="429" t="s">
        <v>216</v>
      </c>
      <c r="G210" s="429">
        <v>1</v>
      </c>
      <c r="H210" s="430">
        <v>666</v>
      </c>
      <c r="I210" s="426"/>
      <c r="J210" s="426" t="s">
        <v>12</v>
      </c>
      <c r="K210" s="426" t="s">
        <v>12</v>
      </c>
      <c r="L210" s="426" t="s">
        <v>67</v>
      </c>
      <c r="M210" s="391" t="s">
        <v>228</v>
      </c>
      <c r="N210" s="471" t="s">
        <v>228</v>
      </c>
      <c r="O210" s="471" t="s">
        <v>152</v>
      </c>
      <c r="P210" s="431">
        <v>42727</v>
      </c>
      <c r="Q210" s="431">
        <v>42731</v>
      </c>
      <c r="R210" s="432" t="s">
        <v>934</v>
      </c>
      <c r="S210" s="431" t="s">
        <v>212</v>
      </c>
      <c r="T210" s="429">
        <v>2</v>
      </c>
      <c r="U210" s="429">
        <v>26</v>
      </c>
      <c r="V210" s="433"/>
    </row>
    <row r="211" spans="1:22" s="386" customFormat="1" x14ac:dyDescent="0.2">
      <c r="A211" s="425">
        <v>67283216</v>
      </c>
      <c r="B211" s="426">
        <v>7563295</v>
      </c>
      <c r="C211" s="426" t="s">
        <v>896</v>
      </c>
      <c r="D211" s="427" t="s">
        <v>1081</v>
      </c>
      <c r="E211" s="428" t="s">
        <v>101</v>
      </c>
      <c r="F211" s="390" t="s">
        <v>103</v>
      </c>
      <c r="G211" s="429">
        <v>1</v>
      </c>
      <c r="H211" s="430">
        <v>2004</v>
      </c>
      <c r="I211" s="426" t="s">
        <v>791</v>
      </c>
      <c r="J211" s="426" t="s">
        <v>12</v>
      </c>
      <c r="K211" s="426" t="s">
        <v>12</v>
      </c>
      <c r="L211" s="426" t="s">
        <v>78</v>
      </c>
      <c r="M211" s="391" t="s">
        <v>228</v>
      </c>
      <c r="N211" s="462" t="s">
        <v>228</v>
      </c>
      <c r="O211" s="129" t="s">
        <v>154</v>
      </c>
      <c r="P211" s="431">
        <v>42726</v>
      </c>
      <c r="Q211" s="431">
        <v>42731</v>
      </c>
      <c r="R211" s="434" t="s">
        <v>934</v>
      </c>
      <c r="S211" s="431" t="s">
        <v>803</v>
      </c>
      <c r="T211" s="429">
        <v>12</v>
      </c>
      <c r="U211" s="429">
        <v>12</v>
      </c>
      <c r="V211" s="433"/>
    </row>
    <row r="212" spans="1:22" s="386" customFormat="1" x14ac:dyDescent="0.2">
      <c r="A212" s="425">
        <v>7191287</v>
      </c>
      <c r="B212" s="426">
        <v>523272</v>
      </c>
      <c r="C212" s="388" t="s">
        <v>896</v>
      </c>
      <c r="D212" s="427" t="s">
        <v>386</v>
      </c>
      <c r="E212" s="428" t="s">
        <v>97</v>
      </c>
      <c r="F212" s="390" t="s">
        <v>216</v>
      </c>
      <c r="G212" s="429">
        <v>2</v>
      </c>
      <c r="H212" s="430">
        <v>11157.4372</v>
      </c>
      <c r="I212" s="426"/>
      <c r="J212" s="388" t="s">
        <v>11</v>
      </c>
      <c r="K212" s="426" t="s">
        <v>69</v>
      </c>
      <c r="L212" s="426" t="s">
        <v>276</v>
      </c>
      <c r="M212" s="391" t="s">
        <v>59</v>
      </c>
      <c r="N212" s="470" t="s">
        <v>69</v>
      </c>
      <c r="O212" s="470" t="s">
        <v>154</v>
      </c>
      <c r="P212" s="431">
        <v>42730</v>
      </c>
      <c r="Q212" s="431">
        <v>42732</v>
      </c>
      <c r="R212" s="432" t="s">
        <v>792</v>
      </c>
      <c r="S212" s="431" t="s">
        <v>841</v>
      </c>
      <c r="T212" s="429">
        <v>12</v>
      </c>
      <c r="U212" s="429">
        <v>12</v>
      </c>
      <c r="V212" s="433"/>
    </row>
    <row r="213" spans="1:22" s="386" customFormat="1" x14ac:dyDescent="0.2">
      <c r="A213" s="425">
        <v>86143345</v>
      </c>
      <c r="B213" s="426">
        <v>1703565</v>
      </c>
      <c r="C213" s="388" t="s">
        <v>896</v>
      </c>
      <c r="D213" s="427" t="s">
        <v>1118</v>
      </c>
      <c r="E213" s="428" t="s">
        <v>102</v>
      </c>
      <c r="F213" s="390" t="s">
        <v>217</v>
      </c>
      <c r="G213" s="429">
        <v>1</v>
      </c>
      <c r="H213" s="430">
        <v>6834.2362000000003</v>
      </c>
      <c r="I213" s="388" t="s">
        <v>1119</v>
      </c>
      <c r="J213" s="388" t="s">
        <v>14</v>
      </c>
      <c r="K213" s="426" t="s">
        <v>14</v>
      </c>
      <c r="L213" s="426" t="s">
        <v>485</v>
      </c>
      <c r="M213" s="391" t="s">
        <v>59</v>
      </c>
      <c r="N213" s="129" t="s">
        <v>14</v>
      </c>
      <c r="O213" s="129" t="s">
        <v>154</v>
      </c>
      <c r="P213" s="431">
        <v>42730</v>
      </c>
      <c r="Q213" s="431">
        <v>42732</v>
      </c>
      <c r="R213" s="434" t="s">
        <v>934</v>
      </c>
      <c r="S213" s="431" t="s">
        <v>803</v>
      </c>
      <c r="T213" s="429">
        <v>12</v>
      </c>
      <c r="U213" s="429">
        <v>24</v>
      </c>
      <c r="V213" s="433"/>
    </row>
    <row r="214" spans="1:22" s="386" customFormat="1" x14ac:dyDescent="0.2">
      <c r="A214" s="425">
        <v>70774429</v>
      </c>
      <c r="B214" s="426">
        <v>2395770</v>
      </c>
      <c r="C214" s="388" t="s">
        <v>896</v>
      </c>
      <c r="D214" s="427" t="s">
        <v>107</v>
      </c>
      <c r="E214" s="428" t="s">
        <v>97</v>
      </c>
      <c r="F214" s="390" t="s">
        <v>216</v>
      </c>
      <c r="G214" s="429">
        <v>1</v>
      </c>
      <c r="H214" s="430">
        <v>5717.5739999999996</v>
      </c>
      <c r="I214" s="426"/>
      <c r="J214" s="388" t="s">
        <v>16</v>
      </c>
      <c r="K214" s="426" t="s">
        <v>86</v>
      </c>
      <c r="L214" s="426" t="s">
        <v>87</v>
      </c>
      <c r="M214" s="391" t="s">
        <v>59</v>
      </c>
      <c r="N214" s="470" t="s">
        <v>86</v>
      </c>
      <c r="O214" s="470" t="s">
        <v>154</v>
      </c>
      <c r="P214" s="431">
        <v>42732</v>
      </c>
      <c r="Q214" s="431">
        <v>42733</v>
      </c>
      <c r="R214" s="432" t="s">
        <v>934</v>
      </c>
      <c r="S214" s="431" t="s">
        <v>803</v>
      </c>
      <c r="T214" s="429">
        <v>12</v>
      </c>
      <c r="U214" s="429">
        <v>30</v>
      </c>
      <c r="V214" s="433"/>
    </row>
    <row r="215" spans="1:22" s="386" customFormat="1" x14ac:dyDescent="0.2">
      <c r="A215" s="425">
        <v>52013537</v>
      </c>
      <c r="B215" s="426">
        <v>17242144</v>
      </c>
      <c r="C215" s="388" t="s">
        <v>896</v>
      </c>
      <c r="D215" s="427" t="s">
        <v>1120</v>
      </c>
      <c r="E215" s="428" t="s">
        <v>97</v>
      </c>
      <c r="F215" s="390" t="s">
        <v>216</v>
      </c>
      <c r="G215" s="429">
        <v>1</v>
      </c>
      <c r="H215" s="430">
        <v>5724.5227000000004</v>
      </c>
      <c r="I215" s="426"/>
      <c r="J215" s="388" t="s">
        <v>16</v>
      </c>
      <c r="K215" s="426" t="s">
        <v>251</v>
      </c>
      <c r="L215" s="426" t="s">
        <v>252</v>
      </c>
      <c r="M215" s="391" t="s">
        <v>228</v>
      </c>
      <c r="N215" s="470" t="s">
        <v>228</v>
      </c>
      <c r="O215" s="470" t="s">
        <v>152</v>
      </c>
      <c r="P215" s="431">
        <v>42732</v>
      </c>
      <c r="Q215" s="431">
        <v>42733</v>
      </c>
      <c r="R215" s="432" t="s">
        <v>934</v>
      </c>
      <c r="S215" s="431" t="s">
        <v>803</v>
      </c>
      <c r="T215" s="429">
        <v>12</v>
      </c>
      <c r="U215" s="429">
        <v>19</v>
      </c>
      <c r="V215" s="433"/>
    </row>
    <row r="216" spans="1:22" s="386" customFormat="1" x14ac:dyDescent="0.2">
      <c r="A216" s="425">
        <v>47721197</v>
      </c>
      <c r="B216" s="426">
        <v>3414219</v>
      </c>
      <c r="C216" s="388" t="s">
        <v>896</v>
      </c>
      <c r="D216" s="427" t="s">
        <v>1121</v>
      </c>
      <c r="E216" s="428" t="s">
        <v>97</v>
      </c>
      <c r="F216" s="390" t="s">
        <v>216</v>
      </c>
      <c r="G216" s="429">
        <v>1</v>
      </c>
      <c r="H216" s="430">
        <v>951.97789999999998</v>
      </c>
      <c r="I216" s="426" t="s">
        <v>1122</v>
      </c>
      <c r="J216" s="388" t="s">
        <v>16</v>
      </c>
      <c r="K216" s="426" t="s">
        <v>629</v>
      </c>
      <c r="L216" s="426" t="s">
        <v>630</v>
      </c>
      <c r="M216" s="461" t="s">
        <v>59</v>
      </c>
      <c r="N216" s="470" t="s">
        <v>629</v>
      </c>
      <c r="O216" s="471" t="s">
        <v>154</v>
      </c>
      <c r="P216" s="431">
        <v>42731</v>
      </c>
      <c r="Q216" s="431">
        <v>42733</v>
      </c>
      <c r="R216" s="432" t="s">
        <v>934</v>
      </c>
      <c r="S216" s="431" t="s">
        <v>226</v>
      </c>
      <c r="T216" s="429">
        <v>3</v>
      </c>
      <c r="U216" s="429">
        <v>15</v>
      </c>
      <c r="V216" s="433"/>
    </row>
    <row r="217" spans="1:22" s="386" customFormat="1" x14ac:dyDescent="0.2">
      <c r="A217" s="425">
        <v>80264479</v>
      </c>
      <c r="B217" s="426">
        <v>640143</v>
      </c>
      <c r="C217" s="388" t="s">
        <v>896</v>
      </c>
      <c r="D217" s="427" t="s">
        <v>1123</v>
      </c>
      <c r="E217" s="428" t="s">
        <v>97</v>
      </c>
      <c r="F217" s="390" t="s">
        <v>216</v>
      </c>
      <c r="G217" s="429">
        <v>2</v>
      </c>
      <c r="H217" s="430">
        <v>12000</v>
      </c>
      <c r="I217" s="426" t="s">
        <v>1124</v>
      </c>
      <c r="J217" s="388" t="s">
        <v>12</v>
      </c>
      <c r="K217" s="426" t="s">
        <v>12</v>
      </c>
      <c r="L217" s="426" t="s">
        <v>81</v>
      </c>
      <c r="M217" s="461" t="s">
        <v>59</v>
      </c>
      <c r="N217" s="129" t="s">
        <v>12</v>
      </c>
      <c r="O217" s="462" t="s">
        <v>154</v>
      </c>
      <c r="P217" s="431">
        <v>42730</v>
      </c>
      <c r="Q217" s="431">
        <v>42733</v>
      </c>
      <c r="R217" s="434" t="s">
        <v>934</v>
      </c>
      <c r="S217" s="431" t="s">
        <v>803</v>
      </c>
      <c r="T217" s="429">
        <v>12</v>
      </c>
      <c r="U217" s="429">
        <v>24</v>
      </c>
      <c r="V217" s="433"/>
    </row>
    <row r="218" spans="1:22" s="386" customFormat="1" x14ac:dyDescent="0.2">
      <c r="A218" s="425">
        <v>71246957</v>
      </c>
      <c r="B218" s="426">
        <v>1905131</v>
      </c>
      <c r="C218" s="388" t="s">
        <v>896</v>
      </c>
      <c r="D218" s="427" t="s">
        <v>1227</v>
      </c>
      <c r="E218" s="428" t="s">
        <v>97</v>
      </c>
      <c r="F218" s="390" t="s">
        <v>216</v>
      </c>
      <c r="G218" s="429">
        <v>1</v>
      </c>
      <c r="H218" s="430">
        <v>6079.3316999999997</v>
      </c>
      <c r="I218" s="426"/>
      <c r="J218" s="388" t="s">
        <v>11</v>
      </c>
      <c r="K218" s="426" t="s">
        <v>444</v>
      </c>
      <c r="L218" s="426" t="s">
        <v>445</v>
      </c>
      <c r="M218" s="461" t="s">
        <v>228</v>
      </c>
      <c r="N218" s="471" t="s">
        <v>228</v>
      </c>
      <c r="O218" s="470" t="s">
        <v>152</v>
      </c>
      <c r="P218" s="431">
        <v>42734</v>
      </c>
      <c r="Q218" s="431">
        <v>42734</v>
      </c>
      <c r="R218" s="432" t="s">
        <v>934</v>
      </c>
      <c r="S218" s="431" t="s">
        <v>803</v>
      </c>
      <c r="T218" s="429">
        <v>12</v>
      </c>
      <c r="U218" s="429">
        <v>24</v>
      </c>
      <c r="V218" s="433"/>
    </row>
    <row r="219" spans="1:22" s="386" customFormat="1" x14ac:dyDescent="0.2">
      <c r="A219" s="425">
        <v>71246957</v>
      </c>
      <c r="B219" s="426">
        <v>1905131</v>
      </c>
      <c r="C219" s="388" t="s">
        <v>896</v>
      </c>
      <c r="D219" s="427" t="s">
        <v>1227</v>
      </c>
      <c r="E219" s="428" t="s">
        <v>101</v>
      </c>
      <c r="F219" s="429" t="s">
        <v>103</v>
      </c>
      <c r="G219" s="429">
        <v>1</v>
      </c>
      <c r="H219" s="430">
        <v>2533.0124999999998</v>
      </c>
      <c r="I219" s="426"/>
      <c r="J219" s="388" t="s">
        <v>11</v>
      </c>
      <c r="K219" s="426" t="s">
        <v>444</v>
      </c>
      <c r="L219" s="426" t="s">
        <v>445</v>
      </c>
      <c r="M219" s="461" t="s">
        <v>228</v>
      </c>
      <c r="N219" s="471" t="s">
        <v>228</v>
      </c>
      <c r="O219" s="470" t="s">
        <v>154</v>
      </c>
      <c r="P219" s="431">
        <v>42734</v>
      </c>
      <c r="Q219" s="431">
        <v>42734</v>
      </c>
      <c r="R219" s="432" t="s">
        <v>934</v>
      </c>
      <c r="S219" s="431" t="s">
        <v>803</v>
      </c>
      <c r="T219" s="429">
        <v>12</v>
      </c>
      <c r="U219" s="429">
        <v>24</v>
      </c>
      <c r="V219" s="433"/>
    </row>
    <row r="220" spans="1:22" s="386" customFormat="1" x14ac:dyDescent="0.2">
      <c r="A220" s="425">
        <v>68892858</v>
      </c>
      <c r="B220" s="426">
        <v>14306437</v>
      </c>
      <c r="C220" s="388" t="s">
        <v>896</v>
      </c>
      <c r="D220" s="427" t="s">
        <v>1228</v>
      </c>
      <c r="E220" s="428" t="s">
        <v>102</v>
      </c>
      <c r="F220" s="390" t="s">
        <v>217</v>
      </c>
      <c r="G220" s="429">
        <v>1</v>
      </c>
      <c r="H220" s="430">
        <v>8499.9599999999991</v>
      </c>
      <c r="I220" s="426"/>
      <c r="J220" s="388" t="s">
        <v>12</v>
      </c>
      <c r="K220" s="426" t="s">
        <v>12</v>
      </c>
      <c r="L220" s="426" t="s">
        <v>68</v>
      </c>
      <c r="M220" s="391" t="s">
        <v>228</v>
      </c>
      <c r="N220" s="470" t="s">
        <v>228</v>
      </c>
      <c r="O220" s="470" t="s">
        <v>154</v>
      </c>
      <c r="P220" s="431">
        <v>42734</v>
      </c>
      <c r="Q220" s="431">
        <v>42734</v>
      </c>
      <c r="R220" s="432" t="s">
        <v>934</v>
      </c>
      <c r="S220" s="431" t="s">
        <v>803</v>
      </c>
      <c r="T220" s="429">
        <v>12</v>
      </c>
      <c r="U220" s="429">
        <v>12</v>
      </c>
      <c r="V220" s="433"/>
    </row>
    <row r="221" spans="1:22" s="386" customFormat="1" x14ac:dyDescent="0.2">
      <c r="A221" s="425">
        <v>46834062</v>
      </c>
      <c r="B221" s="426">
        <v>9577828</v>
      </c>
      <c r="C221" s="388" t="s">
        <v>896</v>
      </c>
      <c r="D221" s="427" t="s">
        <v>1134</v>
      </c>
      <c r="E221" s="428" t="s">
        <v>97</v>
      </c>
      <c r="F221" s="390" t="s">
        <v>216</v>
      </c>
      <c r="G221" s="429">
        <v>1</v>
      </c>
      <c r="H221" s="430">
        <v>3405.8063999999999</v>
      </c>
      <c r="I221" s="426" t="s">
        <v>1135</v>
      </c>
      <c r="J221" s="388" t="s">
        <v>21</v>
      </c>
      <c r="K221" s="426" t="s">
        <v>95</v>
      </c>
      <c r="L221" s="426" t="s">
        <v>1136</v>
      </c>
      <c r="M221" s="391" t="s">
        <v>59</v>
      </c>
      <c r="N221" s="470" t="s">
        <v>21</v>
      </c>
      <c r="O221" s="470" t="s">
        <v>154</v>
      </c>
      <c r="P221" s="431">
        <v>42732</v>
      </c>
      <c r="Q221" s="431">
        <v>42734</v>
      </c>
      <c r="R221" s="432" t="s">
        <v>934</v>
      </c>
      <c r="S221" s="431" t="s">
        <v>803</v>
      </c>
      <c r="T221" s="429">
        <v>12</v>
      </c>
      <c r="U221" s="429">
        <v>36</v>
      </c>
      <c r="V221" s="433"/>
    </row>
    <row r="222" spans="1:22" s="386" customFormat="1" x14ac:dyDescent="0.2">
      <c r="A222" s="425">
        <v>87466207</v>
      </c>
      <c r="B222" s="426">
        <v>912326</v>
      </c>
      <c r="C222" s="388" t="s">
        <v>896</v>
      </c>
      <c r="D222" s="427" t="s">
        <v>1229</v>
      </c>
      <c r="E222" s="428" t="s">
        <v>97</v>
      </c>
      <c r="F222" s="390" t="s">
        <v>216</v>
      </c>
      <c r="G222" s="429">
        <v>1</v>
      </c>
      <c r="H222" s="430">
        <v>9657</v>
      </c>
      <c r="I222" s="426" t="s">
        <v>1230</v>
      </c>
      <c r="J222" s="388" t="s">
        <v>12</v>
      </c>
      <c r="K222" s="426" t="s">
        <v>12</v>
      </c>
      <c r="L222" s="426" t="s">
        <v>377</v>
      </c>
      <c r="M222" s="391" t="s">
        <v>228</v>
      </c>
      <c r="N222" s="470" t="s">
        <v>228</v>
      </c>
      <c r="O222" s="470" t="s">
        <v>152</v>
      </c>
      <c r="P222" s="431">
        <v>42732</v>
      </c>
      <c r="Q222" s="431">
        <v>42734</v>
      </c>
      <c r="R222" s="432" t="s">
        <v>934</v>
      </c>
      <c r="S222" s="431" t="s">
        <v>1231</v>
      </c>
      <c r="T222" s="429">
        <v>29</v>
      </c>
      <c r="U222" s="429">
        <v>29</v>
      </c>
      <c r="V222" s="433"/>
    </row>
    <row r="223" spans="1:22" s="386" customFormat="1" x14ac:dyDescent="0.2">
      <c r="A223" s="180">
        <v>5550768</v>
      </c>
      <c r="B223" s="181">
        <v>1349509</v>
      </c>
      <c r="C223" s="181" t="s">
        <v>896</v>
      </c>
      <c r="D223" s="182" t="s">
        <v>1232</v>
      </c>
      <c r="E223" s="183"/>
      <c r="F223" s="184"/>
      <c r="G223" s="184"/>
      <c r="H223" s="184"/>
      <c r="I223" s="420" t="s">
        <v>1478</v>
      </c>
      <c r="J223" s="419" t="s">
        <v>27</v>
      </c>
      <c r="K223" s="184" t="s">
        <v>49</v>
      </c>
      <c r="L223" s="184" t="s">
        <v>50</v>
      </c>
      <c r="M223" s="181" t="s">
        <v>59</v>
      </c>
      <c r="N223" s="181" t="s">
        <v>49</v>
      </c>
      <c r="O223" s="181" t="s">
        <v>154</v>
      </c>
      <c r="P223" s="483">
        <v>42731</v>
      </c>
      <c r="Q223" s="190">
        <v>42734</v>
      </c>
      <c r="R223" s="190" t="s">
        <v>934</v>
      </c>
      <c r="S223" s="190" t="s">
        <v>803</v>
      </c>
      <c r="T223" s="180">
        <v>12</v>
      </c>
      <c r="U223" s="180">
        <v>12</v>
      </c>
      <c r="V223" s="422" t="s">
        <v>249</v>
      </c>
    </row>
    <row r="224" spans="1:22" s="386" customFormat="1" x14ac:dyDescent="0.2">
      <c r="A224" s="425">
        <v>74136439</v>
      </c>
      <c r="B224" s="426">
        <v>5114383</v>
      </c>
      <c r="C224" s="388" t="s">
        <v>896</v>
      </c>
      <c r="D224" s="427" t="s">
        <v>1233</v>
      </c>
      <c r="E224" s="428" t="s">
        <v>102</v>
      </c>
      <c r="F224" s="390" t="s">
        <v>217</v>
      </c>
      <c r="G224" s="429">
        <v>1</v>
      </c>
      <c r="H224" s="430">
        <v>7745.3067000000001</v>
      </c>
      <c r="I224" s="426" t="s">
        <v>1234</v>
      </c>
      <c r="J224" s="388" t="s">
        <v>14</v>
      </c>
      <c r="K224" s="426" t="s">
        <v>14</v>
      </c>
      <c r="L224" s="426" t="s">
        <v>485</v>
      </c>
      <c r="M224" s="391" t="s">
        <v>59</v>
      </c>
      <c r="N224" s="129" t="s">
        <v>14</v>
      </c>
      <c r="O224" s="129" t="s">
        <v>154</v>
      </c>
      <c r="P224" s="431">
        <v>42731</v>
      </c>
      <c r="Q224" s="431">
        <v>42734</v>
      </c>
      <c r="R224" s="434" t="s">
        <v>934</v>
      </c>
      <c r="S224" s="431" t="s">
        <v>803</v>
      </c>
      <c r="T224" s="429">
        <v>12</v>
      </c>
      <c r="U224" s="429">
        <v>24</v>
      </c>
      <c r="V224" s="433"/>
    </row>
    <row r="225" spans="1:22" s="386" customFormat="1" x14ac:dyDescent="0.2">
      <c r="A225" s="425">
        <v>49305642</v>
      </c>
      <c r="B225" s="426">
        <v>2509344</v>
      </c>
      <c r="C225" s="388" t="s">
        <v>896</v>
      </c>
      <c r="D225" s="427" t="s">
        <v>1176</v>
      </c>
      <c r="E225" s="428" t="s">
        <v>97</v>
      </c>
      <c r="F225" s="390" t="s">
        <v>216</v>
      </c>
      <c r="G225" s="429">
        <v>1</v>
      </c>
      <c r="H225" s="430">
        <v>3807.9222</v>
      </c>
      <c r="I225" s="426"/>
      <c r="J225" s="388" t="s">
        <v>23</v>
      </c>
      <c r="K225" s="426" t="s">
        <v>340</v>
      </c>
      <c r="L225" s="426" t="s">
        <v>546</v>
      </c>
      <c r="M225" s="391" t="s">
        <v>228</v>
      </c>
      <c r="N225" s="129" t="s">
        <v>228</v>
      </c>
      <c r="O225" s="129" t="s">
        <v>152</v>
      </c>
      <c r="P225" s="431">
        <v>42735</v>
      </c>
      <c r="Q225" s="431">
        <v>42739</v>
      </c>
      <c r="R225" s="432" t="s">
        <v>934</v>
      </c>
      <c r="S225" s="431" t="s">
        <v>803</v>
      </c>
      <c r="T225" s="429">
        <v>3</v>
      </c>
      <c r="U225" s="429">
        <v>36</v>
      </c>
      <c r="V225" s="433"/>
    </row>
    <row r="226" spans="1:22" s="386" customFormat="1" x14ac:dyDescent="0.2">
      <c r="A226" s="425">
        <v>4705961</v>
      </c>
      <c r="B226" s="426">
        <v>8668567</v>
      </c>
      <c r="C226" s="388" t="s">
        <v>896</v>
      </c>
      <c r="D226" s="427" t="s">
        <v>1241</v>
      </c>
      <c r="E226" s="428" t="s">
        <v>97</v>
      </c>
      <c r="F226" s="390" t="s">
        <v>216</v>
      </c>
      <c r="G226" s="429">
        <v>1</v>
      </c>
      <c r="H226" s="430">
        <v>5717.5789999999997</v>
      </c>
      <c r="I226" s="426"/>
      <c r="J226" s="388" t="s">
        <v>16</v>
      </c>
      <c r="K226" s="426" t="s">
        <v>66</v>
      </c>
      <c r="L226" s="426" t="s">
        <v>481</v>
      </c>
      <c r="M226" s="391" t="s">
        <v>228</v>
      </c>
      <c r="N226" s="129" t="s">
        <v>228</v>
      </c>
      <c r="O226" s="129" t="s">
        <v>152</v>
      </c>
      <c r="P226" s="431">
        <v>42735</v>
      </c>
      <c r="Q226" s="431">
        <v>42739</v>
      </c>
      <c r="R226" s="432" t="s">
        <v>934</v>
      </c>
      <c r="S226" s="431" t="s">
        <v>803</v>
      </c>
      <c r="T226" s="429">
        <v>3</v>
      </c>
      <c r="U226" s="429">
        <v>24</v>
      </c>
      <c r="V226" s="433"/>
    </row>
    <row r="227" spans="1:22" s="386" customFormat="1" x14ac:dyDescent="0.2">
      <c r="A227" s="425">
        <v>52304252</v>
      </c>
      <c r="B227" s="426">
        <v>23474962</v>
      </c>
      <c r="C227" s="388" t="s">
        <v>896</v>
      </c>
      <c r="D227" s="427" t="s">
        <v>1242</v>
      </c>
      <c r="E227" s="428" t="s">
        <v>102</v>
      </c>
      <c r="F227" s="390" t="s">
        <v>217</v>
      </c>
      <c r="G227" s="429">
        <v>1</v>
      </c>
      <c r="H227" s="430">
        <v>2694.0722999999998</v>
      </c>
      <c r="I227" s="426"/>
      <c r="J227" s="388" t="s">
        <v>27</v>
      </c>
      <c r="K227" s="426" t="s">
        <v>49</v>
      </c>
      <c r="L227" s="426" t="s">
        <v>63</v>
      </c>
      <c r="M227" s="391" t="s">
        <v>228</v>
      </c>
      <c r="N227" s="129" t="s">
        <v>228</v>
      </c>
      <c r="O227" s="129" t="s">
        <v>154</v>
      </c>
      <c r="P227" s="431">
        <v>42735</v>
      </c>
      <c r="Q227" s="431">
        <v>42739</v>
      </c>
      <c r="R227" s="432" t="s">
        <v>934</v>
      </c>
      <c r="S227" s="431" t="s">
        <v>200</v>
      </c>
      <c r="T227" s="429">
        <v>3</v>
      </c>
      <c r="U227" s="429">
        <v>6</v>
      </c>
      <c r="V227" s="433"/>
    </row>
    <row r="228" spans="1:22" s="386" customFormat="1" x14ac:dyDescent="0.2">
      <c r="A228" s="425">
        <v>73001312</v>
      </c>
      <c r="B228" s="426">
        <v>5134739</v>
      </c>
      <c r="C228" s="388" t="s">
        <v>896</v>
      </c>
      <c r="D228" s="427" t="s">
        <v>1243</v>
      </c>
      <c r="E228" s="428" t="s">
        <v>97</v>
      </c>
      <c r="F228" s="390" t="s">
        <v>216</v>
      </c>
      <c r="G228" s="429">
        <v>1</v>
      </c>
      <c r="H228" s="430">
        <v>9148.1263999999992</v>
      </c>
      <c r="I228" s="426"/>
      <c r="J228" s="388" t="s">
        <v>16</v>
      </c>
      <c r="K228" s="426" t="s">
        <v>318</v>
      </c>
      <c r="L228" s="426" t="s">
        <v>319</v>
      </c>
      <c r="M228" s="391" t="s">
        <v>59</v>
      </c>
      <c r="N228" s="129" t="s">
        <v>318</v>
      </c>
      <c r="O228" s="129" t="s">
        <v>154</v>
      </c>
      <c r="P228" s="431">
        <v>42734</v>
      </c>
      <c r="Q228" s="431">
        <v>42739</v>
      </c>
      <c r="R228" s="432" t="s">
        <v>934</v>
      </c>
      <c r="S228" s="431" t="s">
        <v>803</v>
      </c>
      <c r="T228" s="429">
        <v>3</v>
      </c>
      <c r="U228" s="429">
        <v>36</v>
      </c>
      <c r="V228" s="433"/>
    </row>
    <row r="229" spans="1:22" s="386" customFormat="1" x14ac:dyDescent="0.2">
      <c r="A229" s="425">
        <v>51411680</v>
      </c>
      <c r="B229" s="426">
        <v>1320535</v>
      </c>
      <c r="C229" s="388" t="s">
        <v>896</v>
      </c>
      <c r="D229" s="427" t="s">
        <v>1196</v>
      </c>
      <c r="E229" s="428" t="s">
        <v>102</v>
      </c>
      <c r="F229" s="390" t="s">
        <v>217</v>
      </c>
      <c r="G229" s="429">
        <v>1</v>
      </c>
      <c r="H229" s="430">
        <v>5717.5789999999997</v>
      </c>
      <c r="I229" s="426"/>
      <c r="J229" s="388" t="s">
        <v>16</v>
      </c>
      <c r="K229" s="426" t="s">
        <v>66</v>
      </c>
      <c r="L229" s="426" t="s">
        <v>1052</v>
      </c>
      <c r="M229" s="391" t="s">
        <v>228</v>
      </c>
      <c r="N229" s="129" t="s">
        <v>228</v>
      </c>
      <c r="O229" s="129" t="s">
        <v>154</v>
      </c>
      <c r="P229" s="431">
        <v>42734</v>
      </c>
      <c r="Q229" s="431">
        <v>42739</v>
      </c>
      <c r="R229" s="432" t="s">
        <v>934</v>
      </c>
      <c r="S229" s="431" t="s">
        <v>803</v>
      </c>
      <c r="T229" s="429">
        <v>3</v>
      </c>
      <c r="U229" s="429">
        <v>12</v>
      </c>
      <c r="V229" s="433"/>
    </row>
    <row r="230" spans="1:22" s="386" customFormat="1" x14ac:dyDescent="0.2">
      <c r="A230" s="425">
        <v>51411680</v>
      </c>
      <c r="B230" s="426">
        <v>1320535</v>
      </c>
      <c r="C230" s="388" t="s">
        <v>896</v>
      </c>
      <c r="D230" s="427" t="s">
        <v>1196</v>
      </c>
      <c r="E230" s="428" t="s">
        <v>101</v>
      </c>
      <c r="F230" s="390" t="s">
        <v>103</v>
      </c>
      <c r="G230" s="429">
        <v>1</v>
      </c>
      <c r="H230" s="430">
        <v>1909.6568</v>
      </c>
      <c r="I230" s="426"/>
      <c r="J230" s="388" t="s">
        <v>16</v>
      </c>
      <c r="K230" s="426" t="s">
        <v>66</v>
      </c>
      <c r="L230" s="426" t="s">
        <v>1052</v>
      </c>
      <c r="M230" s="391" t="s">
        <v>228</v>
      </c>
      <c r="N230" s="129" t="s">
        <v>228</v>
      </c>
      <c r="O230" s="129" t="s">
        <v>154</v>
      </c>
      <c r="P230" s="431">
        <v>42734</v>
      </c>
      <c r="Q230" s="431">
        <v>42739</v>
      </c>
      <c r="R230" s="432" t="s">
        <v>934</v>
      </c>
      <c r="S230" s="431" t="s">
        <v>803</v>
      </c>
      <c r="T230" s="429">
        <v>3</v>
      </c>
      <c r="U230" s="429">
        <v>12</v>
      </c>
      <c r="V230" s="433"/>
    </row>
    <row r="231" spans="1:22" s="386" customFormat="1" x14ac:dyDescent="0.2">
      <c r="A231" s="425">
        <v>73001312</v>
      </c>
      <c r="B231" s="426">
        <v>8485519</v>
      </c>
      <c r="C231" s="388" t="s">
        <v>896</v>
      </c>
      <c r="D231" s="427" t="s">
        <v>1244</v>
      </c>
      <c r="E231" s="428" t="s">
        <v>97</v>
      </c>
      <c r="F231" s="390" t="s">
        <v>216</v>
      </c>
      <c r="G231" s="429">
        <v>1</v>
      </c>
      <c r="H231" s="430">
        <v>4574.0631999999996</v>
      </c>
      <c r="I231" s="426"/>
      <c r="J231" s="388" t="s">
        <v>25</v>
      </c>
      <c r="K231" s="426" t="s">
        <v>110</v>
      </c>
      <c r="L231" s="426" t="s">
        <v>111</v>
      </c>
      <c r="M231" s="391" t="s">
        <v>228</v>
      </c>
      <c r="N231" s="129" t="s">
        <v>228</v>
      </c>
      <c r="O231" s="129" t="s">
        <v>152</v>
      </c>
      <c r="P231" s="431">
        <v>42734</v>
      </c>
      <c r="Q231" s="431">
        <v>42739</v>
      </c>
      <c r="R231" s="432" t="s">
        <v>934</v>
      </c>
      <c r="S231" s="431" t="s">
        <v>803</v>
      </c>
      <c r="T231" s="429">
        <v>3</v>
      </c>
      <c r="U231" s="429">
        <v>36</v>
      </c>
      <c r="V231" s="433"/>
    </row>
    <row r="232" spans="1:22" s="386" customFormat="1" x14ac:dyDescent="0.2">
      <c r="A232" s="425">
        <v>55999599</v>
      </c>
      <c r="B232" s="426">
        <v>5921332</v>
      </c>
      <c r="C232" s="388" t="s">
        <v>896</v>
      </c>
      <c r="D232" s="427" t="s">
        <v>1207</v>
      </c>
      <c r="E232" s="428" t="s">
        <v>102</v>
      </c>
      <c r="F232" s="390" t="s">
        <v>217</v>
      </c>
      <c r="G232" s="429">
        <v>2</v>
      </c>
      <c r="H232" s="430">
        <v>2556.9169000000002</v>
      </c>
      <c r="I232" s="426"/>
      <c r="J232" s="388" t="s">
        <v>21</v>
      </c>
      <c r="K232" s="426" t="s">
        <v>95</v>
      </c>
      <c r="L232" s="426" t="s">
        <v>1136</v>
      </c>
      <c r="M232" s="391" t="s">
        <v>59</v>
      </c>
      <c r="N232" s="129" t="s">
        <v>21</v>
      </c>
      <c r="O232" s="129" t="s">
        <v>154</v>
      </c>
      <c r="P232" s="431">
        <v>42734</v>
      </c>
      <c r="Q232" s="431">
        <v>42739</v>
      </c>
      <c r="R232" s="432" t="s">
        <v>934</v>
      </c>
      <c r="S232" s="431" t="s">
        <v>226</v>
      </c>
      <c r="T232" s="429">
        <v>3</v>
      </c>
      <c r="U232" s="429">
        <v>3</v>
      </c>
      <c r="V232" s="433"/>
    </row>
    <row r="233" spans="1:22" s="386" customFormat="1" x14ac:dyDescent="0.2">
      <c r="A233" s="425">
        <v>73001312</v>
      </c>
      <c r="B233" s="426">
        <v>4460552</v>
      </c>
      <c r="C233" s="388" t="s">
        <v>896</v>
      </c>
      <c r="D233" s="427" t="s">
        <v>1245</v>
      </c>
      <c r="E233" s="428" t="s">
        <v>97</v>
      </c>
      <c r="F233" s="429" t="s">
        <v>216</v>
      </c>
      <c r="G233" s="429">
        <v>1</v>
      </c>
      <c r="H233" s="430">
        <v>4574.0631999999996</v>
      </c>
      <c r="I233" s="426" t="s">
        <v>1246</v>
      </c>
      <c r="J233" s="388" t="s">
        <v>12</v>
      </c>
      <c r="K233" s="426" t="s">
        <v>12</v>
      </c>
      <c r="L233" s="426" t="s">
        <v>67</v>
      </c>
      <c r="M233" s="391" t="s">
        <v>228</v>
      </c>
      <c r="N233" s="129" t="s">
        <v>228</v>
      </c>
      <c r="O233" s="129" t="s">
        <v>152</v>
      </c>
      <c r="P233" s="431">
        <v>42734</v>
      </c>
      <c r="Q233" s="431">
        <v>42739</v>
      </c>
      <c r="R233" s="432" t="s">
        <v>934</v>
      </c>
      <c r="S233" s="431" t="s">
        <v>803</v>
      </c>
      <c r="T233" s="429">
        <v>3</v>
      </c>
      <c r="U233" s="429">
        <v>36</v>
      </c>
      <c r="V233" s="433"/>
    </row>
    <row r="234" spans="1:22" s="386" customFormat="1" x14ac:dyDescent="0.2">
      <c r="A234" s="425">
        <v>73001312</v>
      </c>
      <c r="B234" s="426">
        <v>7047839</v>
      </c>
      <c r="C234" s="388" t="s">
        <v>896</v>
      </c>
      <c r="D234" s="427" t="s">
        <v>1247</v>
      </c>
      <c r="E234" s="428" t="s">
        <v>97</v>
      </c>
      <c r="F234" s="429" t="s">
        <v>216</v>
      </c>
      <c r="G234" s="429">
        <v>1</v>
      </c>
      <c r="H234" s="430">
        <v>4574.0631999999996</v>
      </c>
      <c r="I234" s="426"/>
      <c r="J234" s="388" t="s">
        <v>27</v>
      </c>
      <c r="K234" s="426" t="s">
        <v>49</v>
      </c>
      <c r="L234" s="426" t="s">
        <v>63</v>
      </c>
      <c r="M234" s="391" t="s">
        <v>59</v>
      </c>
      <c r="N234" s="129" t="s">
        <v>49</v>
      </c>
      <c r="O234" s="129" t="s">
        <v>154</v>
      </c>
      <c r="P234" s="431">
        <v>42734</v>
      </c>
      <c r="Q234" s="431">
        <v>42739</v>
      </c>
      <c r="R234" s="434" t="s">
        <v>934</v>
      </c>
      <c r="S234" s="431" t="s">
        <v>803</v>
      </c>
      <c r="T234" s="429">
        <v>3</v>
      </c>
      <c r="U234" s="429">
        <v>36</v>
      </c>
      <c r="V234" s="433"/>
    </row>
    <row r="235" spans="1:22" s="386" customFormat="1" x14ac:dyDescent="0.2">
      <c r="A235" s="425">
        <v>54860880</v>
      </c>
      <c r="B235" s="426">
        <v>2028386</v>
      </c>
      <c r="C235" s="388" t="s">
        <v>1151</v>
      </c>
      <c r="D235" s="427" t="s">
        <v>1162</v>
      </c>
      <c r="E235" s="428" t="s">
        <v>102</v>
      </c>
      <c r="F235" s="390" t="s">
        <v>217</v>
      </c>
      <c r="G235" s="429">
        <v>1</v>
      </c>
      <c r="H235" s="430">
        <v>5865.6508000000003</v>
      </c>
      <c r="I235" s="426"/>
      <c r="J235" s="388" t="s">
        <v>16</v>
      </c>
      <c r="K235" s="426" t="s">
        <v>823</v>
      </c>
      <c r="L235" s="426" t="s">
        <v>824</v>
      </c>
      <c r="M235" s="391" t="s">
        <v>59</v>
      </c>
      <c r="N235" s="129" t="s">
        <v>823</v>
      </c>
      <c r="O235" s="129" t="s">
        <v>154</v>
      </c>
      <c r="P235" s="431">
        <v>42736</v>
      </c>
      <c r="Q235" s="431">
        <v>42739</v>
      </c>
      <c r="R235" s="432" t="s">
        <v>934</v>
      </c>
      <c r="S235" s="431" t="s">
        <v>803</v>
      </c>
      <c r="T235" s="429">
        <v>3</v>
      </c>
      <c r="U235" s="429">
        <v>36</v>
      </c>
      <c r="V235" s="433"/>
    </row>
    <row r="236" spans="1:22" s="386" customFormat="1" x14ac:dyDescent="0.2">
      <c r="A236" s="425">
        <v>5108085</v>
      </c>
      <c r="B236" s="426">
        <v>7387589</v>
      </c>
      <c r="C236" s="388" t="s">
        <v>1151</v>
      </c>
      <c r="D236" s="427" t="s">
        <v>1235</v>
      </c>
      <c r="E236" s="428" t="s">
        <v>97</v>
      </c>
      <c r="F236" s="390" t="s">
        <v>216</v>
      </c>
      <c r="G236" s="429">
        <v>1</v>
      </c>
      <c r="H236" s="430">
        <v>3715.4663999999998</v>
      </c>
      <c r="I236" s="426" t="s">
        <v>1236</v>
      </c>
      <c r="J236" s="388" t="s">
        <v>11</v>
      </c>
      <c r="K236" s="426" t="s">
        <v>69</v>
      </c>
      <c r="L236" s="426" t="s">
        <v>399</v>
      </c>
      <c r="M236" s="391" t="s">
        <v>59</v>
      </c>
      <c r="N236" s="129" t="s">
        <v>69</v>
      </c>
      <c r="O236" s="129" t="s">
        <v>154</v>
      </c>
      <c r="P236" s="431">
        <v>42736</v>
      </c>
      <c r="Q236" s="431">
        <v>42739</v>
      </c>
      <c r="R236" s="432" t="s">
        <v>934</v>
      </c>
      <c r="S236" s="431" t="s">
        <v>803</v>
      </c>
      <c r="T236" s="429">
        <v>3</v>
      </c>
      <c r="U236" s="429">
        <v>48</v>
      </c>
      <c r="V236" s="433"/>
    </row>
    <row r="237" spans="1:22" s="386" customFormat="1" x14ac:dyDescent="0.2">
      <c r="A237" s="425">
        <v>83479732</v>
      </c>
      <c r="B237" s="426">
        <v>1304036</v>
      </c>
      <c r="C237" s="388" t="s">
        <v>1151</v>
      </c>
      <c r="D237" s="427" t="s">
        <v>1237</v>
      </c>
      <c r="E237" s="428" t="s">
        <v>102</v>
      </c>
      <c r="F237" s="390" t="s">
        <v>217</v>
      </c>
      <c r="G237" s="429">
        <v>1</v>
      </c>
      <c r="H237" s="430">
        <v>5578.7183999999997</v>
      </c>
      <c r="I237" s="426"/>
      <c r="J237" s="388" t="s">
        <v>11</v>
      </c>
      <c r="K237" s="426" t="s">
        <v>69</v>
      </c>
      <c r="L237" s="426" t="s">
        <v>276</v>
      </c>
      <c r="M237" s="391" t="s">
        <v>59</v>
      </c>
      <c r="N237" s="129" t="s">
        <v>69</v>
      </c>
      <c r="O237" s="129" t="s">
        <v>154</v>
      </c>
      <c r="P237" s="431">
        <v>42736</v>
      </c>
      <c r="Q237" s="431">
        <v>42739</v>
      </c>
      <c r="R237" s="432" t="s">
        <v>934</v>
      </c>
      <c r="S237" s="431" t="s">
        <v>803</v>
      </c>
      <c r="T237" s="429">
        <v>3</v>
      </c>
      <c r="U237" s="429">
        <v>12</v>
      </c>
      <c r="V237" s="433"/>
    </row>
    <row r="238" spans="1:22" s="386" customFormat="1" x14ac:dyDescent="0.2">
      <c r="A238" s="425">
        <v>78627893</v>
      </c>
      <c r="B238" s="426">
        <v>523569</v>
      </c>
      <c r="C238" s="388" t="s">
        <v>1151</v>
      </c>
      <c r="D238" s="427" t="s">
        <v>740</v>
      </c>
      <c r="E238" s="428" t="s">
        <v>97</v>
      </c>
      <c r="F238" s="390" t="s">
        <v>216</v>
      </c>
      <c r="G238" s="429">
        <v>1</v>
      </c>
      <c r="H238" s="430">
        <v>3996</v>
      </c>
      <c r="I238" s="426" t="s">
        <v>1238</v>
      </c>
      <c r="J238" s="388" t="s">
        <v>25</v>
      </c>
      <c r="K238" s="426" t="s">
        <v>65</v>
      </c>
      <c r="L238" s="426" t="s">
        <v>741</v>
      </c>
      <c r="M238" s="391" t="s">
        <v>59</v>
      </c>
      <c r="N238" s="129" t="s">
        <v>65</v>
      </c>
      <c r="O238" s="129" t="s">
        <v>154</v>
      </c>
      <c r="P238" s="431">
        <v>42736</v>
      </c>
      <c r="Q238" s="431">
        <v>42739</v>
      </c>
      <c r="R238" s="432" t="s">
        <v>934</v>
      </c>
      <c r="S238" s="431" t="s">
        <v>803</v>
      </c>
      <c r="T238" s="429">
        <v>3</v>
      </c>
      <c r="U238" s="429">
        <v>36</v>
      </c>
      <c r="V238" s="433"/>
    </row>
    <row r="239" spans="1:22" s="386" customFormat="1" x14ac:dyDescent="0.2">
      <c r="A239" s="425">
        <v>47324895</v>
      </c>
      <c r="B239" s="426">
        <v>1405326</v>
      </c>
      <c r="C239" s="388" t="s">
        <v>1151</v>
      </c>
      <c r="D239" s="427" t="s">
        <v>1239</v>
      </c>
      <c r="E239" s="428" t="s">
        <v>102</v>
      </c>
      <c r="F239" s="390" t="s">
        <v>217</v>
      </c>
      <c r="G239" s="429">
        <v>1</v>
      </c>
      <c r="H239" s="430">
        <v>8099.7947999999997</v>
      </c>
      <c r="I239" s="426" t="s">
        <v>1240</v>
      </c>
      <c r="J239" s="388" t="s">
        <v>16</v>
      </c>
      <c r="K239" s="426" t="s">
        <v>66</v>
      </c>
      <c r="L239" s="426" t="s">
        <v>93</v>
      </c>
      <c r="M239" s="391" t="s">
        <v>59</v>
      </c>
      <c r="N239" s="129" t="s">
        <v>66</v>
      </c>
      <c r="O239" s="129" t="s">
        <v>154</v>
      </c>
      <c r="P239" s="431">
        <v>42736</v>
      </c>
      <c r="Q239" s="431">
        <v>42739</v>
      </c>
      <c r="R239" s="432" t="s">
        <v>934</v>
      </c>
      <c r="S239" s="431" t="s">
        <v>803</v>
      </c>
      <c r="T239" s="429">
        <v>3</v>
      </c>
      <c r="U239" s="429">
        <v>24</v>
      </c>
      <c r="V239" s="433"/>
    </row>
    <row r="240" spans="1:22" s="386" customFormat="1" x14ac:dyDescent="0.2">
      <c r="A240" s="425">
        <v>88158222</v>
      </c>
      <c r="B240" s="426">
        <v>4423935</v>
      </c>
      <c r="C240" s="388" t="s">
        <v>1151</v>
      </c>
      <c r="D240" s="427" t="s">
        <v>1167</v>
      </c>
      <c r="E240" s="428" t="s">
        <v>97</v>
      </c>
      <c r="F240" s="390" t="s">
        <v>216</v>
      </c>
      <c r="G240" s="429">
        <v>1</v>
      </c>
      <c r="H240" s="430">
        <v>5400</v>
      </c>
      <c r="I240" s="426"/>
      <c r="J240" s="388" t="s">
        <v>25</v>
      </c>
      <c r="K240" s="426" t="s">
        <v>488</v>
      </c>
      <c r="L240" s="426" t="s">
        <v>489</v>
      </c>
      <c r="M240" s="391" t="s">
        <v>59</v>
      </c>
      <c r="N240" s="129" t="s">
        <v>488</v>
      </c>
      <c r="O240" s="129" t="s">
        <v>154</v>
      </c>
      <c r="P240" s="431">
        <v>42736</v>
      </c>
      <c r="Q240" s="431">
        <v>42739</v>
      </c>
      <c r="R240" s="432" t="s">
        <v>934</v>
      </c>
      <c r="S240" s="431" t="s">
        <v>803</v>
      </c>
      <c r="T240" s="429">
        <v>3</v>
      </c>
      <c r="U240" s="429">
        <v>36</v>
      </c>
      <c r="V240" s="433"/>
    </row>
    <row r="241" spans="1:22" s="386" customFormat="1" x14ac:dyDescent="0.2">
      <c r="A241" s="425">
        <v>76705615</v>
      </c>
      <c r="B241" s="426">
        <v>955817</v>
      </c>
      <c r="C241" s="388" t="s">
        <v>1151</v>
      </c>
      <c r="D241" s="427" t="s">
        <v>706</v>
      </c>
      <c r="E241" s="428" t="s">
        <v>97</v>
      </c>
      <c r="F241" s="390" t="s">
        <v>216</v>
      </c>
      <c r="G241" s="429">
        <v>1</v>
      </c>
      <c r="H241" s="430">
        <v>6000</v>
      </c>
      <c r="I241" s="426" t="s">
        <v>707</v>
      </c>
      <c r="J241" s="388" t="s">
        <v>12</v>
      </c>
      <c r="K241" s="426" t="s">
        <v>12</v>
      </c>
      <c r="L241" s="426" t="s">
        <v>67</v>
      </c>
      <c r="M241" s="391" t="s">
        <v>59</v>
      </c>
      <c r="N241" s="129" t="s">
        <v>12</v>
      </c>
      <c r="O241" s="129" t="s">
        <v>154</v>
      </c>
      <c r="P241" s="431">
        <v>42736</v>
      </c>
      <c r="Q241" s="431">
        <v>42740</v>
      </c>
      <c r="R241" s="432" t="s">
        <v>934</v>
      </c>
      <c r="S241" s="431" t="s">
        <v>803</v>
      </c>
      <c r="T241" s="429">
        <v>12</v>
      </c>
      <c r="U241" s="429">
        <v>26</v>
      </c>
      <c r="V241" s="433"/>
    </row>
    <row r="242" spans="1:22" s="386" customFormat="1" x14ac:dyDescent="0.2">
      <c r="A242" s="425">
        <v>54253914</v>
      </c>
      <c r="B242" s="426">
        <v>9724279</v>
      </c>
      <c r="C242" s="388" t="s">
        <v>1151</v>
      </c>
      <c r="D242" s="427" t="s">
        <v>1158</v>
      </c>
      <c r="E242" s="428" t="s">
        <v>97</v>
      </c>
      <c r="F242" s="390" t="s">
        <v>216</v>
      </c>
      <c r="G242" s="429">
        <v>1</v>
      </c>
      <c r="H242" s="430">
        <v>6000</v>
      </c>
      <c r="I242" s="426" t="s">
        <v>1159</v>
      </c>
      <c r="J242" s="388" t="s">
        <v>12</v>
      </c>
      <c r="K242" s="426" t="s">
        <v>12</v>
      </c>
      <c r="L242" s="426" t="s">
        <v>96</v>
      </c>
      <c r="M242" s="391" t="s">
        <v>59</v>
      </c>
      <c r="N242" s="470" t="s">
        <v>12</v>
      </c>
      <c r="O242" s="470" t="s">
        <v>154</v>
      </c>
      <c r="P242" s="431">
        <v>42736</v>
      </c>
      <c r="Q242" s="431">
        <v>42740</v>
      </c>
      <c r="R242" s="432" t="s">
        <v>934</v>
      </c>
      <c r="S242" s="431" t="s">
        <v>803</v>
      </c>
      <c r="T242" s="429">
        <v>12</v>
      </c>
      <c r="U242" s="429">
        <v>18</v>
      </c>
      <c r="V242" s="433"/>
    </row>
    <row r="243" spans="1:22" s="386" customFormat="1" x14ac:dyDescent="0.2">
      <c r="A243" s="425">
        <v>76446425</v>
      </c>
      <c r="B243" s="426">
        <v>15093094</v>
      </c>
      <c r="C243" s="388" t="s">
        <v>1151</v>
      </c>
      <c r="D243" s="427" t="s">
        <v>1191</v>
      </c>
      <c r="E243" s="428" t="s">
        <v>97</v>
      </c>
      <c r="F243" s="390" t="s">
        <v>216</v>
      </c>
      <c r="G243" s="429">
        <v>2</v>
      </c>
      <c r="H243" s="430">
        <v>2400</v>
      </c>
      <c r="I243" s="426"/>
      <c r="J243" s="388" t="s">
        <v>25</v>
      </c>
      <c r="K243" s="426" t="s">
        <v>110</v>
      </c>
      <c r="L243" s="426" t="s">
        <v>111</v>
      </c>
      <c r="M243" s="391" t="s">
        <v>59</v>
      </c>
      <c r="N243" s="470" t="s">
        <v>110</v>
      </c>
      <c r="O243" s="470" t="s">
        <v>154</v>
      </c>
      <c r="P243" s="431">
        <v>42736</v>
      </c>
      <c r="Q243" s="431">
        <v>42740</v>
      </c>
      <c r="R243" s="431" t="s">
        <v>934</v>
      </c>
      <c r="S243" s="431" t="s">
        <v>803</v>
      </c>
      <c r="T243" s="429">
        <v>12</v>
      </c>
      <c r="U243" s="429">
        <v>21</v>
      </c>
      <c r="V243" s="433"/>
    </row>
    <row r="244" spans="1:22" s="386" customFormat="1" x14ac:dyDescent="0.2">
      <c r="A244" s="425">
        <v>4727608</v>
      </c>
      <c r="B244" s="426">
        <v>14515127</v>
      </c>
      <c r="C244" s="388" t="s">
        <v>1151</v>
      </c>
      <c r="D244" s="427" t="s">
        <v>1254</v>
      </c>
      <c r="E244" s="428" t="s">
        <v>97</v>
      </c>
      <c r="F244" s="390" t="s">
        <v>216</v>
      </c>
      <c r="G244" s="429">
        <v>1</v>
      </c>
      <c r="H244" s="430">
        <v>5526.8491999999997</v>
      </c>
      <c r="I244" s="426"/>
      <c r="J244" s="388" t="s">
        <v>13</v>
      </c>
      <c r="K244" s="426" t="s">
        <v>13</v>
      </c>
      <c r="L244" s="426" t="s">
        <v>540</v>
      </c>
      <c r="M244" s="461" t="s">
        <v>228</v>
      </c>
      <c r="N244" s="471" t="s">
        <v>228</v>
      </c>
      <c r="O244" s="471" t="s">
        <v>152</v>
      </c>
      <c r="P244" s="431">
        <v>42736</v>
      </c>
      <c r="Q244" s="431">
        <v>42740</v>
      </c>
      <c r="R244" s="431" t="s">
        <v>934</v>
      </c>
      <c r="S244" s="431" t="s">
        <v>803</v>
      </c>
      <c r="T244" s="429">
        <v>12</v>
      </c>
      <c r="U244" s="429">
        <v>36</v>
      </c>
      <c r="V244" s="485"/>
    </row>
    <row r="245" spans="1:22" s="386" customFormat="1" x14ac:dyDescent="0.2">
      <c r="A245" s="425">
        <v>76446425</v>
      </c>
      <c r="B245" s="426">
        <v>4597773</v>
      </c>
      <c r="C245" s="388" t="s">
        <v>1151</v>
      </c>
      <c r="D245" s="427" t="s">
        <v>1130</v>
      </c>
      <c r="E245" s="428" t="s">
        <v>97</v>
      </c>
      <c r="F245" s="390" t="s">
        <v>216</v>
      </c>
      <c r="G245" s="429">
        <v>2</v>
      </c>
      <c r="H245" s="430">
        <v>9600</v>
      </c>
      <c r="I245" s="426"/>
      <c r="J245" s="388" t="s">
        <v>25</v>
      </c>
      <c r="K245" s="426" t="s">
        <v>65</v>
      </c>
      <c r="L245" s="426" t="s">
        <v>89</v>
      </c>
      <c r="M245" s="461" t="s">
        <v>228</v>
      </c>
      <c r="N245" s="461" t="s">
        <v>228</v>
      </c>
      <c r="O245" s="461" t="s">
        <v>152</v>
      </c>
      <c r="P245" s="431">
        <v>42736</v>
      </c>
      <c r="Q245" s="431">
        <v>42740</v>
      </c>
      <c r="R245" s="431" t="s">
        <v>934</v>
      </c>
      <c r="S245" s="431" t="s">
        <v>803</v>
      </c>
      <c r="T245" s="429">
        <v>12</v>
      </c>
      <c r="U245" s="429">
        <v>21</v>
      </c>
      <c r="V245" s="485"/>
    </row>
    <row r="246" spans="1:22" s="386" customFormat="1" x14ac:dyDescent="0.2">
      <c r="A246" s="425">
        <v>9113490</v>
      </c>
      <c r="B246" s="426">
        <v>522240</v>
      </c>
      <c r="C246" s="388" t="s">
        <v>1151</v>
      </c>
      <c r="D246" s="427" t="s">
        <v>857</v>
      </c>
      <c r="E246" s="428" t="s">
        <v>102</v>
      </c>
      <c r="F246" s="390" t="s">
        <v>217</v>
      </c>
      <c r="G246" s="429">
        <v>2</v>
      </c>
      <c r="H246" s="430">
        <v>16999.919999999998</v>
      </c>
      <c r="I246" s="426" t="s">
        <v>1255</v>
      </c>
      <c r="J246" s="388" t="s">
        <v>12</v>
      </c>
      <c r="K246" s="426" t="s">
        <v>12</v>
      </c>
      <c r="L246" s="426" t="s">
        <v>425</v>
      </c>
      <c r="M246" s="461" t="s">
        <v>59</v>
      </c>
      <c r="N246" s="461" t="s">
        <v>12</v>
      </c>
      <c r="O246" s="461" t="s">
        <v>154</v>
      </c>
      <c r="P246" s="431">
        <v>42736</v>
      </c>
      <c r="Q246" s="431">
        <v>42740</v>
      </c>
      <c r="R246" s="431" t="s">
        <v>934</v>
      </c>
      <c r="S246" s="431" t="s">
        <v>803</v>
      </c>
      <c r="T246" s="429">
        <v>12</v>
      </c>
      <c r="U246" s="429">
        <v>19</v>
      </c>
      <c r="V246" s="485"/>
    </row>
    <row r="247" spans="1:22" s="386" customFormat="1" x14ac:dyDescent="0.2">
      <c r="A247" s="180">
        <v>78414833</v>
      </c>
      <c r="B247" s="181">
        <v>2390580</v>
      </c>
      <c r="C247" s="181" t="s">
        <v>1151</v>
      </c>
      <c r="D247" s="182" t="s">
        <v>860</v>
      </c>
      <c r="E247" s="183"/>
      <c r="F247" s="184"/>
      <c r="G247" s="184"/>
      <c r="H247" s="184"/>
      <c r="I247" s="420" t="s">
        <v>1419</v>
      </c>
      <c r="J247" s="419" t="s">
        <v>11</v>
      </c>
      <c r="K247" s="184" t="s">
        <v>69</v>
      </c>
      <c r="L247" s="184" t="s">
        <v>749</v>
      </c>
      <c r="M247" s="181" t="s">
        <v>228</v>
      </c>
      <c r="N247" s="181" t="s">
        <v>228</v>
      </c>
      <c r="O247" s="181" t="s">
        <v>154</v>
      </c>
      <c r="P247" s="483">
        <v>42736</v>
      </c>
      <c r="Q247" s="190">
        <v>42740</v>
      </c>
      <c r="R247" s="190" t="s">
        <v>934</v>
      </c>
      <c r="S247" s="190" t="s">
        <v>803</v>
      </c>
      <c r="T247" s="180">
        <v>12</v>
      </c>
      <c r="U247" s="180">
        <v>25</v>
      </c>
      <c r="V247" s="422" t="s">
        <v>249</v>
      </c>
    </row>
    <row r="248" spans="1:22" s="386" customFormat="1" x14ac:dyDescent="0.2">
      <c r="A248" s="425">
        <v>73905081</v>
      </c>
      <c r="B248" s="426">
        <v>9267990</v>
      </c>
      <c r="C248" s="388" t="s">
        <v>1151</v>
      </c>
      <c r="D248" s="427" t="s">
        <v>1258</v>
      </c>
      <c r="E248" s="428" t="s">
        <v>97</v>
      </c>
      <c r="F248" s="390" t="s">
        <v>216</v>
      </c>
      <c r="G248" s="429">
        <v>1</v>
      </c>
      <c r="H248" s="430">
        <v>3996</v>
      </c>
      <c r="I248" s="426" t="s">
        <v>1259</v>
      </c>
      <c r="J248" s="388" t="s">
        <v>15</v>
      </c>
      <c r="K248" s="426" t="s">
        <v>1107</v>
      </c>
      <c r="L248" s="426" t="s">
        <v>1108</v>
      </c>
      <c r="M248" s="461" t="s">
        <v>228</v>
      </c>
      <c r="N248" s="462" t="s">
        <v>228</v>
      </c>
      <c r="O248" s="462" t="s">
        <v>152</v>
      </c>
      <c r="P248" s="431">
        <v>42739</v>
      </c>
      <c r="Q248" s="431">
        <v>42375</v>
      </c>
      <c r="R248" s="434" t="s">
        <v>934</v>
      </c>
      <c r="S248" s="431" t="s">
        <v>803</v>
      </c>
      <c r="T248" s="429">
        <v>12</v>
      </c>
      <c r="U248" s="488">
        <v>36</v>
      </c>
      <c r="V248" s="433"/>
    </row>
    <row r="249" spans="1:22" s="386" customFormat="1" x14ac:dyDescent="0.2">
      <c r="A249" s="425">
        <v>67457482</v>
      </c>
      <c r="B249" s="426">
        <v>14110210</v>
      </c>
      <c r="C249" s="388" t="s">
        <v>1151</v>
      </c>
      <c r="D249" s="427" t="s">
        <v>665</v>
      </c>
      <c r="E249" s="428" t="s">
        <v>102</v>
      </c>
      <c r="F249" s="390" t="s">
        <v>217</v>
      </c>
      <c r="G249" s="429">
        <v>1</v>
      </c>
      <c r="H249" s="430">
        <v>9000</v>
      </c>
      <c r="I249" s="426" t="s">
        <v>666</v>
      </c>
      <c r="J249" s="388" t="s">
        <v>12</v>
      </c>
      <c r="K249" s="426" t="s">
        <v>12</v>
      </c>
      <c r="L249" s="426" t="s">
        <v>67</v>
      </c>
      <c r="M249" s="461" t="s">
        <v>228</v>
      </c>
      <c r="N249" s="471" t="s">
        <v>228</v>
      </c>
      <c r="O249" s="471" t="s">
        <v>154</v>
      </c>
      <c r="P249" s="431">
        <v>42741</v>
      </c>
      <c r="Q249" s="431">
        <v>42744</v>
      </c>
      <c r="R249" s="432" t="s">
        <v>934</v>
      </c>
      <c r="S249" s="431" t="s">
        <v>266</v>
      </c>
      <c r="T249" s="429">
        <v>18</v>
      </c>
      <c r="U249" s="429">
        <v>18</v>
      </c>
      <c r="V249" s="433"/>
    </row>
    <row r="250" spans="1:22" s="386" customFormat="1" x14ac:dyDescent="0.2">
      <c r="A250" s="425">
        <v>66669797</v>
      </c>
      <c r="B250" s="426">
        <v>990087</v>
      </c>
      <c r="C250" s="388" t="s">
        <v>1151</v>
      </c>
      <c r="D250" s="427" t="s">
        <v>286</v>
      </c>
      <c r="E250" s="428" t="s">
        <v>102</v>
      </c>
      <c r="F250" s="390" t="s">
        <v>217</v>
      </c>
      <c r="G250" s="429">
        <v>1</v>
      </c>
      <c r="H250" s="430">
        <v>2500</v>
      </c>
      <c r="I250" s="426"/>
      <c r="J250" s="388" t="s">
        <v>12</v>
      </c>
      <c r="K250" s="426" t="s">
        <v>12</v>
      </c>
      <c r="L250" s="426" t="s">
        <v>78</v>
      </c>
      <c r="M250" s="461" t="s">
        <v>228</v>
      </c>
      <c r="N250" s="462" t="s">
        <v>228</v>
      </c>
      <c r="O250" s="462" t="s">
        <v>154</v>
      </c>
      <c r="P250" s="431">
        <v>42741</v>
      </c>
      <c r="Q250" s="431">
        <v>42744</v>
      </c>
      <c r="R250" s="434" t="s">
        <v>934</v>
      </c>
      <c r="S250" s="431" t="s">
        <v>201</v>
      </c>
      <c r="T250" s="429">
        <v>5</v>
      </c>
      <c r="U250" s="429">
        <v>5</v>
      </c>
      <c r="V250" s="433"/>
    </row>
    <row r="251" spans="1:22" s="386" customFormat="1" x14ac:dyDescent="0.2">
      <c r="A251" s="425">
        <v>57488293</v>
      </c>
      <c r="B251" s="426">
        <v>635545</v>
      </c>
      <c r="C251" s="388" t="s">
        <v>1151</v>
      </c>
      <c r="D251" s="427" t="s">
        <v>1276</v>
      </c>
      <c r="E251" s="428" t="s">
        <v>97</v>
      </c>
      <c r="F251" s="390" t="s">
        <v>216</v>
      </c>
      <c r="G251" s="429">
        <v>2</v>
      </c>
      <c r="H251" s="430">
        <v>9000</v>
      </c>
      <c r="I251" s="426" t="s">
        <v>1277</v>
      </c>
      <c r="J251" s="388" t="s">
        <v>12</v>
      </c>
      <c r="K251" s="426" t="s">
        <v>12</v>
      </c>
      <c r="L251" s="426" t="s">
        <v>78</v>
      </c>
      <c r="M251" s="391" t="s">
        <v>59</v>
      </c>
      <c r="N251" s="470" t="s">
        <v>12</v>
      </c>
      <c r="O251" s="470" t="s">
        <v>154</v>
      </c>
      <c r="P251" s="431">
        <v>42745</v>
      </c>
      <c r="Q251" s="431">
        <v>42748</v>
      </c>
      <c r="R251" s="432" t="s">
        <v>934</v>
      </c>
      <c r="S251" s="431" t="s">
        <v>509</v>
      </c>
      <c r="T251" s="429">
        <v>9</v>
      </c>
      <c r="U251" s="429">
        <v>21</v>
      </c>
      <c r="V251" s="433"/>
    </row>
    <row r="252" spans="1:22" s="386" customFormat="1" x14ac:dyDescent="0.2">
      <c r="A252" s="425">
        <v>46484467</v>
      </c>
      <c r="B252" s="426">
        <v>3136454</v>
      </c>
      <c r="C252" s="388" t="s">
        <v>1151</v>
      </c>
      <c r="D252" s="427" t="s">
        <v>1274</v>
      </c>
      <c r="E252" s="428" t="s">
        <v>97</v>
      </c>
      <c r="F252" s="390" t="s">
        <v>216</v>
      </c>
      <c r="G252" s="429">
        <v>1</v>
      </c>
      <c r="H252" s="430">
        <v>3996</v>
      </c>
      <c r="I252" s="426" t="s">
        <v>1275</v>
      </c>
      <c r="J252" s="388" t="s">
        <v>12</v>
      </c>
      <c r="K252" s="426" t="s">
        <v>12</v>
      </c>
      <c r="L252" s="426" t="s">
        <v>81</v>
      </c>
      <c r="M252" s="391" t="s">
        <v>59</v>
      </c>
      <c r="N252" s="470" t="s">
        <v>12</v>
      </c>
      <c r="O252" s="470" t="s">
        <v>154</v>
      </c>
      <c r="P252" s="431">
        <v>42745</v>
      </c>
      <c r="Q252" s="431">
        <v>42748</v>
      </c>
      <c r="R252" s="432" t="s">
        <v>934</v>
      </c>
      <c r="S252" s="431" t="s">
        <v>803</v>
      </c>
      <c r="T252" s="429">
        <v>12</v>
      </c>
      <c r="U252" s="429">
        <v>24</v>
      </c>
      <c r="V252" s="433"/>
    </row>
    <row r="253" spans="1:22" s="386" customFormat="1" x14ac:dyDescent="0.2">
      <c r="A253" s="425">
        <v>7864607</v>
      </c>
      <c r="B253" s="426">
        <v>1764034</v>
      </c>
      <c r="C253" s="388" t="s">
        <v>1151</v>
      </c>
      <c r="D253" s="427" t="s">
        <v>1278</v>
      </c>
      <c r="E253" s="428" t="s">
        <v>97</v>
      </c>
      <c r="F253" s="390" t="s">
        <v>216</v>
      </c>
      <c r="G253" s="429">
        <v>1</v>
      </c>
      <c r="H253" s="430">
        <v>3996</v>
      </c>
      <c r="I253" s="426" t="s">
        <v>1279</v>
      </c>
      <c r="J253" s="388" t="s">
        <v>12</v>
      </c>
      <c r="K253" s="426" t="s">
        <v>12</v>
      </c>
      <c r="L253" s="426" t="s">
        <v>377</v>
      </c>
      <c r="M253" s="391" t="s">
        <v>59</v>
      </c>
      <c r="N253" s="470" t="s">
        <v>12</v>
      </c>
      <c r="O253" s="470" t="s">
        <v>154</v>
      </c>
      <c r="P253" s="431">
        <v>42745</v>
      </c>
      <c r="Q253" s="431">
        <v>42748</v>
      </c>
      <c r="R253" s="432" t="s">
        <v>934</v>
      </c>
      <c r="S253" s="431" t="s">
        <v>803</v>
      </c>
      <c r="T253" s="429">
        <v>12</v>
      </c>
      <c r="U253" s="429">
        <v>12</v>
      </c>
      <c r="V253" s="433"/>
    </row>
    <row r="254" spans="1:22" s="386" customFormat="1" x14ac:dyDescent="0.2">
      <c r="A254" s="425">
        <v>8466860</v>
      </c>
      <c r="B254" s="426">
        <v>3556544</v>
      </c>
      <c r="C254" s="388" t="s">
        <v>1151</v>
      </c>
      <c r="D254" s="427" t="s">
        <v>1280</v>
      </c>
      <c r="E254" s="428" t="s">
        <v>102</v>
      </c>
      <c r="F254" s="390" t="s">
        <v>217</v>
      </c>
      <c r="G254" s="429">
        <v>1</v>
      </c>
      <c r="H254" s="430">
        <v>7829.5847000000003</v>
      </c>
      <c r="I254" s="426" t="s">
        <v>1281</v>
      </c>
      <c r="J254" s="388" t="s">
        <v>13</v>
      </c>
      <c r="K254" s="426" t="s">
        <v>13</v>
      </c>
      <c r="L254" s="426" t="s">
        <v>1282</v>
      </c>
      <c r="M254" s="391" t="s">
        <v>59</v>
      </c>
      <c r="N254" s="470" t="s">
        <v>12</v>
      </c>
      <c r="O254" s="470" t="s">
        <v>154</v>
      </c>
      <c r="P254" s="431">
        <v>42745</v>
      </c>
      <c r="Q254" s="431">
        <v>42748</v>
      </c>
      <c r="R254" s="434" t="s">
        <v>254</v>
      </c>
      <c r="S254" s="431" t="s">
        <v>201</v>
      </c>
      <c r="T254" s="429">
        <v>12</v>
      </c>
      <c r="U254" s="429">
        <v>24</v>
      </c>
      <c r="V254" s="433"/>
    </row>
    <row r="255" spans="1:22" s="386" customFormat="1" x14ac:dyDescent="0.2">
      <c r="A255" s="425">
        <v>53484566</v>
      </c>
      <c r="B255" s="426">
        <v>2634767</v>
      </c>
      <c r="C255" s="388" t="s">
        <v>1151</v>
      </c>
      <c r="D255" s="427" t="s">
        <v>1390</v>
      </c>
      <c r="E255" s="428" t="s">
        <v>102</v>
      </c>
      <c r="F255" s="390" t="s">
        <v>217</v>
      </c>
      <c r="G255" s="429">
        <v>1</v>
      </c>
      <c r="H255" s="430">
        <v>3286.7768999999998</v>
      </c>
      <c r="I255" s="426"/>
      <c r="J255" s="388" t="s">
        <v>27</v>
      </c>
      <c r="K255" s="426" t="s">
        <v>49</v>
      </c>
      <c r="L255" s="426" t="s">
        <v>98</v>
      </c>
      <c r="M255" s="391" t="s">
        <v>59</v>
      </c>
      <c r="N255" s="470" t="s">
        <v>49</v>
      </c>
      <c r="O255" s="470" t="s">
        <v>154</v>
      </c>
      <c r="P255" s="431">
        <v>42748</v>
      </c>
      <c r="Q255" s="431">
        <v>42751</v>
      </c>
      <c r="R255" s="432" t="s">
        <v>1251</v>
      </c>
      <c r="S255" s="431" t="s">
        <v>211</v>
      </c>
      <c r="T255" s="429">
        <v>6</v>
      </c>
      <c r="U255" s="429">
        <v>30</v>
      </c>
      <c r="V255" s="433"/>
    </row>
    <row r="256" spans="1:22" s="386" customFormat="1" x14ac:dyDescent="0.2">
      <c r="A256" s="425">
        <v>5219717</v>
      </c>
      <c r="B256" s="426">
        <v>1744760</v>
      </c>
      <c r="C256" s="388" t="s">
        <v>1151</v>
      </c>
      <c r="D256" s="427" t="s">
        <v>1391</v>
      </c>
      <c r="E256" s="428" t="s">
        <v>97</v>
      </c>
      <c r="F256" s="390" t="s">
        <v>216</v>
      </c>
      <c r="G256" s="429">
        <v>1</v>
      </c>
      <c r="H256" s="430">
        <v>6000</v>
      </c>
      <c r="I256" s="426" t="s">
        <v>1392</v>
      </c>
      <c r="J256" s="388" t="s">
        <v>25</v>
      </c>
      <c r="K256" s="426" t="s">
        <v>65</v>
      </c>
      <c r="L256" s="426" t="s">
        <v>899</v>
      </c>
      <c r="M256" s="391" t="s">
        <v>59</v>
      </c>
      <c r="N256" s="470" t="s">
        <v>65</v>
      </c>
      <c r="O256" s="470" t="s">
        <v>154</v>
      </c>
      <c r="P256" s="431">
        <v>42747</v>
      </c>
      <c r="Q256" s="431">
        <v>42751</v>
      </c>
      <c r="R256" s="432" t="s">
        <v>934</v>
      </c>
      <c r="S256" s="431" t="s">
        <v>803</v>
      </c>
      <c r="T256" s="429">
        <v>12</v>
      </c>
      <c r="U256" s="429">
        <v>24</v>
      </c>
      <c r="V256" s="433"/>
    </row>
    <row r="257" spans="1:22" s="386" customFormat="1" x14ac:dyDescent="0.2">
      <c r="A257" s="425">
        <v>60842341</v>
      </c>
      <c r="B257" s="426">
        <v>1269666</v>
      </c>
      <c r="C257" s="388" t="s">
        <v>1151</v>
      </c>
      <c r="D257" s="427" t="s">
        <v>686</v>
      </c>
      <c r="E257" s="428" t="s">
        <v>97</v>
      </c>
      <c r="F257" s="390" t="s">
        <v>216</v>
      </c>
      <c r="G257" s="429">
        <v>2</v>
      </c>
      <c r="H257" s="430">
        <v>7992</v>
      </c>
      <c r="I257" s="426"/>
      <c r="J257" s="388" t="s">
        <v>12</v>
      </c>
      <c r="K257" s="426" t="s">
        <v>12</v>
      </c>
      <c r="L257" s="426" t="s">
        <v>377</v>
      </c>
      <c r="M257" s="391" t="s">
        <v>59</v>
      </c>
      <c r="N257" s="129" t="s">
        <v>12</v>
      </c>
      <c r="O257" s="129" t="s">
        <v>154</v>
      </c>
      <c r="P257" s="431">
        <v>42746</v>
      </c>
      <c r="Q257" s="431">
        <v>42751</v>
      </c>
      <c r="R257" s="434" t="s">
        <v>934</v>
      </c>
      <c r="S257" s="431" t="s">
        <v>803</v>
      </c>
      <c r="T257" s="429">
        <v>12</v>
      </c>
      <c r="U257" s="429">
        <v>36</v>
      </c>
      <c r="V257" s="433"/>
    </row>
    <row r="258" spans="1:22" s="386" customFormat="1" x14ac:dyDescent="0.2">
      <c r="A258" s="425">
        <v>75302953</v>
      </c>
      <c r="B258" s="426">
        <v>2870578</v>
      </c>
      <c r="C258" s="388" t="s">
        <v>1151</v>
      </c>
      <c r="D258" s="427" t="s">
        <v>1415</v>
      </c>
      <c r="E258" s="428" t="s">
        <v>97</v>
      </c>
      <c r="F258" s="390" t="s">
        <v>216</v>
      </c>
      <c r="G258" s="429">
        <v>1</v>
      </c>
      <c r="H258" s="430">
        <v>1905.8558</v>
      </c>
      <c r="I258" s="426"/>
      <c r="J258" s="388" t="s">
        <v>16</v>
      </c>
      <c r="K258" s="426" t="s">
        <v>66</v>
      </c>
      <c r="L258" s="426" t="s">
        <v>468</v>
      </c>
      <c r="M258" s="391" t="s">
        <v>228</v>
      </c>
      <c r="N258" s="470" t="s">
        <v>228</v>
      </c>
      <c r="O258" s="470" t="s">
        <v>152</v>
      </c>
      <c r="P258" s="431">
        <v>42752</v>
      </c>
      <c r="Q258" s="431">
        <v>42754</v>
      </c>
      <c r="R258" s="432" t="s">
        <v>1251</v>
      </c>
      <c r="S258" s="431" t="s">
        <v>201</v>
      </c>
      <c r="T258" s="429">
        <v>4</v>
      </c>
      <c r="U258" s="429">
        <v>4</v>
      </c>
      <c r="V258" s="433"/>
    </row>
    <row r="259" spans="1:22" s="386" customFormat="1" x14ac:dyDescent="0.2">
      <c r="A259" s="425">
        <v>72055154</v>
      </c>
      <c r="B259" s="426">
        <v>1473310</v>
      </c>
      <c r="C259" s="388" t="s">
        <v>1151</v>
      </c>
      <c r="D259" s="427" t="s">
        <v>1416</v>
      </c>
      <c r="E259" s="428" t="s">
        <v>97</v>
      </c>
      <c r="F259" s="390" t="s">
        <v>216</v>
      </c>
      <c r="G259" s="429">
        <v>1</v>
      </c>
      <c r="H259" s="430">
        <v>3330</v>
      </c>
      <c r="I259" s="426"/>
      <c r="J259" s="388" t="s">
        <v>11</v>
      </c>
      <c r="K259" s="426" t="s">
        <v>1417</v>
      </c>
      <c r="L259" s="426" t="s">
        <v>1418</v>
      </c>
      <c r="M259" s="391" t="s">
        <v>59</v>
      </c>
      <c r="N259" s="129" t="s">
        <v>1417</v>
      </c>
      <c r="O259" s="129" t="s">
        <v>154</v>
      </c>
      <c r="P259" s="431">
        <v>42752</v>
      </c>
      <c r="Q259" s="431">
        <v>42754</v>
      </c>
      <c r="R259" s="434" t="s">
        <v>1251</v>
      </c>
      <c r="S259" s="431" t="s">
        <v>841</v>
      </c>
      <c r="T259" s="429">
        <v>10</v>
      </c>
      <c r="U259" s="429">
        <v>22</v>
      </c>
      <c r="V259" s="433"/>
    </row>
    <row r="260" spans="1:22" s="386" customFormat="1" x14ac:dyDescent="0.2">
      <c r="A260" s="425">
        <v>73822659</v>
      </c>
      <c r="B260" s="426">
        <v>3306730</v>
      </c>
      <c r="C260" s="388" t="s">
        <v>1151</v>
      </c>
      <c r="D260" s="427" t="s">
        <v>1442</v>
      </c>
      <c r="E260" s="428" t="s">
        <v>97</v>
      </c>
      <c r="F260" s="390" t="s">
        <v>216</v>
      </c>
      <c r="G260" s="429">
        <v>1</v>
      </c>
      <c r="H260" s="430">
        <v>3173.2627000000002</v>
      </c>
      <c r="I260" s="426"/>
      <c r="J260" s="388" t="s">
        <v>18</v>
      </c>
      <c r="K260" s="426" t="s">
        <v>18</v>
      </c>
      <c r="L260" s="426" t="s">
        <v>624</v>
      </c>
      <c r="M260" s="391" t="s">
        <v>228</v>
      </c>
      <c r="N260" s="470" t="s">
        <v>228</v>
      </c>
      <c r="O260" s="470" t="s">
        <v>152</v>
      </c>
      <c r="P260" s="431">
        <v>42758</v>
      </c>
      <c r="Q260" s="431">
        <v>42759</v>
      </c>
      <c r="R260" s="432" t="s">
        <v>1251</v>
      </c>
      <c r="S260" s="431" t="s">
        <v>841</v>
      </c>
      <c r="T260" s="429">
        <v>10</v>
      </c>
      <c r="U260" s="429">
        <v>34</v>
      </c>
      <c r="V260" s="433"/>
    </row>
    <row r="261" spans="1:22" s="386" customFormat="1" x14ac:dyDescent="0.2">
      <c r="A261" s="425">
        <v>54188670</v>
      </c>
      <c r="B261" s="426">
        <v>11397719</v>
      </c>
      <c r="C261" s="388" t="s">
        <v>1151</v>
      </c>
      <c r="D261" s="427" t="s">
        <v>1443</v>
      </c>
      <c r="E261" s="428" t="s">
        <v>102</v>
      </c>
      <c r="F261" s="390" t="s">
        <v>217</v>
      </c>
      <c r="G261" s="429">
        <v>1</v>
      </c>
      <c r="H261" s="430">
        <v>5578.7138000000004</v>
      </c>
      <c r="I261" s="426" t="s">
        <v>1444</v>
      </c>
      <c r="J261" s="388" t="s">
        <v>11</v>
      </c>
      <c r="K261" s="426" t="s">
        <v>69</v>
      </c>
      <c r="L261" s="426" t="s">
        <v>70</v>
      </c>
      <c r="M261" s="391" t="s">
        <v>59</v>
      </c>
      <c r="N261" s="470" t="s">
        <v>69</v>
      </c>
      <c r="O261" s="470" t="s">
        <v>154</v>
      </c>
      <c r="P261" s="431">
        <v>42757</v>
      </c>
      <c r="Q261" s="431">
        <v>42759</v>
      </c>
      <c r="R261" s="432" t="s">
        <v>934</v>
      </c>
      <c r="S261" s="431" t="s">
        <v>803</v>
      </c>
      <c r="T261" s="429">
        <v>12</v>
      </c>
      <c r="U261" s="429">
        <v>12</v>
      </c>
      <c r="V261" s="433"/>
    </row>
    <row r="262" spans="1:22" s="386" customFormat="1" x14ac:dyDescent="0.2">
      <c r="A262" s="180">
        <v>53721045</v>
      </c>
      <c r="B262" s="181">
        <v>2176018</v>
      </c>
      <c r="C262" s="181" t="s">
        <v>1151</v>
      </c>
      <c r="D262" s="182" t="s">
        <v>545</v>
      </c>
      <c r="E262" s="183"/>
      <c r="F262" s="184"/>
      <c r="G262" s="184"/>
      <c r="H262" s="184"/>
      <c r="I262" s="420" t="s">
        <v>1461</v>
      </c>
      <c r="J262" s="419" t="s">
        <v>23</v>
      </c>
      <c r="K262" s="184" t="s">
        <v>340</v>
      </c>
      <c r="L262" s="184" t="s">
        <v>546</v>
      </c>
      <c r="M262" s="181" t="s">
        <v>228</v>
      </c>
      <c r="N262" s="181" t="s">
        <v>228</v>
      </c>
      <c r="O262" s="181" t="s">
        <v>152</v>
      </c>
      <c r="P262" s="483">
        <v>42756</v>
      </c>
      <c r="Q262" s="190">
        <v>42759</v>
      </c>
      <c r="R262" s="190" t="s">
        <v>934</v>
      </c>
      <c r="S262" s="190" t="s">
        <v>483</v>
      </c>
      <c r="T262" s="180">
        <v>1</v>
      </c>
      <c r="U262" s="180">
        <v>12</v>
      </c>
      <c r="V262" s="422" t="s">
        <v>249</v>
      </c>
    </row>
    <row r="263" spans="1:22" s="386" customFormat="1" x14ac:dyDescent="0.2">
      <c r="A263" s="425">
        <v>78359356</v>
      </c>
      <c r="B263" s="426">
        <v>1457557</v>
      </c>
      <c r="C263" s="388" t="s">
        <v>1151</v>
      </c>
      <c r="D263" s="427" t="s">
        <v>1021</v>
      </c>
      <c r="E263" s="428" t="s">
        <v>97</v>
      </c>
      <c r="F263" s="429" t="s">
        <v>216</v>
      </c>
      <c r="G263" s="429">
        <v>1</v>
      </c>
      <c r="H263" s="430">
        <v>6327</v>
      </c>
      <c r="I263" s="426" t="s">
        <v>1445</v>
      </c>
      <c r="J263" s="388" t="s">
        <v>12</v>
      </c>
      <c r="K263" s="426" t="s">
        <v>12</v>
      </c>
      <c r="L263" s="426" t="s">
        <v>67</v>
      </c>
      <c r="M263" s="391" t="s">
        <v>59</v>
      </c>
      <c r="N263" s="470" t="s">
        <v>12</v>
      </c>
      <c r="O263" s="470" t="s">
        <v>154</v>
      </c>
      <c r="P263" s="431">
        <v>42755</v>
      </c>
      <c r="Q263" s="431">
        <v>42759</v>
      </c>
      <c r="R263" s="432" t="s">
        <v>1075</v>
      </c>
      <c r="S263" s="431" t="s">
        <v>1446</v>
      </c>
      <c r="T263" s="429">
        <v>19</v>
      </c>
      <c r="U263" s="429">
        <v>19</v>
      </c>
      <c r="V263" s="433"/>
    </row>
    <row r="264" spans="1:22" s="386" customFormat="1" x14ac:dyDescent="0.2">
      <c r="A264" s="425">
        <v>64744848</v>
      </c>
      <c r="B264" s="426">
        <v>603946</v>
      </c>
      <c r="C264" s="388" t="s">
        <v>1151</v>
      </c>
      <c r="D264" s="427" t="s">
        <v>1434</v>
      </c>
      <c r="E264" s="428" t="s">
        <v>97</v>
      </c>
      <c r="F264" s="429" t="s">
        <v>216</v>
      </c>
      <c r="G264" s="429">
        <v>1</v>
      </c>
      <c r="H264" s="430">
        <v>3996</v>
      </c>
      <c r="I264" s="426" t="s">
        <v>1435</v>
      </c>
      <c r="J264" s="426" t="s">
        <v>12</v>
      </c>
      <c r="K264" s="426" t="s">
        <v>12</v>
      </c>
      <c r="L264" s="426" t="s">
        <v>67</v>
      </c>
      <c r="M264" s="391" t="s">
        <v>59</v>
      </c>
      <c r="N264" s="470" t="s">
        <v>12</v>
      </c>
      <c r="O264" s="470" t="s">
        <v>154</v>
      </c>
      <c r="P264" s="431">
        <v>42755</v>
      </c>
      <c r="Q264" s="431">
        <v>42759</v>
      </c>
      <c r="R264" s="432" t="s">
        <v>1251</v>
      </c>
      <c r="S264" s="431" t="s">
        <v>1410</v>
      </c>
      <c r="T264" s="429">
        <v>12</v>
      </c>
      <c r="U264" s="429">
        <v>12</v>
      </c>
      <c r="V264" s="433"/>
    </row>
    <row r="265" spans="1:22" s="386" customFormat="1" x14ac:dyDescent="0.2">
      <c r="A265" s="425">
        <v>92090824</v>
      </c>
      <c r="B265" s="426">
        <v>1878510</v>
      </c>
      <c r="C265" s="388" t="s">
        <v>1151</v>
      </c>
      <c r="D265" s="427" t="s">
        <v>1447</v>
      </c>
      <c r="E265" s="428" t="s">
        <v>97</v>
      </c>
      <c r="F265" s="429" t="s">
        <v>216</v>
      </c>
      <c r="G265" s="429">
        <v>1</v>
      </c>
      <c r="H265" s="430">
        <v>333</v>
      </c>
      <c r="I265" s="426" t="s">
        <v>1448</v>
      </c>
      <c r="J265" s="426" t="s">
        <v>12</v>
      </c>
      <c r="K265" s="426" t="s">
        <v>12</v>
      </c>
      <c r="L265" s="426" t="s">
        <v>68</v>
      </c>
      <c r="M265" s="391" t="s">
        <v>59</v>
      </c>
      <c r="N265" s="470" t="s">
        <v>12</v>
      </c>
      <c r="O265" s="470" t="s">
        <v>154</v>
      </c>
      <c r="P265" s="431">
        <v>42754</v>
      </c>
      <c r="Q265" s="431">
        <v>42759</v>
      </c>
      <c r="R265" s="432" t="s">
        <v>1251</v>
      </c>
      <c r="S265" s="431" t="s">
        <v>212</v>
      </c>
      <c r="T265" s="429">
        <v>1</v>
      </c>
      <c r="U265" s="429">
        <v>25</v>
      </c>
      <c r="V265" s="433"/>
    </row>
    <row r="266" spans="1:22" s="386" customFormat="1" x14ac:dyDescent="0.2">
      <c r="A266" s="425">
        <v>48299943</v>
      </c>
      <c r="B266" s="426">
        <v>993949</v>
      </c>
      <c r="C266" s="388" t="s">
        <v>1151</v>
      </c>
      <c r="D266" s="427" t="s">
        <v>1449</v>
      </c>
      <c r="E266" s="428" t="s">
        <v>97</v>
      </c>
      <c r="F266" s="429" t="s">
        <v>216</v>
      </c>
      <c r="G266" s="429">
        <v>1</v>
      </c>
      <c r="H266" s="430">
        <v>666</v>
      </c>
      <c r="I266" s="426"/>
      <c r="J266" s="426" t="s">
        <v>12</v>
      </c>
      <c r="K266" s="426" t="s">
        <v>12</v>
      </c>
      <c r="L266" s="426" t="s">
        <v>81</v>
      </c>
      <c r="M266" s="391" t="s">
        <v>59</v>
      </c>
      <c r="N266" s="470" t="s">
        <v>12</v>
      </c>
      <c r="O266" s="470" t="s">
        <v>154</v>
      </c>
      <c r="P266" s="431">
        <v>42754</v>
      </c>
      <c r="Q266" s="431">
        <v>42759</v>
      </c>
      <c r="R266" s="432" t="s">
        <v>1251</v>
      </c>
      <c r="S266" s="431" t="s">
        <v>226</v>
      </c>
      <c r="T266" s="429">
        <v>2</v>
      </c>
      <c r="U266" s="429">
        <v>2</v>
      </c>
      <c r="V266" s="433"/>
    </row>
    <row r="267" spans="1:22" s="386" customFormat="1" x14ac:dyDescent="0.2">
      <c r="A267" s="425">
        <v>57092136</v>
      </c>
      <c r="B267" s="426">
        <v>4770948</v>
      </c>
      <c r="C267" s="388" t="s">
        <v>1151</v>
      </c>
      <c r="D267" s="319" t="s">
        <v>193</v>
      </c>
      <c r="E267" s="428" t="s">
        <v>97</v>
      </c>
      <c r="F267" s="429" t="s">
        <v>216</v>
      </c>
      <c r="G267" s="429">
        <v>1</v>
      </c>
      <c r="H267" s="430">
        <v>2130.7593000000002</v>
      </c>
      <c r="I267" s="426" t="s">
        <v>1450</v>
      </c>
      <c r="J267" s="388" t="s">
        <v>21</v>
      </c>
      <c r="K267" s="426" t="s">
        <v>95</v>
      </c>
      <c r="L267" s="426" t="s">
        <v>109</v>
      </c>
      <c r="M267" s="391" t="s">
        <v>228</v>
      </c>
      <c r="N267" s="470" t="s">
        <v>228</v>
      </c>
      <c r="O267" s="470" t="s">
        <v>152</v>
      </c>
      <c r="P267" s="431">
        <v>42754</v>
      </c>
      <c r="Q267" s="431">
        <v>42759</v>
      </c>
      <c r="R267" s="432" t="s">
        <v>1251</v>
      </c>
      <c r="S267" s="431" t="s">
        <v>200</v>
      </c>
      <c r="T267" s="429">
        <v>5</v>
      </c>
      <c r="U267" s="429">
        <v>29</v>
      </c>
      <c r="V267" s="433"/>
    </row>
    <row r="268" spans="1:22" s="386" customFormat="1" x14ac:dyDescent="0.2">
      <c r="A268" s="425">
        <v>68392472</v>
      </c>
      <c r="B268" s="426">
        <v>1648635</v>
      </c>
      <c r="C268" s="388" t="s">
        <v>1151</v>
      </c>
      <c r="D268" s="427" t="s">
        <v>1451</v>
      </c>
      <c r="E268" s="428" t="s">
        <v>102</v>
      </c>
      <c r="F268" s="390" t="s">
        <v>217</v>
      </c>
      <c r="G268" s="429">
        <v>1</v>
      </c>
      <c r="H268" s="430">
        <v>2500</v>
      </c>
      <c r="I268" s="426" t="s">
        <v>1452</v>
      </c>
      <c r="J268" s="388" t="s">
        <v>25</v>
      </c>
      <c r="K268" s="426" t="s">
        <v>65</v>
      </c>
      <c r="L268" s="426" t="s">
        <v>899</v>
      </c>
      <c r="M268" s="391" t="s">
        <v>59</v>
      </c>
      <c r="N268" s="129" t="s">
        <v>65</v>
      </c>
      <c r="O268" s="129" t="s">
        <v>154</v>
      </c>
      <c r="P268" s="431">
        <v>42753</v>
      </c>
      <c r="Q268" s="431">
        <v>42759</v>
      </c>
      <c r="R268" s="434" t="s">
        <v>1251</v>
      </c>
      <c r="S268" s="431" t="s">
        <v>200</v>
      </c>
      <c r="T268" s="429">
        <v>5</v>
      </c>
      <c r="U268" s="429">
        <v>17</v>
      </c>
      <c r="V268" s="433"/>
    </row>
    <row r="269" spans="1:22" s="386" customFormat="1" x14ac:dyDescent="0.2">
      <c r="A269" s="425">
        <v>61591955</v>
      </c>
      <c r="B269" s="426">
        <v>1182366</v>
      </c>
      <c r="C269" s="388" t="s">
        <v>1151</v>
      </c>
      <c r="D269" s="427" t="s">
        <v>1453</v>
      </c>
      <c r="E269" s="428" t="s">
        <v>102</v>
      </c>
      <c r="F269" s="390" t="s">
        <v>217</v>
      </c>
      <c r="G269" s="429">
        <v>1</v>
      </c>
      <c r="H269" s="430">
        <v>5241.1061</v>
      </c>
      <c r="I269" s="426" t="s">
        <v>1454</v>
      </c>
      <c r="J269" s="388" t="s">
        <v>19</v>
      </c>
      <c r="K269" s="426" t="s">
        <v>19</v>
      </c>
      <c r="L269" s="426" t="s">
        <v>272</v>
      </c>
      <c r="M269" s="391" t="s">
        <v>59</v>
      </c>
      <c r="N269" s="129" t="s">
        <v>19</v>
      </c>
      <c r="O269" s="129" t="s">
        <v>154</v>
      </c>
      <c r="P269" s="431">
        <v>42393</v>
      </c>
      <c r="Q269" s="431">
        <v>42394</v>
      </c>
      <c r="R269" s="434" t="s">
        <v>1251</v>
      </c>
      <c r="S269" s="431" t="s">
        <v>803</v>
      </c>
      <c r="T269" s="429">
        <v>11</v>
      </c>
      <c r="U269" s="429">
        <v>11</v>
      </c>
      <c r="V269" s="433"/>
    </row>
    <row r="270" spans="1:22" s="386" customFormat="1" x14ac:dyDescent="0.2">
      <c r="A270" s="425">
        <v>74735722</v>
      </c>
      <c r="B270" s="426">
        <v>2688209</v>
      </c>
      <c r="C270" s="388" t="s">
        <v>1151</v>
      </c>
      <c r="D270" s="427" t="s">
        <v>1152</v>
      </c>
      <c r="E270" s="428" t="s">
        <v>97</v>
      </c>
      <c r="F270" s="390" t="s">
        <v>216</v>
      </c>
      <c r="G270" s="429">
        <v>1</v>
      </c>
      <c r="H270" s="430">
        <v>3663</v>
      </c>
      <c r="I270" s="426" t="s">
        <v>1153</v>
      </c>
      <c r="J270" s="388" t="s">
        <v>12</v>
      </c>
      <c r="K270" s="426" t="s">
        <v>12</v>
      </c>
      <c r="L270" s="426" t="s">
        <v>67</v>
      </c>
      <c r="M270" s="391" t="s">
        <v>59</v>
      </c>
      <c r="N270" s="129" t="s">
        <v>12</v>
      </c>
      <c r="O270" s="129" t="s">
        <v>154</v>
      </c>
      <c r="P270" s="431">
        <v>42392</v>
      </c>
      <c r="Q270" s="431">
        <v>42394</v>
      </c>
      <c r="R270" s="434" t="s">
        <v>1251</v>
      </c>
      <c r="S270" s="431" t="s">
        <v>803</v>
      </c>
      <c r="T270" s="429">
        <v>11</v>
      </c>
      <c r="U270" s="429">
        <v>35</v>
      </c>
      <c r="V270" s="433"/>
    </row>
    <row r="271" spans="1:22" s="386" customFormat="1" x14ac:dyDescent="0.2">
      <c r="A271" s="425">
        <v>58943027</v>
      </c>
      <c r="B271" s="426">
        <v>1315553</v>
      </c>
      <c r="C271" s="388" t="s">
        <v>1151</v>
      </c>
      <c r="D271" s="319" t="s">
        <v>1471</v>
      </c>
      <c r="E271" s="428" t="s">
        <v>101</v>
      </c>
      <c r="F271" s="390" t="s">
        <v>103</v>
      </c>
      <c r="G271" s="429">
        <v>1</v>
      </c>
      <c r="H271" s="430">
        <v>2499.96</v>
      </c>
      <c r="I271" s="426"/>
      <c r="J271" s="426" t="s">
        <v>12</v>
      </c>
      <c r="K271" s="426" t="s">
        <v>12</v>
      </c>
      <c r="L271" s="426" t="s">
        <v>77</v>
      </c>
      <c r="M271" s="391" t="s">
        <v>228</v>
      </c>
      <c r="N271" s="470" t="s">
        <v>228</v>
      </c>
      <c r="O271" s="470" t="s">
        <v>154</v>
      </c>
      <c r="P271" s="431">
        <v>42764</v>
      </c>
      <c r="Q271" s="431">
        <v>42765</v>
      </c>
      <c r="R271" s="432" t="s">
        <v>1251</v>
      </c>
      <c r="S271" s="431" t="s">
        <v>1410</v>
      </c>
      <c r="T271" s="429">
        <v>12</v>
      </c>
      <c r="U271" s="429">
        <v>35</v>
      </c>
      <c r="V271" s="433"/>
    </row>
    <row r="272" spans="1:22" s="386" customFormat="1" x14ac:dyDescent="0.2">
      <c r="A272" s="425">
        <v>49092651</v>
      </c>
      <c r="B272" s="426">
        <v>2056406</v>
      </c>
      <c r="C272" s="388" t="s">
        <v>1151</v>
      </c>
      <c r="D272" s="319" t="s">
        <v>482</v>
      </c>
      <c r="E272" s="428" t="s">
        <v>97</v>
      </c>
      <c r="F272" s="390" t="s">
        <v>216</v>
      </c>
      <c r="G272" s="429">
        <v>1</v>
      </c>
      <c r="H272" s="430">
        <v>6000</v>
      </c>
      <c r="I272" s="426"/>
      <c r="J272" s="426" t="s">
        <v>12</v>
      </c>
      <c r="K272" s="426" t="s">
        <v>12</v>
      </c>
      <c r="L272" s="426" t="s">
        <v>425</v>
      </c>
      <c r="M272" s="391" t="s">
        <v>59</v>
      </c>
      <c r="N272" s="470" t="s">
        <v>12</v>
      </c>
      <c r="O272" s="470" t="s">
        <v>154</v>
      </c>
      <c r="P272" s="431">
        <v>42763</v>
      </c>
      <c r="Q272" s="431">
        <v>42765</v>
      </c>
      <c r="R272" s="432" t="s">
        <v>1251</v>
      </c>
      <c r="S272" s="431" t="s">
        <v>1410</v>
      </c>
      <c r="T272" s="429">
        <v>12</v>
      </c>
      <c r="U272" s="429">
        <v>17</v>
      </c>
      <c r="V272" s="433"/>
    </row>
    <row r="273" spans="1:22" s="386" customFormat="1" x14ac:dyDescent="0.2">
      <c r="A273" s="425">
        <v>76240852</v>
      </c>
      <c r="B273" s="426">
        <v>970869</v>
      </c>
      <c r="C273" s="388" t="s">
        <v>1151</v>
      </c>
      <c r="D273" s="427" t="s">
        <v>1472</v>
      </c>
      <c r="E273" s="428" t="s">
        <v>97</v>
      </c>
      <c r="F273" s="390" t="s">
        <v>216</v>
      </c>
      <c r="G273" s="429">
        <v>4</v>
      </c>
      <c r="H273" s="430">
        <v>5328</v>
      </c>
      <c r="I273" s="426"/>
      <c r="J273" s="426" t="s">
        <v>12</v>
      </c>
      <c r="K273" s="426" t="s">
        <v>12</v>
      </c>
      <c r="L273" s="426" t="s">
        <v>67</v>
      </c>
      <c r="M273" s="391" t="s">
        <v>59</v>
      </c>
      <c r="N273" s="470" t="s">
        <v>12</v>
      </c>
      <c r="O273" s="470" t="s">
        <v>154</v>
      </c>
      <c r="P273" s="431">
        <v>42762</v>
      </c>
      <c r="Q273" s="431">
        <v>42765</v>
      </c>
      <c r="R273" s="432" t="s">
        <v>1251</v>
      </c>
      <c r="S273" s="431" t="s">
        <v>201</v>
      </c>
      <c r="T273" s="429">
        <v>4</v>
      </c>
      <c r="U273" s="429">
        <v>28</v>
      </c>
      <c r="V273" s="433"/>
    </row>
    <row r="274" spans="1:22" s="386" customFormat="1" x14ac:dyDescent="0.2">
      <c r="A274" s="425">
        <v>6620242</v>
      </c>
      <c r="B274" s="426">
        <v>3840428</v>
      </c>
      <c r="C274" s="388" t="s">
        <v>1151</v>
      </c>
      <c r="D274" s="427" t="s">
        <v>1002</v>
      </c>
      <c r="E274" s="428" t="s">
        <v>97</v>
      </c>
      <c r="F274" s="390" t="s">
        <v>216</v>
      </c>
      <c r="G274" s="429">
        <v>4</v>
      </c>
      <c r="H274" s="430">
        <v>24000</v>
      </c>
      <c r="I274" s="426" t="s">
        <v>1003</v>
      </c>
      <c r="J274" s="426" t="s">
        <v>12</v>
      </c>
      <c r="K274" s="426" t="s">
        <v>12</v>
      </c>
      <c r="L274" s="426" t="s">
        <v>67</v>
      </c>
      <c r="M274" s="391" t="s">
        <v>228</v>
      </c>
      <c r="N274" s="470" t="s">
        <v>228</v>
      </c>
      <c r="O274" s="470" t="s">
        <v>152</v>
      </c>
      <c r="P274" s="431">
        <v>42762</v>
      </c>
      <c r="Q274" s="431">
        <v>42765</v>
      </c>
      <c r="R274" s="432" t="s">
        <v>1251</v>
      </c>
      <c r="S274" s="431" t="s">
        <v>1410</v>
      </c>
      <c r="T274" s="429">
        <v>12</v>
      </c>
      <c r="U274" s="429">
        <v>26</v>
      </c>
      <c r="V274" s="433"/>
    </row>
    <row r="275" spans="1:22" s="386" customFormat="1" x14ac:dyDescent="0.2">
      <c r="A275" s="425">
        <v>79842090</v>
      </c>
      <c r="B275" s="426">
        <v>523856</v>
      </c>
      <c r="C275" s="388" t="s">
        <v>1151</v>
      </c>
      <c r="D275" s="427" t="s">
        <v>1473</v>
      </c>
      <c r="E275" s="428" t="s">
        <v>97</v>
      </c>
      <c r="F275" s="390" t="s">
        <v>216</v>
      </c>
      <c r="G275" s="429">
        <v>1</v>
      </c>
      <c r="H275" s="430">
        <v>953.13120000000004</v>
      </c>
      <c r="I275" s="426"/>
      <c r="J275" s="388" t="s">
        <v>16</v>
      </c>
      <c r="K275" s="426" t="s">
        <v>251</v>
      </c>
      <c r="L275" s="426" t="s">
        <v>252</v>
      </c>
      <c r="M275" s="391" t="s">
        <v>228</v>
      </c>
      <c r="N275" s="470" t="s">
        <v>228</v>
      </c>
      <c r="O275" s="470" t="s">
        <v>152</v>
      </c>
      <c r="P275" s="431">
        <v>42762</v>
      </c>
      <c r="Q275" s="431">
        <v>42765</v>
      </c>
      <c r="R275" s="432" t="s">
        <v>1251</v>
      </c>
      <c r="S275" s="431" t="s">
        <v>203</v>
      </c>
      <c r="T275" s="429">
        <v>3</v>
      </c>
      <c r="U275" s="429">
        <v>27</v>
      </c>
      <c r="V275" s="433"/>
    </row>
    <row r="276" spans="1:22" s="386" customFormat="1" x14ac:dyDescent="0.2">
      <c r="A276" s="425">
        <v>74457883</v>
      </c>
      <c r="B276" s="426">
        <v>1901519</v>
      </c>
      <c r="C276" s="388" t="s">
        <v>1151</v>
      </c>
      <c r="D276" s="427" t="s">
        <v>551</v>
      </c>
      <c r="E276" s="428" t="s">
        <v>97</v>
      </c>
      <c r="F276" s="390" t="s">
        <v>216</v>
      </c>
      <c r="G276" s="429">
        <v>1</v>
      </c>
      <c r="H276" s="430">
        <v>6735.1666999999998</v>
      </c>
      <c r="I276" s="426"/>
      <c r="J276" s="388" t="s">
        <v>27</v>
      </c>
      <c r="K276" s="426" t="s">
        <v>49</v>
      </c>
      <c r="L276" s="426" t="s">
        <v>50</v>
      </c>
      <c r="M276" s="391" t="s">
        <v>59</v>
      </c>
      <c r="N276" s="470" t="s">
        <v>49</v>
      </c>
      <c r="O276" s="470" t="s">
        <v>154</v>
      </c>
      <c r="P276" s="431">
        <v>42762</v>
      </c>
      <c r="Q276" s="431">
        <v>42765</v>
      </c>
      <c r="R276" s="432" t="s">
        <v>1251</v>
      </c>
      <c r="S276" s="431" t="s">
        <v>812</v>
      </c>
      <c r="T276" s="429">
        <v>15</v>
      </c>
      <c r="U276" s="429">
        <v>15</v>
      </c>
      <c r="V276" s="433"/>
    </row>
    <row r="277" spans="1:22" s="386" customFormat="1" x14ac:dyDescent="0.2">
      <c r="A277" s="425">
        <v>68557420</v>
      </c>
      <c r="B277" s="426">
        <v>2323215</v>
      </c>
      <c r="C277" s="388" t="s">
        <v>1151</v>
      </c>
      <c r="D277" s="427" t="s">
        <v>1474</v>
      </c>
      <c r="E277" s="428" t="s">
        <v>97</v>
      </c>
      <c r="F277" s="390" t="s">
        <v>216</v>
      </c>
      <c r="G277" s="429">
        <v>1</v>
      </c>
      <c r="H277" s="430">
        <v>1495.2824000000001</v>
      </c>
      <c r="I277" s="426"/>
      <c r="J277" s="388" t="s">
        <v>27</v>
      </c>
      <c r="K277" s="426" t="s">
        <v>49</v>
      </c>
      <c r="L277" s="426" t="s">
        <v>50</v>
      </c>
      <c r="M277" s="391" t="s">
        <v>59</v>
      </c>
      <c r="N277" s="470" t="s">
        <v>49</v>
      </c>
      <c r="O277" s="470" t="s">
        <v>154</v>
      </c>
      <c r="P277" s="431">
        <v>42761</v>
      </c>
      <c r="Q277" s="431">
        <v>42765</v>
      </c>
      <c r="R277" s="432" t="s">
        <v>1251</v>
      </c>
      <c r="S277" s="431" t="s">
        <v>200</v>
      </c>
      <c r="T277" s="429">
        <v>5</v>
      </c>
      <c r="U277" s="429">
        <v>5</v>
      </c>
      <c r="V277" s="433"/>
    </row>
    <row r="278" spans="1:22" s="386" customFormat="1" x14ac:dyDescent="0.2">
      <c r="A278" s="425">
        <v>75948863</v>
      </c>
      <c r="B278" s="426">
        <v>619501</v>
      </c>
      <c r="C278" s="388" t="s">
        <v>1151</v>
      </c>
      <c r="D278" s="427" t="s">
        <v>1475</v>
      </c>
      <c r="E278" s="428" t="s">
        <v>97</v>
      </c>
      <c r="F278" s="390" t="s">
        <v>216</v>
      </c>
      <c r="G278" s="429">
        <v>1</v>
      </c>
      <c r="H278" s="430">
        <v>3663</v>
      </c>
      <c r="I278" s="426" t="s">
        <v>1476</v>
      </c>
      <c r="J278" s="388" t="s">
        <v>11</v>
      </c>
      <c r="K278" s="426" t="s">
        <v>1417</v>
      </c>
      <c r="L278" s="426" t="s">
        <v>1477</v>
      </c>
      <c r="M278" s="391" t="s">
        <v>59</v>
      </c>
      <c r="N278" s="129" t="s">
        <v>1417</v>
      </c>
      <c r="O278" s="129" t="s">
        <v>154</v>
      </c>
      <c r="P278" s="431">
        <v>42760</v>
      </c>
      <c r="Q278" s="431">
        <v>42765</v>
      </c>
      <c r="R278" s="434" t="s">
        <v>1251</v>
      </c>
      <c r="S278" s="431" t="s">
        <v>803</v>
      </c>
      <c r="T278" s="429">
        <v>11</v>
      </c>
      <c r="U278" s="429">
        <v>23</v>
      </c>
      <c r="V278" s="433"/>
    </row>
    <row r="279" spans="1:22" s="386" customFormat="1" x14ac:dyDescent="0.2">
      <c r="A279" s="180">
        <v>7096609</v>
      </c>
      <c r="B279" s="181">
        <v>19745585</v>
      </c>
      <c r="C279" s="181" t="s">
        <v>1151</v>
      </c>
      <c r="D279" s="182" t="s">
        <v>1484</v>
      </c>
      <c r="E279" s="183"/>
      <c r="F279" s="184"/>
      <c r="G279" s="184"/>
      <c r="H279" s="184"/>
      <c r="I279" s="420" t="s">
        <v>1538</v>
      </c>
      <c r="J279" s="419" t="s">
        <v>27</v>
      </c>
      <c r="K279" s="184" t="s">
        <v>49</v>
      </c>
      <c r="L279" s="184" t="s">
        <v>806</v>
      </c>
      <c r="M279" s="181" t="s">
        <v>59</v>
      </c>
      <c r="N279" s="181" t="s">
        <v>49</v>
      </c>
      <c r="O279" s="181" t="s">
        <v>154</v>
      </c>
      <c r="P279" s="483">
        <v>42766</v>
      </c>
      <c r="Q279" s="190">
        <v>42768</v>
      </c>
      <c r="R279" s="190" t="s">
        <v>1251</v>
      </c>
      <c r="S279" s="190" t="s">
        <v>1410</v>
      </c>
      <c r="T279" s="180">
        <v>12</v>
      </c>
      <c r="U279" s="180">
        <v>12</v>
      </c>
      <c r="V279" s="422" t="s">
        <v>249</v>
      </c>
    </row>
    <row r="280" spans="1:22" s="386" customFormat="1" x14ac:dyDescent="0.2">
      <c r="A280" s="371">
        <v>85338195</v>
      </c>
      <c r="B280" s="388">
        <v>5047187</v>
      </c>
      <c r="C280" s="388" t="s">
        <v>1151</v>
      </c>
      <c r="D280" s="319" t="s">
        <v>1485</v>
      </c>
      <c r="E280" s="326" t="s">
        <v>97</v>
      </c>
      <c r="F280" s="390" t="s">
        <v>216</v>
      </c>
      <c r="G280" s="390">
        <v>3</v>
      </c>
      <c r="H280" s="373">
        <v>4683.5181000000002</v>
      </c>
      <c r="I280" s="388" t="s">
        <v>1486</v>
      </c>
      <c r="J280" s="388" t="s">
        <v>21</v>
      </c>
      <c r="K280" s="388" t="s">
        <v>95</v>
      </c>
      <c r="L280" s="388" t="s">
        <v>242</v>
      </c>
      <c r="M280" s="391" t="s">
        <v>59</v>
      </c>
      <c r="N280" s="470" t="s">
        <v>227</v>
      </c>
      <c r="O280" s="470" t="s">
        <v>154</v>
      </c>
      <c r="P280" s="375">
        <v>42766</v>
      </c>
      <c r="Q280" s="375">
        <v>42768</v>
      </c>
      <c r="R280" s="164" t="s">
        <v>1251</v>
      </c>
      <c r="S280" s="375" t="s">
        <v>200</v>
      </c>
      <c r="T280" s="390">
        <v>5</v>
      </c>
      <c r="U280" s="390">
        <v>17</v>
      </c>
      <c r="V280" s="421"/>
    </row>
    <row r="281" spans="1:22" s="386" customFormat="1" x14ac:dyDescent="0.2">
      <c r="A281" s="371">
        <v>61994954</v>
      </c>
      <c r="B281" s="388">
        <v>638051</v>
      </c>
      <c r="C281" s="388" t="s">
        <v>1151</v>
      </c>
      <c r="D281" s="319" t="s">
        <v>1487</v>
      </c>
      <c r="E281" s="326" t="s">
        <v>97</v>
      </c>
      <c r="F281" s="390" t="s">
        <v>216</v>
      </c>
      <c r="G281" s="390">
        <v>1</v>
      </c>
      <c r="H281" s="373">
        <v>6500</v>
      </c>
      <c r="I281" s="388" t="s">
        <v>1488</v>
      </c>
      <c r="J281" s="388" t="s">
        <v>12</v>
      </c>
      <c r="K281" s="388" t="s">
        <v>12</v>
      </c>
      <c r="L281" s="388" t="s">
        <v>96</v>
      </c>
      <c r="M281" s="391" t="s">
        <v>59</v>
      </c>
      <c r="N281" s="470" t="s">
        <v>227</v>
      </c>
      <c r="O281" s="470" t="s">
        <v>154</v>
      </c>
      <c r="P281" s="375">
        <v>42765</v>
      </c>
      <c r="Q281" s="375">
        <v>42768</v>
      </c>
      <c r="R281" s="164" t="s">
        <v>254</v>
      </c>
      <c r="S281" s="375" t="s">
        <v>200</v>
      </c>
      <c r="T281" s="390">
        <v>13</v>
      </c>
      <c r="U281" s="390">
        <v>13</v>
      </c>
      <c r="V281" s="421"/>
    </row>
    <row r="282" spans="1:22" s="386" customFormat="1" x14ac:dyDescent="0.2">
      <c r="A282" s="371">
        <v>61994954</v>
      </c>
      <c r="B282" s="388">
        <v>638051</v>
      </c>
      <c r="C282" s="388" t="s">
        <v>1151</v>
      </c>
      <c r="D282" s="319" t="s">
        <v>1487</v>
      </c>
      <c r="E282" s="326" t="s">
        <v>102</v>
      </c>
      <c r="F282" s="390" t="s">
        <v>217</v>
      </c>
      <c r="G282" s="390">
        <v>2</v>
      </c>
      <c r="H282" s="373">
        <v>18416.580000000002</v>
      </c>
      <c r="I282" s="388" t="s">
        <v>1488</v>
      </c>
      <c r="J282" s="388" t="s">
        <v>12</v>
      </c>
      <c r="K282" s="388" t="s">
        <v>12</v>
      </c>
      <c r="L282" s="388" t="s">
        <v>96</v>
      </c>
      <c r="M282" s="391" t="s">
        <v>59</v>
      </c>
      <c r="N282" s="470" t="s">
        <v>227</v>
      </c>
      <c r="O282" s="470" t="s">
        <v>154</v>
      </c>
      <c r="P282" s="375">
        <v>42765</v>
      </c>
      <c r="Q282" s="375">
        <v>42768</v>
      </c>
      <c r="R282" s="104" t="s">
        <v>254</v>
      </c>
      <c r="S282" s="375" t="s">
        <v>200</v>
      </c>
      <c r="T282" s="390">
        <v>13</v>
      </c>
      <c r="U282" s="390">
        <v>13</v>
      </c>
      <c r="V282" s="421"/>
    </row>
    <row r="283" spans="1:22" s="386" customFormat="1" x14ac:dyDescent="0.2">
      <c r="A283" s="371">
        <v>89833477</v>
      </c>
      <c r="B283" s="388">
        <v>2947704</v>
      </c>
      <c r="C283" s="388" t="s">
        <v>1151</v>
      </c>
      <c r="D283" s="319" t="s">
        <v>436</v>
      </c>
      <c r="E283" s="326" t="s">
        <v>97</v>
      </c>
      <c r="F283" s="390" t="s">
        <v>216</v>
      </c>
      <c r="G283" s="390">
        <v>1</v>
      </c>
      <c r="H283" s="373">
        <v>5661</v>
      </c>
      <c r="I283" s="388" t="s">
        <v>847</v>
      </c>
      <c r="J283" s="388" t="s">
        <v>12</v>
      </c>
      <c r="K283" s="388" t="s">
        <v>12</v>
      </c>
      <c r="L283" s="388" t="s">
        <v>85</v>
      </c>
      <c r="M283" s="391" t="s">
        <v>59</v>
      </c>
      <c r="N283" s="470" t="s">
        <v>227</v>
      </c>
      <c r="O283" s="470" t="s">
        <v>154</v>
      </c>
      <c r="P283" s="375">
        <v>42766</v>
      </c>
      <c r="Q283" s="375">
        <v>42769</v>
      </c>
      <c r="R283" s="164" t="s">
        <v>1251</v>
      </c>
      <c r="S283" s="375" t="s">
        <v>266</v>
      </c>
      <c r="T283" s="390">
        <v>17</v>
      </c>
      <c r="U283" s="390">
        <v>17</v>
      </c>
      <c r="V283" s="421"/>
    </row>
    <row r="284" spans="1:22" s="386" customFormat="1" x14ac:dyDescent="0.2">
      <c r="A284" s="371">
        <v>83852749</v>
      </c>
      <c r="B284" s="388">
        <v>1919876</v>
      </c>
      <c r="C284" s="388" t="s">
        <v>1151</v>
      </c>
      <c r="D284" s="319" t="s">
        <v>1515</v>
      </c>
      <c r="E284" s="326" t="s">
        <v>102</v>
      </c>
      <c r="F284" s="390" t="s">
        <v>217</v>
      </c>
      <c r="G284" s="390">
        <v>2</v>
      </c>
      <c r="H284" s="373">
        <v>11000</v>
      </c>
      <c r="I284" s="388"/>
      <c r="J284" s="388" t="s">
        <v>15</v>
      </c>
      <c r="K284" s="388" t="s">
        <v>341</v>
      </c>
      <c r="L284" s="388" t="s">
        <v>344</v>
      </c>
      <c r="M284" s="391" t="s">
        <v>228</v>
      </c>
      <c r="N284" s="470" t="s">
        <v>228</v>
      </c>
      <c r="O284" s="470" t="s">
        <v>154</v>
      </c>
      <c r="P284" s="375">
        <v>42766</v>
      </c>
      <c r="Q284" s="375">
        <v>42769</v>
      </c>
      <c r="R284" s="164" t="s">
        <v>1251</v>
      </c>
      <c r="S284" s="375" t="s">
        <v>803</v>
      </c>
      <c r="T284" s="390">
        <v>11</v>
      </c>
      <c r="U284" s="390">
        <v>11</v>
      </c>
      <c r="V284" s="421"/>
    </row>
    <row r="285" spans="1:22" s="386" customFormat="1" x14ac:dyDescent="0.2">
      <c r="A285" s="371">
        <v>60828279</v>
      </c>
      <c r="B285" s="388">
        <v>3085342</v>
      </c>
      <c r="C285" s="388" t="s">
        <v>1151</v>
      </c>
      <c r="D285" s="319" t="s">
        <v>1516</v>
      </c>
      <c r="E285" s="326" t="s">
        <v>97</v>
      </c>
      <c r="F285" s="390" t="s">
        <v>216</v>
      </c>
      <c r="G285" s="390">
        <v>1</v>
      </c>
      <c r="H285" s="373">
        <v>13000</v>
      </c>
      <c r="I285" s="388" t="s">
        <v>1517</v>
      </c>
      <c r="J285" s="388" t="s">
        <v>12</v>
      </c>
      <c r="K285" s="388" t="s">
        <v>12</v>
      </c>
      <c r="L285" s="388" t="s">
        <v>67</v>
      </c>
      <c r="M285" s="391" t="s">
        <v>59</v>
      </c>
      <c r="N285" s="470" t="s">
        <v>12</v>
      </c>
      <c r="O285" s="470" t="s">
        <v>154</v>
      </c>
      <c r="P285" s="375">
        <v>42766</v>
      </c>
      <c r="Q285" s="375">
        <v>42769</v>
      </c>
      <c r="R285" s="164" t="s">
        <v>1251</v>
      </c>
      <c r="S285" s="375" t="s">
        <v>1031</v>
      </c>
      <c r="T285" s="390">
        <v>26</v>
      </c>
      <c r="U285" s="390">
        <v>26</v>
      </c>
      <c r="V285" s="421"/>
    </row>
    <row r="286" spans="1:22" s="386" customFormat="1" x14ac:dyDescent="0.2">
      <c r="A286" s="371">
        <v>57354989</v>
      </c>
      <c r="B286" s="388">
        <v>645076</v>
      </c>
      <c r="C286" s="388" t="s">
        <v>1151</v>
      </c>
      <c r="D286" s="319" t="s">
        <v>1518</v>
      </c>
      <c r="E286" s="326" t="s">
        <v>97</v>
      </c>
      <c r="F286" s="390" t="s">
        <v>216</v>
      </c>
      <c r="G286" s="390">
        <v>1</v>
      </c>
      <c r="H286" s="373">
        <v>1665</v>
      </c>
      <c r="I286" s="388" t="s">
        <v>1519</v>
      </c>
      <c r="J286" s="388" t="s">
        <v>12</v>
      </c>
      <c r="K286" s="388" t="s">
        <v>12</v>
      </c>
      <c r="L286" s="388" t="s">
        <v>67</v>
      </c>
      <c r="M286" s="391" t="s">
        <v>59</v>
      </c>
      <c r="N286" s="470" t="s">
        <v>12</v>
      </c>
      <c r="O286" s="470" t="s">
        <v>154</v>
      </c>
      <c r="P286" s="375">
        <v>42766</v>
      </c>
      <c r="Q286" s="375">
        <v>42769</v>
      </c>
      <c r="R286" s="164" t="s">
        <v>1251</v>
      </c>
      <c r="S286" s="375" t="s">
        <v>200</v>
      </c>
      <c r="T286" s="390">
        <v>5</v>
      </c>
      <c r="U286" s="390">
        <v>17</v>
      </c>
      <c r="V286" s="421"/>
    </row>
    <row r="287" spans="1:22" s="386" customFormat="1" x14ac:dyDescent="0.2">
      <c r="A287" s="371">
        <v>8347555</v>
      </c>
      <c r="B287" s="388">
        <v>935873</v>
      </c>
      <c r="C287" s="388" t="s">
        <v>1151</v>
      </c>
      <c r="D287" s="319" t="s">
        <v>1520</v>
      </c>
      <c r="E287" s="326" t="s">
        <v>97</v>
      </c>
      <c r="F287" s="390" t="s">
        <v>216</v>
      </c>
      <c r="G287" s="390">
        <v>4</v>
      </c>
      <c r="H287" s="373">
        <v>25386.123</v>
      </c>
      <c r="I287" s="388"/>
      <c r="J287" s="388" t="s">
        <v>16</v>
      </c>
      <c r="K287" s="388" t="s">
        <v>66</v>
      </c>
      <c r="L287" s="388" t="s">
        <v>1521</v>
      </c>
      <c r="M287" s="391" t="s">
        <v>59</v>
      </c>
      <c r="N287" s="129" t="s">
        <v>66</v>
      </c>
      <c r="O287" s="129" t="s">
        <v>154</v>
      </c>
      <c r="P287" s="375">
        <v>42766</v>
      </c>
      <c r="Q287" s="375">
        <v>42769</v>
      </c>
      <c r="R287" s="104" t="s">
        <v>1251</v>
      </c>
      <c r="S287" s="375" t="s">
        <v>807</v>
      </c>
      <c r="T287" s="390">
        <v>20</v>
      </c>
      <c r="U287" s="390">
        <v>20</v>
      </c>
      <c r="V287" s="421"/>
    </row>
    <row r="288" spans="1:22" s="386" customFormat="1" x14ac:dyDescent="0.2">
      <c r="A288" s="425">
        <v>76936336</v>
      </c>
      <c r="B288" s="426">
        <v>24823511</v>
      </c>
      <c r="C288" s="388" t="s">
        <v>1531</v>
      </c>
      <c r="D288" s="427" t="s">
        <v>1532</v>
      </c>
      <c r="E288" s="428" t="s">
        <v>97</v>
      </c>
      <c r="F288" s="390" t="s">
        <v>216</v>
      </c>
      <c r="G288" s="429">
        <v>1</v>
      </c>
      <c r="H288" s="430">
        <v>3434.5817999999999</v>
      </c>
      <c r="I288" s="426"/>
      <c r="J288" s="388" t="s">
        <v>21</v>
      </c>
      <c r="K288" s="426" t="s">
        <v>95</v>
      </c>
      <c r="L288" s="426" t="s">
        <v>1136</v>
      </c>
      <c r="M288" s="391" t="s">
        <v>228</v>
      </c>
      <c r="N288" s="470" t="s">
        <v>228</v>
      </c>
      <c r="O288" s="470" t="s">
        <v>152</v>
      </c>
      <c r="P288" s="431">
        <v>42770</v>
      </c>
      <c r="Q288" s="431">
        <v>42772</v>
      </c>
      <c r="R288" s="432" t="s">
        <v>1533</v>
      </c>
      <c r="S288" s="431" t="s">
        <v>1410</v>
      </c>
      <c r="T288" s="429">
        <v>11</v>
      </c>
      <c r="U288" s="429">
        <v>23</v>
      </c>
      <c r="V288" s="433"/>
    </row>
    <row r="289" spans="1:22" s="386" customFormat="1" x14ac:dyDescent="0.2">
      <c r="A289" s="425">
        <v>73194313</v>
      </c>
      <c r="B289" s="426">
        <v>977588</v>
      </c>
      <c r="C289" s="388" t="s">
        <v>1531</v>
      </c>
      <c r="D289" s="427" t="s">
        <v>1534</v>
      </c>
      <c r="E289" s="428" t="s">
        <v>97</v>
      </c>
      <c r="F289" s="390" t="s">
        <v>216</v>
      </c>
      <c r="G289" s="429">
        <v>2</v>
      </c>
      <c r="H289" s="430">
        <v>2918.5983999999999</v>
      </c>
      <c r="I289" s="426" t="s">
        <v>1535</v>
      </c>
      <c r="J289" s="388" t="s">
        <v>27</v>
      </c>
      <c r="K289" s="426" t="s">
        <v>49</v>
      </c>
      <c r="L289" s="426" t="s">
        <v>50</v>
      </c>
      <c r="M289" s="391" t="s">
        <v>59</v>
      </c>
      <c r="N289" s="470" t="s">
        <v>49</v>
      </c>
      <c r="O289" s="470" t="s">
        <v>154</v>
      </c>
      <c r="P289" s="431">
        <v>42769</v>
      </c>
      <c r="Q289" s="431">
        <v>42772</v>
      </c>
      <c r="R289" s="432" t="s">
        <v>1533</v>
      </c>
      <c r="S289" s="431" t="s">
        <v>200</v>
      </c>
      <c r="T289" s="429">
        <v>4</v>
      </c>
      <c r="U289" s="429">
        <v>4</v>
      </c>
      <c r="V289" s="433"/>
    </row>
    <row r="290" spans="1:22" s="386" customFormat="1" x14ac:dyDescent="0.2">
      <c r="A290" s="425">
        <v>90698132</v>
      </c>
      <c r="B290" s="426">
        <v>2732954</v>
      </c>
      <c r="C290" s="388" t="s">
        <v>1531</v>
      </c>
      <c r="D290" s="427" t="s">
        <v>1536</v>
      </c>
      <c r="E290" s="428" t="s">
        <v>97</v>
      </c>
      <c r="F290" s="390" t="s">
        <v>216</v>
      </c>
      <c r="G290" s="429">
        <v>1</v>
      </c>
      <c r="H290" s="430">
        <v>1240.3806</v>
      </c>
      <c r="I290" s="426"/>
      <c r="J290" s="388" t="s">
        <v>27</v>
      </c>
      <c r="K290" s="426" t="s">
        <v>49</v>
      </c>
      <c r="L290" s="426" t="s">
        <v>50</v>
      </c>
      <c r="M290" s="391" t="s">
        <v>228</v>
      </c>
      <c r="N290" s="470" t="s">
        <v>228</v>
      </c>
      <c r="O290" s="470" t="s">
        <v>152</v>
      </c>
      <c r="P290" s="431">
        <v>42768</v>
      </c>
      <c r="Q290" s="431">
        <v>42772</v>
      </c>
      <c r="R290" s="432" t="s">
        <v>1533</v>
      </c>
      <c r="S290" s="431" t="s">
        <v>200</v>
      </c>
      <c r="T290" s="429">
        <v>4</v>
      </c>
      <c r="U290" s="429">
        <v>16</v>
      </c>
      <c r="V290" s="433"/>
    </row>
    <row r="291" spans="1:22" s="386" customFormat="1" x14ac:dyDescent="0.2">
      <c r="A291" s="425">
        <v>61088929</v>
      </c>
      <c r="B291" s="426">
        <v>4401798</v>
      </c>
      <c r="C291" s="388" t="s">
        <v>1531</v>
      </c>
      <c r="D291" s="427" t="s">
        <v>1537</v>
      </c>
      <c r="E291" s="428" t="s">
        <v>102</v>
      </c>
      <c r="F291" s="390" t="s">
        <v>217</v>
      </c>
      <c r="G291" s="429">
        <v>1</v>
      </c>
      <c r="H291" s="430">
        <v>5572.7318999999998</v>
      </c>
      <c r="I291" s="426"/>
      <c r="J291" s="388" t="s">
        <v>11</v>
      </c>
      <c r="K291" s="426" t="s">
        <v>444</v>
      </c>
      <c r="L291" s="426" t="s">
        <v>445</v>
      </c>
      <c r="M291" s="391" t="s">
        <v>228</v>
      </c>
      <c r="N291" s="470" t="s">
        <v>228</v>
      </c>
      <c r="O291" s="470" t="s">
        <v>154</v>
      </c>
      <c r="P291" s="431">
        <v>42767</v>
      </c>
      <c r="Q291" s="431">
        <v>42772</v>
      </c>
      <c r="R291" s="432" t="s">
        <v>1251</v>
      </c>
      <c r="S291" s="431" t="s">
        <v>803</v>
      </c>
      <c r="T291" s="429">
        <v>11</v>
      </c>
      <c r="U291" s="429">
        <v>11</v>
      </c>
      <c r="V291" s="433"/>
    </row>
    <row r="292" spans="1:22" s="386" customFormat="1" x14ac:dyDescent="0.2">
      <c r="A292" s="425">
        <v>75948863</v>
      </c>
      <c r="B292" s="426">
        <v>619501</v>
      </c>
      <c r="C292" s="388" t="s">
        <v>1531</v>
      </c>
      <c r="D292" s="427" t="s">
        <v>1475</v>
      </c>
      <c r="E292" s="428" t="s">
        <v>97</v>
      </c>
      <c r="F292" s="390" t="s">
        <v>216</v>
      </c>
      <c r="G292" s="429">
        <v>1</v>
      </c>
      <c r="H292" s="430">
        <v>3663</v>
      </c>
      <c r="I292" s="426" t="s">
        <v>1476</v>
      </c>
      <c r="J292" s="388" t="s">
        <v>11</v>
      </c>
      <c r="K292" s="426" t="s">
        <v>1417</v>
      </c>
      <c r="L292" s="426" t="s">
        <v>1477</v>
      </c>
      <c r="M292" s="391" t="s">
        <v>59</v>
      </c>
      <c r="N292" s="129" t="s">
        <v>1417</v>
      </c>
      <c r="O292" s="129" t="s">
        <v>154</v>
      </c>
      <c r="P292" s="431">
        <v>42767</v>
      </c>
      <c r="Q292" s="431">
        <v>42772</v>
      </c>
      <c r="R292" s="434" t="s">
        <v>1251</v>
      </c>
      <c r="S292" s="431" t="s">
        <v>803</v>
      </c>
      <c r="T292" s="429">
        <v>11</v>
      </c>
      <c r="U292" s="429">
        <v>23</v>
      </c>
      <c r="V292" s="433"/>
    </row>
    <row r="293" spans="1:22" s="386" customFormat="1" x14ac:dyDescent="0.2">
      <c r="A293" s="425">
        <v>7096609</v>
      </c>
      <c r="B293" s="426">
        <v>19745585</v>
      </c>
      <c r="C293" s="388" t="s">
        <v>1531</v>
      </c>
      <c r="D293" s="427" t="s">
        <v>1484</v>
      </c>
      <c r="E293" s="428" t="s">
        <v>97</v>
      </c>
      <c r="F293" s="390" t="s">
        <v>216</v>
      </c>
      <c r="G293" s="429">
        <v>1</v>
      </c>
      <c r="H293" s="430">
        <v>4939.125</v>
      </c>
      <c r="I293" s="426" t="s">
        <v>1547</v>
      </c>
      <c r="J293" s="388" t="s">
        <v>27</v>
      </c>
      <c r="K293" s="426" t="s">
        <v>49</v>
      </c>
      <c r="L293" s="426" t="s">
        <v>806</v>
      </c>
      <c r="M293" s="391" t="s">
        <v>59</v>
      </c>
      <c r="N293" s="470" t="s">
        <v>49</v>
      </c>
      <c r="O293" s="470" t="s">
        <v>154</v>
      </c>
      <c r="P293" s="431">
        <v>42773</v>
      </c>
      <c r="Q293" s="431">
        <v>42775</v>
      </c>
      <c r="R293" s="432" t="s">
        <v>1533</v>
      </c>
      <c r="S293" s="431" t="s">
        <v>1410</v>
      </c>
      <c r="T293" s="498">
        <v>11</v>
      </c>
      <c r="U293" s="429">
        <v>11</v>
      </c>
      <c r="V293" s="433"/>
    </row>
    <row r="294" spans="1:22" s="386" customFormat="1" x14ac:dyDescent="0.2">
      <c r="A294" s="425">
        <v>55248542</v>
      </c>
      <c r="B294" s="426">
        <v>7710604</v>
      </c>
      <c r="C294" s="388" t="s">
        <v>1531</v>
      </c>
      <c r="D294" s="427" t="s">
        <v>1420</v>
      </c>
      <c r="E294" s="428" t="s">
        <v>97</v>
      </c>
      <c r="F294" s="390" t="s">
        <v>216</v>
      </c>
      <c r="G294" s="429">
        <v>1</v>
      </c>
      <c r="H294" s="430">
        <v>5077.2259999999997</v>
      </c>
      <c r="I294" s="426" t="s">
        <v>1548</v>
      </c>
      <c r="J294" s="388" t="s">
        <v>14</v>
      </c>
      <c r="K294" s="426" t="s">
        <v>14</v>
      </c>
      <c r="L294" s="426" t="s">
        <v>1549</v>
      </c>
      <c r="M294" s="391" t="s">
        <v>59</v>
      </c>
      <c r="N294" s="470" t="s">
        <v>14</v>
      </c>
      <c r="O294" s="470" t="s">
        <v>154</v>
      </c>
      <c r="P294" s="431">
        <v>42773</v>
      </c>
      <c r="Q294" s="431">
        <v>42775</v>
      </c>
      <c r="R294" s="432" t="s">
        <v>1533</v>
      </c>
      <c r="S294" s="431" t="s">
        <v>266</v>
      </c>
      <c r="T294" s="498">
        <v>16</v>
      </c>
      <c r="U294" s="429">
        <v>16</v>
      </c>
      <c r="V294" s="433"/>
    </row>
    <row r="295" spans="1:22" s="386" customFormat="1" x14ac:dyDescent="0.2">
      <c r="A295" s="425">
        <v>66039924</v>
      </c>
      <c r="B295" s="426">
        <v>2331897</v>
      </c>
      <c r="C295" s="388" t="s">
        <v>1531</v>
      </c>
      <c r="D295" s="427" t="s">
        <v>995</v>
      </c>
      <c r="E295" s="428" t="s">
        <v>97</v>
      </c>
      <c r="F295" s="390" t="s">
        <v>216</v>
      </c>
      <c r="G295" s="429">
        <v>7</v>
      </c>
      <c r="H295" s="430">
        <v>19991.579399999999</v>
      </c>
      <c r="I295" s="426"/>
      <c r="J295" s="388" t="s">
        <v>16</v>
      </c>
      <c r="K295" s="426" t="s">
        <v>521</v>
      </c>
      <c r="L295" s="426" t="s">
        <v>522</v>
      </c>
      <c r="M295" s="391" t="s">
        <v>59</v>
      </c>
      <c r="N295" s="470" t="s">
        <v>227</v>
      </c>
      <c r="O295" s="470" t="s">
        <v>154</v>
      </c>
      <c r="P295" s="431">
        <v>42772</v>
      </c>
      <c r="Q295" s="431">
        <v>42775</v>
      </c>
      <c r="R295" s="432" t="s">
        <v>1533</v>
      </c>
      <c r="S295" s="431" t="s">
        <v>841</v>
      </c>
      <c r="T295" s="498">
        <v>9</v>
      </c>
      <c r="U295" s="429">
        <v>33</v>
      </c>
      <c r="V295" s="433"/>
    </row>
    <row r="296" spans="1:22" s="386" customFormat="1" x14ac:dyDescent="0.2">
      <c r="A296" s="425">
        <v>77764680</v>
      </c>
      <c r="B296" s="426">
        <v>13659579</v>
      </c>
      <c r="C296" s="388" t="s">
        <v>1531</v>
      </c>
      <c r="D296" s="427" t="s">
        <v>1551</v>
      </c>
      <c r="E296" s="428" t="s">
        <v>102</v>
      </c>
      <c r="F296" s="390" t="s">
        <v>217</v>
      </c>
      <c r="G296" s="429">
        <v>1</v>
      </c>
      <c r="H296" s="430">
        <v>1000</v>
      </c>
      <c r="I296" s="426"/>
      <c r="J296" s="388" t="s">
        <v>11</v>
      </c>
      <c r="K296" s="426" t="s">
        <v>458</v>
      </c>
      <c r="L296" s="426" t="s">
        <v>459</v>
      </c>
      <c r="M296" s="391" t="s">
        <v>228</v>
      </c>
      <c r="N296" s="470" t="s">
        <v>228</v>
      </c>
      <c r="O296" s="470" t="s">
        <v>154</v>
      </c>
      <c r="P296" s="431">
        <v>42772</v>
      </c>
      <c r="Q296" s="431">
        <v>42775</v>
      </c>
      <c r="R296" s="432" t="s">
        <v>1533</v>
      </c>
      <c r="S296" s="431" t="s">
        <v>203</v>
      </c>
      <c r="T296" s="498">
        <v>2</v>
      </c>
      <c r="U296" s="429">
        <v>14</v>
      </c>
      <c r="V296" s="433"/>
    </row>
    <row r="297" spans="1:22" s="386" customFormat="1" x14ac:dyDescent="0.2">
      <c r="A297" s="425">
        <v>5428658</v>
      </c>
      <c r="B297" s="426">
        <v>39960557</v>
      </c>
      <c r="C297" s="388" t="s">
        <v>1531</v>
      </c>
      <c r="D297" s="427" t="s">
        <v>1550</v>
      </c>
      <c r="E297" s="428" t="s">
        <v>102</v>
      </c>
      <c r="F297" s="390" t="s">
        <v>217</v>
      </c>
      <c r="G297" s="429">
        <v>7</v>
      </c>
      <c r="H297" s="430">
        <v>19833.240000000002</v>
      </c>
      <c r="I297" s="426"/>
      <c r="J297" s="388" t="s">
        <v>16</v>
      </c>
      <c r="K297" s="426" t="s">
        <v>86</v>
      </c>
      <c r="L297" s="426" t="s">
        <v>87</v>
      </c>
      <c r="M297" s="391" t="s">
        <v>228</v>
      </c>
      <c r="N297" s="470" t="s">
        <v>228</v>
      </c>
      <c r="O297" s="470" t="s">
        <v>154</v>
      </c>
      <c r="P297" s="431">
        <v>42772</v>
      </c>
      <c r="Q297" s="431">
        <v>42775</v>
      </c>
      <c r="R297" s="432" t="s">
        <v>1251</v>
      </c>
      <c r="S297" s="431" t="s">
        <v>200</v>
      </c>
      <c r="T297" s="498">
        <v>5</v>
      </c>
      <c r="U297" s="429">
        <v>17</v>
      </c>
      <c r="V297" s="433"/>
    </row>
    <row r="298" spans="1:22" s="386" customFormat="1" x14ac:dyDescent="0.2">
      <c r="A298" s="425">
        <v>62758987</v>
      </c>
      <c r="B298" s="426">
        <v>4802403</v>
      </c>
      <c r="C298" s="388" t="s">
        <v>1531</v>
      </c>
      <c r="D298" s="427" t="s">
        <v>1552</v>
      </c>
      <c r="E298" s="428" t="s">
        <v>102</v>
      </c>
      <c r="F298" s="390" t="s">
        <v>217</v>
      </c>
      <c r="G298" s="429">
        <v>1</v>
      </c>
      <c r="H298" s="430">
        <v>6043.6153000000004</v>
      </c>
      <c r="I298" s="426"/>
      <c r="J298" s="388" t="s">
        <v>11</v>
      </c>
      <c r="K298" s="426" t="s">
        <v>69</v>
      </c>
      <c r="L298" s="426" t="s">
        <v>276</v>
      </c>
      <c r="M298" s="391" t="s">
        <v>228</v>
      </c>
      <c r="N298" s="470" t="s">
        <v>228</v>
      </c>
      <c r="O298" s="470" t="s">
        <v>154</v>
      </c>
      <c r="P298" s="431">
        <v>42771</v>
      </c>
      <c r="Q298" s="431">
        <v>42775</v>
      </c>
      <c r="R298" s="434" t="s">
        <v>1533</v>
      </c>
      <c r="S298" s="431" t="s">
        <v>375</v>
      </c>
      <c r="T298" s="498">
        <v>13</v>
      </c>
      <c r="U298" s="429">
        <v>13</v>
      </c>
      <c r="V298" s="433"/>
    </row>
    <row r="299" spans="1:22" s="386" customFormat="1" x14ac:dyDescent="0.2">
      <c r="A299" s="425">
        <v>6623457</v>
      </c>
      <c r="B299" s="426">
        <v>1919333</v>
      </c>
      <c r="C299" s="388" t="s">
        <v>1531</v>
      </c>
      <c r="D299" s="499" t="s">
        <v>1570</v>
      </c>
      <c r="E299" s="428" t="s">
        <v>97</v>
      </c>
      <c r="F299" s="390" t="s">
        <v>216</v>
      </c>
      <c r="G299" s="429">
        <v>1</v>
      </c>
      <c r="H299" s="430">
        <v>3096.2186000000002</v>
      </c>
      <c r="I299" s="500" t="s">
        <v>1571</v>
      </c>
      <c r="J299" s="388" t="s">
        <v>11</v>
      </c>
      <c r="K299" s="426" t="s">
        <v>69</v>
      </c>
      <c r="L299" s="426" t="s">
        <v>70</v>
      </c>
      <c r="M299" s="391" t="s">
        <v>59</v>
      </c>
      <c r="N299" s="129" t="s">
        <v>69</v>
      </c>
      <c r="O299" s="129" t="s">
        <v>154</v>
      </c>
      <c r="P299" s="431">
        <v>42773</v>
      </c>
      <c r="Q299" s="431">
        <v>42776</v>
      </c>
      <c r="R299" s="434" t="s">
        <v>1533</v>
      </c>
      <c r="S299" s="431" t="s">
        <v>803</v>
      </c>
      <c r="T299" s="429">
        <v>10</v>
      </c>
      <c r="U299" s="429">
        <v>10</v>
      </c>
      <c r="V299" s="433"/>
    </row>
    <row r="300" spans="1:22" s="386" customFormat="1" x14ac:dyDescent="0.2">
      <c r="A300" s="425">
        <v>73822659</v>
      </c>
      <c r="B300" s="426">
        <v>3306730</v>
      </c>
      <c r="C300" s="388" t="s">
        <v>1531</v>
      </c>
      <c r="D300" s="427" t="s">
        <v>1442</v>
      </c>
      <c r="E300" s="428" t="s">
        <v>101</v>
      </c>
      <c r="F300" s="390" t="s">
        <v>103</v>
      </c>
      <c r="G300" s="429">
        <v>1</v>
      </c>
      <c r="H300" s="430">
        <v>1432.2411</v>
      </c>
      <c r="I300" s="426"/>
      <c r="J300" s="388" t="s">
        <v>18</v>
      </c>
      <c r="K300" s="426" t="s">
        <v>18</v>
      </c>
      <c r="L300" s="426" t="s">
        <v>624</v>
      </c>
      <c r="M300" s="391" t="s">
        <v>228</v>
      </c>
      <c r="N300" s="470" t="s">
        <v>228</v>
      </c>
      <c r="O300" s="470" t="s">
        <v>154</v>
      </c>
      <c r="P300" s="431">
        <v>42775</v>
      </c>
      <c r="Q300" s="431">
        <v>42779</v>
      </c>
      <c r="R300" s="432" t="s">
        <v>1533</v>
      </c>
      <c r="S300" s="431" t="s">
        <v>841</v>
      </c>
      <c r="T300" s="429">
        <v>3</v>
      </c>
      <c r="U300" s="429">
        <v>33</v>
      </c>
      <c r="V300" s="433"/>
    </row>
    <row r="301" spans="1:22" s="386" customFormat="1" x14ac:dyDescent="0.2">
      <c r="A301" s="425">
        <v>84120705</v>
      </c>
      <c r="B301" s="426">
        <v>2692651</v>
      </c>
      <c r="C301" s="388" t="s">
        <v>1531</v>
      </c>
      <c r="D301" s="427" t="s">
        <v>1573</v>
      </c>
      <c r="E301" s="428" t="s">
        <v>97</v>
      </c>
      <c r="F301" s="390" t="s">
        <v>216</v>
      </c>
      <c r="G301" s="429">
        <v>1</v>
      </c>
      <c r="H301" s="430">
        <v>3807.9169000000002</v>
      </c>
      <c r="I301" s="426"/>
      <c r="J301" s="388" t="s">
        <v>18</v>
      </c>
      <c r="K301" s="426" t="s">
        <v>18</v>
      </c>
      <c r="L301" s="426" t="s">
        <v>364</v>
      </c>
      <c r="M301" s="391" t="s">
        <v>228</v>
      </c>
      <c r="N301" s="470" t="s">
        <v>228</v>
      </c>
      <c r="O301" s="129" t="s">
        <v>152</v>
      </c>
      <c r="P301" s="431">
        <v>42775</v>
      </c>
      <c r="Q301" s="431">
        <v>42779</v>
      </c>
      <c r="R301" s="434" t="s">
        <v>1533</v>
      </c>
      <c r="S301" s="431" t="s">
        <v>1542</v>
      </c>
      <c r="T301" s="429">
        <v>3</v>
      </c>
      <c r="U301" s="429">
        <v>24</v>
      </c>
      <c r="V301" s="433"/>
    </row>
    <row r="302" spans="1:22" s="386" customFormat="1" x14ac:dyDescent="0.2">
      <c r="A302" s="425">
        <v>80823006</v>
      </c>
      <c r="B302" s="426">
        <v>1007972</v>
      </c>
      <c r="C302" s="388" t="s">
        <v>1531</v>
      </c>
      <c r="D302" s="427" t="s">
        <v>1574</v>
      </c>
      <c r="E302" s="428" t="s">
        <v>97</v>
      </c>
      <c r="F302" s="390" t="s">
        <v>216</v>
      </c>
      <c r="G302" s="429">
        <v>2</v>
      </c>
      <c r="H302" s="430">
        <v>2664</v>
      </c>
      <c r="I302" s="426"/>
      <c r="J302" s="388" t="s">
        <v>12</v>
      </c>
      <c r="K302" s="426" t="s">
        <v>12</v>
      </c>
      <c r="L302" s="426" t="s">
        <v>377</v>
      </c>
      <c r="M302" s="391" t="s">
        <v>59</v>
      </c>
      <c r="N302" s="470" t="s">
        <v>227</v>
      </c>
      <c r="O302" s="470" t="s">
        <v>154</v>
      </c>
      <c r="P302" s="431">
        <v>42779</v>
      </c>
      <c r="Q302" s="431">
        <v>42781</v>
      </c>
      <c r="R302" s="432" t="s">
        <v>1533</v>
      </c>
      <c r="S302" s="431" t="s">
        <v>200</v>
      </c>
      <c r="T302" s="429">
        <v>3</v>
      </c>
      <c r="U302" s="429">
        <v>4</v>
      </c>
      <c r="V302" s="433"/>
    </row>
    <row r="303" spans="1:22" s="386" customFormat="1" x14ac:dyDescent="0.2">
      <c r="A303" s="425">
        <v>72419157</v>
      </c>
      <c r="B303" s="426">
        <v>891164</v>
      </c>
      <c r="C303" s="388" t="s">
        <v>1531</v>
      </c>
      <c r="D303" s="427" t="s">
        <v>1575</v>
      </c>
      <c r="E303" s="428" t="s">
        <v>102</v>
      </c>
      <c r="F303" s="390" t="s">
        <v>217</v>
      </c>
      <c r="G303" s="429">
        <v>1</v>
      </c>
      <c r="H303" s="430">
        <v>1500</v>
      </c>
      <c r="I303" s="426" t="s">
        <v>1576</v>
      </c>
      <c r="J303" s="388" t="s">
        <v>12</v>
      </c>
      <c r="K303" s="426" t="s">
        <v>12</v>
      </c>
      <c r="L303" s="426" t="s">
        <v>96</v>
      </c>
      <c r="M303" s="391" t="s">
        <v>59</v>
      </c>
      <c r="N303" s="470" t="s">
        <v>12</v>
      </c>
      <c r="O303" s="470" t="s">
        <v>154</v>
      </c>
      <c r="P303" s="431">
        <v>42779</v>
      </c>
      <c r="Q303" s="431">
        <v>42781</v>
      </c>
      <c r="R303" s="432" t="s">
        <v>1533</v>
      </c>
      <c r="S303" s="431" t="s">
        <v>201</v>
      </c>
      <c r="T303" s="429">
        <v>3</v>
      </c>
      <c r="U303" s="429">
        <v>27</v>
      </c>
      <c r="V303" s="433"/>
    </row>
    <row r="304" spans="1:22" s="386" customFormat="1" x14ac:dyDescent="0.2">
      <c r="A304" s="425">
        <v>83082367</v>
      </c>
      <c r="B304" s="426">
        <v>1441781</v>
      </c>
      <c r="C304" s="388" t="s">
        <v>1531</v>
      </c>
      <c r="D304" s="427" t="s">
        <v>1577</v>
      </c>
      <c r="E304" s="428" t="s">
        <v>97</v>
      </c>
      <c r="F304" s="390" t="s">
        <v>216</v>
      </c>
      <c r="G304" s="429">
        <v>1</v>
      </c>
      <c r="H304" s="430">
        <v>3330</v>
      </c>
      <c r="I304" s="426"/>
      <c r="J304" s="388" t="s">
        <v>25</v>
      </c>
      <c r="K304" s="426" t="s">
        <v>65</v>
      </c>
      <c r="L304" s="426" t="s">
        <v>89</v>
      </c>
      <c r="M304" s="391" t="s">
        <v>59</v>
      </c>
      <c r="N304" s="129" t="s">
        <v>65</v>
      </c>
      <c r="O304" s="129" t="s">
        <v>154</v>
      </c>
      <c r="P304" s="431">
        <v>42777</v>
      </c>
      <c r="Q304" s="431">
        <v>42781</v>
      </c>
      <c r="R304" s="434" t="s">
        <v>1251</v>
      </c>
      <c r="S304" s="431" t="s">
        <v>841</v>
      </c>
      <c r="T304" s="429">
        <v>3</v>
      </c>
      <c r="U304" s="429">
        <v>10</v>
      </c>
      <c r="V304" s="433"/>
    </row>
    <row r="305" spans="1:22" s="386" customFormat="1" x14ac:dyDescent="0.2">
      <c r="A305" s="425">
        <v>5478733</v>
      </c>
      <c r="B305" s="426">
        <v>11706874</v>
      </c>
      <c r="C305" s="388" t="s">
        <v>1531</v>
      </c>
      <c r="D305" s="427" t="s">
        <v>1578</v>
      </c>
      <c r="E305" s="428" t="s">
        <v>97</v>
      </c>
      <c r="F305" s="390" t="s">
        <v>216</v>
      </c>
      <c r="G305" s="429">
        <v>10</v>
      </c>
      <c r="H305" s="430">
        <v>36482.462099999997</v>
      </c>
      <c r="I305" s="426"/>
      <c r="J305" s="388" t="s">
        <v>27</v>
      </c>
      <c r="K305" s="426" t="s">
        <v>49</v>
      </c>
      <c r="L305" s="426" t="s">
        <v>50</v>
      </c>
      <c r="M305" s="391" t="s">
        <v>59</v>
      </c>
      <c r="N305" s="129" t="s">
        <v>49</v>
      </c>
      <c r="O305" s="129" t="s">
        <v>154</v>
      </c>
      <c r="P305" s="431">
        <v>42780</v>
      </c>
      <c r="Q305" s="431">
        <v>42782</v>
      </c>
      <c r="R305" s="434" t="s">
        <v>1533</v>
      </c>
      <c r="S305" s="431" t="s">
        <v>803</v>
      </c>
      <c r="T305" s="429">
        <v>3</v>
      </c>
      <c r="U305" s="429">
        <v>10</v>
      </c>
      <c r="V305" s="433"/>
    </row>
    <row r="306" spans="1:22" s="386" customFormat="1" x14ac:dyDescent="0.2">
      <c r="A306" s="425">
        <v>4920839</v>
      </c>
      <c r="B306" s="426">
        <v>8167587</v>
      </c>
      <c r="C306" s="388" t="s">
        <v>1531</v>
      </c>
      <c r="D306" s="427" t="s">
        <v>1583</v>
      </c>
      <c r="E306" s="428" t="s">
        <v>97</v>
      </c>
      <c r="F306" s="390" t="s">
        <v>216</v>
      </c>
      <c r="G306" s="429">
        <v>1</v>
      </c>
      <c r="H306" s="430">
        <v>3173.2676000000001</v>
      </c>
      <c r="I306" s="426" t="s">
        <v>1584</v>
      </c>
      <c r="J306" s="388" t="s">
        <v>16</v>
      </c>
      <c r="K306" s="426" t="s">
        <v>71</v>
      </c>
      <c r="L306" s="426" t="s">
        <v>72</v>
      </c>
      <c r="M306" s="391" t="s">
        <v>228</v>
      </c>
      <c r="N306" s="470" t="s">
        <v>228</v>
      </c>
      <c r="O306" s="470" t="s">
        <v>152</v>
      </c>
      <c r="P306" s="431">
        <v>42781</v>
      </c>
      <c r="Q306" s="431">
        <v>42783</v>
      </c>
      <c r="R306" s="432" t="s">
        <v>1533</v>
      </c>
      <c r="S306" s="431" t="s">
        <v>803</v>
      </c>
      <c r="T306" s="429">
        <v>10</v>
      </c>
      <c r="U306" s="429">
        <v>22</v>
      </c>
      <c r="V306" s="433"/>
    </row>
    <row r="307" spans="1:22" s="386" customFormat="1" x14ac:dyDescent="0.2">
      <c r="A307" s="425">
        <v>64262605</v>
      </c>
      <c r="B307" s="426">
        <v>11385618</v>
      </c>
      <c r="C307" s="388" t="s">
        <v>1531</v>
      </c>
      <c r="D307" s="427" t="s">
        <v>1585</v>
      </c>
      <c r="E307" s="428" t="s">
        <v>102</v>
      </c>
      <c r="F307" s="390" t="s">
        <v>217</v>
      </c>
      <c r="G307" s="429">
        <v>1</v>
      </c>
      <c r="H307" s="430">
        <v>1859.5769</v>
      </c>
      <c r="I307" s="426"/>
      <c r="J307" s="388" t="s">
        <v>11</v>
      </c>
      <c r="K307" s="426" t="s">
        <v>69</v>
      </c>
      <c r="L307" s="426" t="s">
        <v>276</v>
      </c>
      <c r="M307" s="391" t="s">
        <v>59</v>
      </c>
      <c r="N307" s="129" t="s">
        <v>69</v>
      </c>
      <c r="O307" s="129" t="s">
        <v>154</v>
      </c>
      <c r="P307" s="431">
        <v>42780</v>
      </c>
      <c r="Q307" s="431">
        <v>42783</v>
      </c>
      <c r="R307" s="434" t="s">
        <v>1533</v>
      </c>
      <c r="S307" s="431" t="s">
        <v>200</v>
      </c>
      <c r="T307" s="429">
        <v>4</v>
      </c>
      <c r="U307" s="429">
        <v>16</v>
      </c>
      <c r="V307" s="433"/>
    </row>
    <row r="308" spans="1:22" x14ac:dyDescent="0.2">
      <c r="A308" s="354"/>
      <c r="B308" s="355"/>
      <c r="C308" s="355"/>
      <c r="D308" s="356"/>
      <c r="E308" s="357"/>
      <c r="F308" s="358"/>
      <c r="G308" s="358"/>
      <c r="H308" s="359"/>
      <c r="I308" s="355"/>
      <c r="J308" s="355"/>
      <c r="K308" s="355"/>
      <c r="L308" s="355"/>
      <c r="M308" s="360"/>
      <c r="N308" s="365"/>
      <c r="O308" s="365"/>
      <c r="P308" s="362"/>
      <c r="Q308" s="362"/>
      <c r="R308" s="366"/>
      <c r="S308" s="362"/>
      <c r="T308" s="358"/>
      <c r="U308" s="358"/>
      <c r="V308" s="42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0000"/>
  </sheetPr>
  <dimension ref="A1:AA2"/>
  <sheetViews>
    <sheetView showRuler="0" zoomScale="80" zoomScaleNormal="80" workbookViewId="0">
      <pane xSplit="7" ySplit="1" topLeftCell="H2" activePane="bottomRight" state="frozen"/>
      <selection activeCell="I30" sqref="I30"/>
      <selection pane="topRight" activeCell="I30" sqref="I30"/>
      <selection pane="bottomLeft" activeCell="I30" sqref="I30"/>
      <selection pane="bottomRight" activeCell="I30" sqref="I30"/>
    </sheetView>
  </sheetViews>
  <sheetFormatPr defaultColWidth="9.140625" defaultRowHeight="12.75" outlineLevelCol="1" x14ac:dyDescent="0.2"/>
  <cols>
    <col min="1" max="1" width="11.85546875" style="82" customWidth="1"/>
    <col min="2" max="2" width="10.85546875" style="3" customWidth="1"/>
    <col min="3" max="3" width="11.140625" style="3" customWidth="1"/>
    <col min="4" max="4" width="44.7109375" style="3" customWidth="1"/>
    <col min="5" max="5" width="11.42578125" style="3" customWidth="1"/>
    <col min="6" max="6" width="10.85546875" style="3" customWidth="1"/>
    <col min="7" max="7" width="10" style="3" customWidth="1"/>
    <col min="8" max="8" width="8.85546875" style="3" customWidth="1"/>
    <col min="9" max="9" width="10.85546875" style="3" customWidth="1" collapsed="1"/>
    <col min="10" max="10" width="14.85546875" style="42" customWidth="1"/>
    <col min="11" max="11" width="10.28515625" style="43" customWidth="1"/>
    <col min="12" max="12" width="43.5703125" style="3" customWidth="1" outlineLevel="1"/>
    <col min="13" max="13" width="22.140625" style="3" customWidth="1"/>
    <col min="14" max="14" width="19.85546875" style="3" customWidth="1" outlineLevel="1"/>
    <col min="15" max="15" width="29.85546875" style="3" customWidth="1" outlineLevel="1"/>
    <col min="16" max="16" width="12.42578125" style="44" customWidth="1" outlineLevel="1"/>
    <col min="17" max="17" width="14.42578125" style="44" customWidth="1" outlineLevel="1"/>
    <col min="18" max="18" width="11.5703125" style="3" bestFit="1" customWidth="1"/>
    <col min="19" max="19" width="13.5703125" style="3" customWidth="1"/>
    <col min="20" max="20" width="14" style="3" customWidth="1"/>
    <col min="21" max="21" width="19.42578125" style="45" customWidth="1"/>
    <col min="22" max="22" width="15.28515625" style="3" customWidth="1"/>
    <col min="23" max="23" width="12" style="3" customWidth="1"/>
    <col min="24" max="24" width="11.5703125" style="3" customWidth="1"/>
    <col min="25" max="25" width="10.5703125" style="85" bestFit="1" customWidth="1"/>
    <col min="26" max="26" width="9.140625" style="85"/>
    <col min="27" max="27" width="28" style="85" bestFit="1" customWidth="1"/>
    <col min="28" max="16384" width="9.140625" style="85"/>
  </cols>
  <sheetData>
    <row r="1" spans="1:27" ht="45" x14ac:dyDescent="0.25">
      <c r="A1" s="86" t="s">
        <v>8</v>
      </c>
      <c r="B1" s="86" t="s">
        <v>7</v>
      </c>
      <c r="C1" s="87" t="s">
        <v>0</v>
      </c>
      <c r="D1" s="87" t="s">
        <v>1</v>
      </c>
      <c r="E1" s="87" t="s">
        <v>2</v>
      </c>
      <c r="F1" s="87" t="s">
        <v>3</v>
      </c>
      <c r="G1" s="87" t="s">
        <v>4</v>
      </c>
      <c r="H1" s="87" t="s">
        <v>33</v>
      </c>
      <c r="I1" s="86" t="s">
        <v>5</v>
      </c>
      <c r="J1" s="88" t="s">
        <v>178</v>
      </c>
      <c r="K1" s="88" t="s">
        <v>20</v>
      </c>
      <c r="L1" s="86" t="s">
        <v>6</v>
      </c>
      <c r="M1" s="86" t="s">
        <v>9</v>
      </c>
      <c r="N1" s="86" t="s">
        <v>10</v>
      </c>
      <c r="O1" s="86" t="s">
        <v>35</v>
      </c>
      <c r="P1" s="96" t="s">
        <v>62</v>
      </c>
      <c r="Q1" s="96" t="s">
        <v>60</v>
      </c>
      <c r="R1" s="86" t="s">
        <v>17</v>
      </c>
      <c r="S1" s="124" t="s">
        <v>161</v>
      </c>
      <c r="T1" s="125" t="s">
        <v>162</v>
      </c>
      <c r="U1" s="90" t="s">
        <v>61</v>
      </c>
      <c r="V1" s="95" t="s">
        <v>51</v>
      </c>
      <c r="W1" s="95" t="s">
        <v>52</v>
      </c>
      <c r="X1" s="108" t="s">
        <v>53</v>
      </c>
      <c r="Y1" s="109" t="s">
        <v>73</v>
      </c>
      <c r="Z1" s="113" t="s">
        <v>74</v>
      </c>
      <c r="AA1" s="113" t="s">
        <v>163</v>
      </c>
    </row>
    <row r="2" spans="1:27" x14ac:dyDescent="0.2">
      <c r="A2" s="97"/>
      <c r="B2" s="130"/>
      <c r="C2" s="130"/>
      <c r="D2" s="98"/>
      <c r="E2" s="131"/>
      <c r="F2" s="132"/>
      <c r="G2" s="132"/>
      <c r="H2" s="132"/>
      <c r="I2" s="133"/>
      <c r="J2" s="123"/>
      <c r="K2" s="101"/>
      <c r="L2" s="127"/>
      <c r="M2" s="130"/>
      <c r="N2" s="130"/>
      <c r="O2" s="130"/>
      <c r="P2" s="102"/>
      <c r="Q2" s="92"/>
      <c r="R2" s="134"/>
      <c r="S2" s="103"/>
      <c r="T2" s="103"/>
      <c r="U2" s="107"/>
      <c r="V2" s="105"/>
      <c r="W2" s="126"/>
      <c r="X2" s="126"/>
      <c r="Y2" s="110"/>
      <c r="Z2" s="1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11"/>
  <sheetViews>
    <sheetView showGridLines="0" workbookViewId="0">
      <selection activeCell="I30" sqref="I30"/>
    </sheetView>
  </sheetViews>
  <sheetFormatPr defaultRowHeight="15" x14ac:dyDescent="0.25"/>
  <cols>
    <col min="1" max="1" width="120.42578125" customWidth="1"/>
  </cols>
  <sheetData>
    <row r="1" spans="1:1" x14ac:dyDescent="0.25">
      <c r="A1" s="83"/>
    </row>
    <row r="2" spans="1:1" ht="15.75" x14ac:dyDescent="0.25">
      <c r="A2" s="84" t="s">
        <v>6</v>
      </c>
    </row>
    <row r="3" spans="1:1" x14ac:dyDescent="0.25">
      <c r="A3" s="83"/>
    </row>
    <row r="4" spans="1:1" x14ac:dyDescent="0.25">
      <c r="A4" s="94" t="s">
        <v>433</v>
      </c>
    </row>
    <row r="5" spans="1:1" x14ac:dyDescent="0.25">
      <c r="A5" s="94" t="s">
        <v>54</v>
      </c>
    </row>
    <row r="6" spans="1:1" x14ac:dyDescent="0.25">
      <c r="A6" s="3" t="s">
        <v>55</v>
      </c>
    </row>
    <row r="7" spans="1:1" x14ac:dyDescent="0.25">
      <c r="A7" s="41"/>
    </row>
    <row r="8" spans="1:1" x14ac:dyDescent="0.25">
      <c r="A8" s="83"/>
    </row>
    <row r="9" spans="1:1" x14ac:dyDescent="0.25">
      <c r="A9" s="83"/>
    </row>
    <row r="10" spans="1:1" x14ac:dyDescent="0.25">
      <c r="A10" s="83"/>
    </row>
    <row r="11" spans="1:1" x14ac:dyDescent="0.25">
      <c r="A11" s="8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4:G23"/>
  <sheetViews>
    <sheetView workbookViewId="0">
      <selection activeCell="I30" sqref="I30"/>
    </sheetView>
  </sheetViews>
  <sheetFormatPr defaultColWidth="9.140625" defaultRowHeight="12.75" outlineLevelRow="1" x14ac:dyDescent="0.2"/>
  <cols>
    <col min="1" max="1" width="9.140625" style="116"/>
    <col min="2" max="2" width="26.42578125" style="115" customWidth="1"/>
    <col min="3" max="4" width="22" style="115" customWidth="1"/>
    <col min="5" max="5" width="9.140625" style="116"/>
    <col min="6" max="6" width="95.7109375" style="116" bestFit="1" customWidth="1"/>
    <col min="7" max="16384" width="9.140625" style="116"/>
  </cols>
  <sheetData>
    <row r="4" spans="2:7" ht="18" thickBot="1" x14ac:dyDescent="0.25">
      <c r="B4" s="114" t="s">
        <v>117</v>
      </c>
      <c r="D4" s="114" t="s">
        <v>6</v>
      </c>
      <c r="E4" s="116" t="s">
        <v>118</v>
      </c>
      <c r="F4" s="116" t="s">
        <v>119</v>
      </c>
    </row>
    <row r="5" spans="2:7" ht="32.25" thickBot="1" x14ac:dyDescent="0.25">
      <c r="B5" s="117" t="s">
        <v>91</v>
      </c>
      <c r="C5" s="118" t="s">
        <v>120</v>
      </c>
      <c r="D5" s="117">
        <v>8100</v>
      </c>
      <c r="E5" s="116" t="s">
        <v>121</v>
      </c>
    </row>
    <row r="6" spans="2:7" ht="32.25" thickBot="1" x14ac:dyDescent="0.25">
      <c r="B6" s="117" t="s">
        <v>92</v>
      </c>
      <c r="C6" s="118" t="s">
        <v>122</v>
      </c>
      <c r="D6" s="117">
        <v>8600</v>
      </c>
      <c r="E6" s="116" t="s">
        <v>121</v>
      </c>
    </row>
    <row r="7" spans="2:7" ht="32.25" hidden="1" outlineLevel="1" thickBot="1" x14ac:dyDescent="0.25">
      <c r="B7" s="119" t="s">
        <v>123</v>
      </c>
      <c r="C7" s="120" t="s">
        <v>124</v>
      </c>
      <c r="D7" s="120" t="s">
        <v>125</v>
      </c>
      <c r="E7" s="116" t="s">
        <v>126</v>
      </c>
      <c r="F7" s="121" t="s">
        <v>127</v>
      </c>
      <c r="G7" s="121"/>
    </row>
    <row r="8" spans="2:7" ht="32.25" hidden="1" outlineLevel="1" thickBot="1" x14ac:dyDescent="0.25">
      <c r="B8" s="119" t="s">
        <v>128</v>
      </c>
      <c r="C8" s="120" t="s">
        <v>129</v>
      </c>
      <c r="D8" s="120" t="s">
        <v>130</v>
      </c>
      <c r="E8" s="116" t="s">
        <v>126</v>
      </c>
      <c r="F8" s="121" t="s">
        <v>131</v>
      </c>
      <c r="G8" s="121"/>
    </row>
    <row r="9" spans="2:7" ht="32.25" hidden="1" outlineLevel="1" thickBot="1" x14ac:dyDescent="0.25">
      <c r="B9" s="119" t="s">
        <v>132</v>
      </c>
      <c r="C9" s="120" t="s">
        <v>133</v>
      </c>
      <c r="D9" s="120" t="s">
        <v>125</v>
      </c>
      <c r="E9" s="116" t="s">
        <v>126</v>
      </c>
      <c r="F9" s="121" t="s">
        <v>134</v>
      </c>
      <c r="G9" s="121"/>
    </row>
    <row r="10" spans="2:7" ht="32.25" hidden="1" outlineLevel="1" thickBot="1" x14ac:dyDescent="0.25">
      <c r="B10" s="119" t="s">
        <v>135</v>
      </c>
      <c r="C10" s="120" t="s">
        <v>136</v>
      </c>
      <c r="D10" s="120" t="s">
        <v>130</v>
      </c>
      <c r="E10" s="116" t="s">
        <v>126</v>
      </c>
      <c r="F10" s="121" t="s">
        <v>137</v>
      </c>
      <c r="G10" s="121"/>
    </row>
    <row r="11" spans="2:7" ht="32.25" collapsed="1" thickBot="1" x14ac:dyDescent="0.25">
      <c r="B11" s="117" t="s">
        <v>94</v>
      </c>
      <c r="C11" s="118" t="s">
        <v>138</v>
      </c>
      <c r="D11" s="117" t="s">
        <v>139</v>
      </c>
      <c r="E11" s="116" t="s">
        <v>121</v>
      </c>
    </row>
    <row r="12" spans="2:7" ht="32.25" thickBot="1" x14ac:dyDescent="0.25">
      <c r="B12" s="117" t="s">
        <v>140</v>
      </c>
      <c r="C12" s="118" t="s">
        <v>141</v>
      </c>
      <c r="D12" s="117" t="s">
        <v>142</v>
      </c>
      <c r="E12" s="116" t="s">
        <v>121</v>
      </c>
    </row>
    <row r="13" spans="2:7" ht="21.75" thickBot="1" x14ac:dyDescent="0.25">
      <c r="B13" s="117" t="s">
        <v>143</v>
      </c>
      <c r="C13" s="118" t="s">
        <v>144</v>
      </c>
      <c r="D13" s="117">
        <v>8100</v>
      </c>
      <c r="E13" s="116" t="s">
        <v>121</v>
      </c>
    </row>
    <row r="14" spans="2:7" ht="21.75" thickBot="1" x14ac:dyDescent="0.25">
      <c r="B14" s="117" t="s">
        <v>112</v>
      </c>
      <c r="C14" s="118" t="s">
        <v>145</v>
      </c>
      <c r="D14" s="117">
        <v>8600</v>
      </c>
      <c r="E14" s="116" t="s">
        <v>121</v>
      </c>
    </row>
    <row r="15" spans="2:7" ht="32.25" thickBot="1" x14ac:dyDescent="0.25">
      <c r="B15" s="117" t="s">
        <v>146</v>
      </c>
      <c r="C15" s="118" t="s">
        <v>147</v>
      </c>
      <c r="D15" s="117">
        <v>8100</v>
      </c>
      <c r="E15" s="116" t="s">
        <v>121</v>
      </c>
    </row>
    <row r="16" spans="2:7" ht="32.25" thickBot="1" x14ac:dyDescent="0.25">
      <c r="B16" s="117" t="s">
        <v>148</v>
      </c>
      <c r="C16" s="118" t="s">
        <v>149</v>
      </c>
      <c r="D16" s="117">
        <v>8600</v>
      </c>
      <c r="E16" s="116" t="s">
        <v>121</v>
      </c>
    </row>
    <row r="18" spans="2:6" ht="18" thickBot="1" x14ac:dyDescent="0.25">
      <c r="B18" s="114" t="s">
        <v>150</v>
      </c>
      <c r="D18" s="114" t="s">
        <v>6</v>
      </c>
      <c r="E18" s="116" t="s">
        <v>118</v>
      </c>
      <c r="F18" s="116" t="s">
        <v>119</v>
      </c>
    </row>
    <row r="19" spans="2:6" ht="21.75" thickBot="1" x14ac:dyDescent="0.25">
      <c r="B19" s="119" t="s">
        <v>97</v>
      </c>
      <c r="C19" s="120" t="s">
        <v>151</v>
      </c>
      <c r="D19" s="120" t="s">
        <v>152</v>
      </c>
      <c r="E19" s="116" t="s">
        <v>121</v>
      </c>
    </row>
    <row r="20" spans="2:6" ht="32.25" thickBot="1" x14ac:dyDescent="0.25">
      <c r="B20" s="119" t="s">
        <v>102</v>
      </c>
      <c r="C20" s="120" t="s">
        <v>153</v>
      </c>
      <c r="D20" s="120" t="s">
        <v>154</v>
      </c>
      <c r="E20" s="116" t="s">
        <v>121</v>
      </c>
    </row>
    <row r="21" spans="2:6" ht="32.25" thickBot="1" x14ac:dyDescent="0.25">
      <c r="B21" s="119" t="s">
        <v>101</v>
      </c>
      <c r="C21" s="120" t="s">
        <v>155</v>
      </c>
      <c r="D21" s="120" t="s">
        <v>103</v>
      </c>
      <c r="E21" s="116" t="s">
        <v>121</v>
      </c>
    </row>
    <row r="23" spans="2:6" ht="15" x14ac:dyDescent="0.25">
      <c r="B23" s="122" t="s">
        <v>156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142BAFB774204EA6F99C7B5104B2FF" ma:contentTypeVersion="3" ma:contentTypeDescription="Create a new document." ma:contentTypeScope="" ma:versionID="c3217f17262a7427b3f3bbf8e19bc2cd">
  <xsd:schema xmlns:xsd="http://www.w3.org/2001/XMLSchema" xmlns:xs="http://www.w3.org/2001/XMLSchema" xmlns:p="http://schemas.microsoft.com/office/2006/metadata/properties" xmlns:ns2="b89d80f5-901d-4773-86bd-eed6e8d2978d" targetNamespace="http://schemas.microsoft.com/office/2006/metadata/properties" ma:root="true" ma:fieldsID="229e8f2ae6b54bca259fc57d1ec1dc62" ns2:_="">
    <xsd:import namespace="b89d80f5-901d-4773-86bd-eed6e8d297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d80f5-901d-4773-86bd-eed6e8d297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89d80f5-901d-4773-86bd-eed6e8d2978d">
      <UserInfo>
        <DisplayName/>
        <AccountId xsi:nil="true"/>
        <AccountType/>
      </UserInfo>
    </SharedWithUsers>
    <SharingHintHash xmlns="b89d80f5-901d-4773-86bd-eed6e8d2978d">594471899</SharingHintHash>
  </documentManagement>
</p:properties>
</file>

<file path=customXml/itemProps1.xml><?xml version="1.0" encoding="utf-8"?>
<ds:datastoreItem xmlns:ds="http://schemas.openxmlformats.org/officeDocument/2006/customXml" ds:itemID="{2209419A-63CA-499B-88ED-90BD90A662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877C0B-0EFA-4499-9BE9-ED2B670DEF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9d80f5-901d-4773-86bd-eed6e8d297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BFF352-DB6D-488A-A775-EE31DDD1C7A9}">
  <ds:schemaRefs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b89d80f5-901d-4773-86bd-eed6e8d2978d"/>
    <ds:schemaRef ds:uri="http://purl.org/dc/dcmitype/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RESULTS</vt:lpstr>
      <vt:lpstr>percentage split </vt:lpstr>
      <vt:lpstr>Unit View by model (count)  </vt:lpstr>
      <vt:lpstr>Unit View by Geo (count) Pivot </vt:lpstr>
      <vt:lpstr>FY17 Devices</vt:lpstr>
      <vt:lpstr>FY17 Support Purchases</vt:lpstr>
      <vt:lpstr>Missing Amendments (hold)</vt:lpstr>
      <vt:lpstr>Notes</vt:lpstr>
      <vt:lpstr>Descriptions</vt:lpstr>
      <vt:lpstr>'FY17 Support Purchases'!FY14_Results</vt:lpstr>
      <vt:lpstr>'Missing Amendments (hold)'!FY14_Results</vt:lpstr>
      <vt:lpstr>FY14_Results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FY15 Unit Actuals (source for IR reporting of 7000 and 8000 Series Units)</dc:title>
  <dc:creator>Neha Heidler</dc:creator>
  <cp:lastModifiedBy>Braulio Chavez</cp:lastModifiedBy>
  <cp:lastPrinted>2016-06-24T15:53:55Z</cp:lastPrinted>
  <dcterms:created xsi:type="dcterms:W3CDTF">2013-04-10T15:40:19Z</dcterms:created>
  <dcterms:modified xsi:type="dcterms:W3CDTF">2017-04-24T22:07:00Z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0x0101005C142BAFB774204EA6F99C7B5104B2FF</vt:lpwstr>
  </property>
</Properties>
</file>