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ustinmiles\Documents\DX\House Manager\CleanupCoordinator\"/>
    </mc:Choice>
  </mc:AlternateContent>
  <xr:revisionPtr revIDLastSave="0" documentId="13_ncr:1_{BCD370C9-D1B6-44D5-8B0D-EC58F25DBF15}" xr6:coauthVersionLast="41" xr6:coauthVersionMax="41" xr10:uidLastSave="{00000000-0000-0000-0000-000000000000}"/>
  <bookViews>
    <workbookView xWindow="4245" yWindow="4245" windowWidth="21600" windowHeight="11835" firstSheet="1" activeTab="3" xr2:uid="{00000000-000D-0000-FFFF-FFFF00000000}"/>
  </bookViews>
  <sheets>
    <sheet name="Tally - Check Hours Here" sheetId="1" r:id="rId1"/>
    <sheet name="Running Total" sheetId="6" r:id="rId2"/>
    <sheet name="Weekly Schedule" sheetId="4" r:id="rId3"/>
    <sheet name="Members" sheetId="5" r:id="rId4"/>
  </sheets>
  <externalReferences>
    <externalReference r:id="rId5"/>
  </externalReferences>
  <definedNames>
    <definedName name="_xlnm._FilterDatabase" localSheetId="0" hidden="1">'Tally - Check Hours Here'!$A$3:$C$100</definedName>
    <definedName name="Z_360E8DCA_6649_4E70_8165_2C0F506B3505_.wvu.FilterData" localSheetId="0" hidden="1">'Tally - Check Hours Here'!$A$1:$C$100</definedName>
    <definedName name="Z_94585C9F_1B85_465E_91D5_6A956AC4E77F_.wvu.FilterData" localSheetId="0" hidden="1">'Tally - Check Hours Here'!$A$1:$B$100</definedName>
    <definedName name="Z_F8EB5DD3_AD88_4677_B832_36C03EB988C5_.wvu.FilterData" localSheetId="0" hidden="1">'Tally - Check Hours Here'!$I$11</definedName>
  </definedNames>
  <calcPr calcId="191029"/>
  <customWorkbookViews>
    <customWorkbookView name="Filter 2" guid="{360E8DCA-6649-4E70-8165-2C0F506B3505}" maximized="1" windowWidth="0" windowHeight="0" activeSheetId="0"/>
    <customWorkbookView name="Filter 3" guid="{F8EB5DD3-AD88-4677-B832-36C03EB988C5}" maximized="1" windowWidth="0" windowHeight="0" activeSheetId="0"/>
    <customWorkbookView name="Filter 1" guid="{94585C9F-1B85-465E-91D5-6A956AC4E77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N18" i="1" a="1"/>
  <c r="N18" i="1" s="1"/>
  <c r="F18" i="1"/>
  <c r="E18" i="1"/>
  <c r="I17" i="1"/>
  <c r="H17" i="1"/>
  <c r="F17" i="1"/>
  <c r="E17" i="1"/>
  <c r="L16" i="1"/>
  <c r="K16" i="1"/>
  <c r="I16" i="1"/>
  <c r="H16" i="1"/>
  <c r="F16" i="1"/>
  <c r="E16" i="1"/>
  <c r="N15" i="1"/>
  <c r="L15" i="1"/>
  <c r="K15" i="1"/>
  <c r="I15" i="1"/>
  <c r="H15" i="1"/>
  <c r="F15" i="1"/>
  <c r="E15" i="1"/>
  <c r="L14" i="1"/>
  <c r="K14" i="1"/>
  <c r="I14" i="1"/>
  <c r="H14" i="1"/>
  <c r="F14" i="1"/>
  <c r="E14" i="1"/>
  <c r="L13" i="1"/>
  <c r="K13" i="1"/>
  <c r="I13" i="1"/>
  <c r="H13" i="1"/>
  <c r="F13" i="1"/>
  <c r="E13" i="1"/>
  <c r="L12" i="1"/>
  <c r="K12" i="1"/>
  <c r="I12" i="1"/>
  <c r="H12" i="1"/>
  <c r="F12" i="1"/>
  <c r="E12" i="1"/>
  <c r="L11" i="1"/>
  <c r="K11" i="1"/>
  <c r="I11" i="1"/>
  <c r="H11" i="1"/>
  <c r="F11" i="1"/>
  <c r="E11" i="1"/>
  <c r="L10" i="1"/>
  <c r="K10" i="1"/>
  <c r="I10" i="1"/>
  <c r="H10" i="1"/>
  <c r="F10" i="1"/>
  <c r="E10" i="1"/>
  <c r="L9" i="1"/>
  <c r="K9" i="1"/>
  <c r="I9" i="1"/>
  <c r="H9" i="1"/>
  <c r="F9" i="1"/>
  <c r="E9" i="1"/>
  <c r="L8" i="1"/>
  <c r="K8" i="1"/>
  <c r="I8" i="1"/>
  <c r="H8" i="1"/>
  <c r="F8" i="1"/>
  <c r="E8" i="1"/>
  <c r="L7" i="1"/>
  <c r="K7" i="1"/>
  <c r="I7" i="1"/>
  <c r="H7" i="1"/>
  <c r="F7" i="1"/>
  <c r="E7" i="1"/>
  <c r="L6" i="1"/>
  <c r="K6" i="1"/>
  <c r="I6" i="1"/>
  <c r="H6" i="1"/>
  <c r="F6" i="1"/>
  <c r="E6" i="1"/>
  <c r="L5" i="1"/>
  <c r="K5" i="1"/>
  <c r="I5" i="1"/>
  <c r="H5" i="1"/>
  <c r="F5" i="1"/>
  <c r="E5" i="1"/>
  <c r="L4" i="1"/>
  <c r="K4" i="1"/>
  <c r="I4" i="1"/>
  <c r="H4" i="1"/>
  <c r="F4" i="1"/>
  <c r="E4" i="1"/>
  <c r="N13" i="1" l="1"/>
  <c r="O10" i="1"/>
  <c r="P10" i="1" s="1"/>
  <c r="O5" i="1"/>
  <c r="P5" i="1" s="1"/>
  <c r="P6" i="1"/>
  <c r="P7" i="1"/>
  <c r="P8" i="1"/>
  <c r="P9" i="1"/>
</calcChain>
</file>

<file path=xl/sharedStrings.xml><?xml version="1.0" encoding="utf-8"?>
<sst xmlns="http://schemas.openxmlformats.org/spreadsheetml/2006/main" count="979" uniqueCount="535">
  <si>
    <t>Clean Up Hours</t>
  </si>
  <si>
    <t>Spring 2019</t>
  </si>
  <si>
    <t>.</t>
  </si>
  <si>
    <t>Nitish Katta</t>
  </si>
  <si>
    <t>Names</t>
  </si>
  <si>
    <t>Hours</t>
  </si>
  <si>
    <t>Status</t>
  </si>
  <si>
    <t>NIBs</t>
  </si>
  <si>
    <t>Brian Matthews</t>
  </si>
  <si>
    <t>AMs</t>
  </si>
  <si>
    <t>Greg Varghese</t>
  </si>
  <si>
    <t>Seth Kempke</t>
  </si>
  <si>
    <t xml:space="preserve">Sayonara Squad </t>
  </si>
  <si>
    <t xml:space="preserve">Hours </t>
  </si>
  <si>
    <t>Chris Draper</t>
  </si>
  <si>
    <t>Ryan Salmon</t>
  </si>
  <si>
    <t>Austin Miles</t>
  </si>
  <si>
    <t>Brett Snyder</t>
  </si>
  <si>
    <t>Wednesday</t>
  </si>
  <si>
    <t>Jason Krist</t>
  </si>
  <si>
    <t>Davis Riddett</t>
  </si>
  <si>
    <t>Suchir Ural</t>
  </si>
  <si>
    <t>Mason Favro</t>
  </si>
  <si>
    <t>Brayton Miles</t>
  </si>
  <si>
    <t>Michael Xiao</t>
  </si>
  <si>
    <t>Cole Kibler</t>
  </si>
  <si>
    <t>Akhil Upad</t>
  </si>
  <si>
    <t>Brother</t>
  </si>
  <si>
    <t>Taekyu Kim</t>
  </si>
  <si>
    <t>Alec Liberman</t>
  </si>
  <si>
    <t>Brandon Dobson</t>
  </si>
  <si>
    <t>Austin Karesh</t>
  </si>
  <si>
    <t>Andy Begazo</t>
  </si>
  <si>
    <t>Daniel Becker</t>
  </si>
  <si>
    <t>Ethan Scott</t>
  </si>
  <si>
    <t>Thursday</t>
  </si>
  <si>
    <t xml:space="preserve">Gavin Lambert </t>
  </si>
  <si>
    <t>Joshua Jacob</t>
  </si>
  <si>
    <t>Cameron Chong</t>
  </si>
  <si>
    <t>Lucas Ovsyannikov</t>
  </si>
  <si>
    <t>Friday</t>
  </si>
  <si>
    <t>#</t>
  </si>
  <si>
    <t>% of Chapter</t>
  </si>
  <si>
    <t>Jacob Ward</t>
  </si>
  <si>
    <t>Matthew Kern</t>
  </si>
  <si>
    <t>Matthew Lim</t>
  </si>
  <si>
    <t>Cliff Panos</t>
  </si>
  <si>
    <t>Andrew Granger</t>
  </si>
  <si>
    <t>Saksham Gandhi</t>
  </si>
  <si>
    <t>Jack Sheldon</t>
  </si>
  <si>
    <t>Saturday</t>
  </si>
  <si>
    <t>Danny Bethancourt</t>
  </si>
  <si>
    <t>Kyle Wengryn</t>
  </si>
  <si>
    <t>Shane Donevant</t>
  </si>
  <si>
    <t>Shea Wells</t>
  </si>
  <si>
    <t>Harrison Morris</t>
  </si>
  <si>
    <t>Sunday</t>
  </si>
  <si>
    <t>Connor Hawley</t>
  </si>
  <si>
    <t>Xandy Ziemecki</t>
  </si>
  <si>
    <t>Harper Cline</t>
  </si>
  <si>
    <t>&lt;= 0</t>
  </si>
  <si>
    <t>Felipe Souza</t>
  </si>
  <si>
    <t>Andrew Grissom</t>
  </si>
  <si>
    <t>Austin Braswell</t>
  </si>
  <si>
    <t>Alex Cabrera</t>
  </si>
  <si>
    <t>Singhei Yeung</t>
  </si>
  <si>
    <t>Timothy Hardis</t>
  </si>
  <si>
    <t>Donghoon Shin</t>
  </si>
  <si>
    <t>Deepak Rao</t>
  </si>
  <si>
    <t>Daniel Marcos</t>
  </si>
  <si>
    <t>Josh Morgan</t>
  </si>
  <si>
    <t>Vishesh Ramesh</t>
  </si>
  <si>
    <t>Trevor Beachboard</t>
  </si>
  <si>
    <t>Andrew Morris</t>
  </si>
  <si>
    <t>Matthew Hogan</t>
  </si>
  <si>
    <t>Chase Cochrane</t>
  </si>
  <si>
    <t>Andrew Hintzman</t>
  </si>
  <si>
    <t>Max Al-Hasso</t>
  </si>
  <si>
    <t>Will Epperson</t>
  </si>
  <si>
    <t>Ethan Rosman</t>
  </si>
  <si>
    <t>Jeremy Bers</t>
  </si>
  <si>
    <t>Jeremy Webb</t>
  </si>
  <si>
    <t>Sam Gill</t>
  </si>
  <si>
    <t>Sam Lehman</t>
  </si>
  <si>
    <t>Jared Merenuk</t>
  </si>
  <si>
    <t>Ryan Moazzami</t>
  </si>
  <si>
    <t>Jeonghood Lee</t>
  </si>
  <si>
    <t>Mark Nissen</t>
  </si>
  <si>
    <t>Bharat Srirangam</t>
  </si>
  <si>
    <t>Max Brauer</t>
  </si>
  <si>
    <t>Blair Johnson</t>
  </si>
  <si>
    <t>Ryan Miles</t>
  </si>
  <si>
    <t>Alex Voor</t>
  </si>
  <si>
    <t>Shawyon Shirazi</t>
  </si>
  <si>
    <t>Skylar Lee</t>
  </si>
  <si>
    <t xml:space="preserve">Jackson Caruso </t>
  </si>
  <si>
    <t>Wesley Ford</t>
  </si>
  <si>
    <t>Will Platt</t>
  </si>
  <si>
    <t>Charlie Howard</t>
  </si>
  <si>
    <t>Ethan Smith</t>
  </si>
  <si>
    <t>Hunter Voltz</t>
  </si>
  <si>
    <t>Carter Hebert</t>
  </si>
  <si>
    <t>Matthew McDonald</t>
  </si>
  <si>
    <t>Michael Xu</t>
  </si>
  <si>
    <t>Riley Martin</t>
  </si>
  <si>
    <t>Raj Shiddapur</t>
  </si>
  <si>
    <t>Jack Novack</t>
  </si>
  <si>
    <t xml:space="preserve">Carter Heckle </t>
  </si>
  <si>
    <t>Grayson Eady</t>
  </si>
  <si>
    <t>Jack Crawford</t>
  </si>
  <si>
    <t>Mostafa Nasser</t>
  </si>
  <si>
    <t>Trent Weiss</t>
  </si>
  <si>
    <t>Sayonara</t>
  </si>
  <si>
    <t>&gt;= 5</t>
  </si>
  <si>
    <t>Tolga Ustuner</t>
  </si>
  <si>
    <t>Anthony D'Achille</t>
  </si>
  <si>
    <t xml:space="preserve">Zach Connollly </t>
  </si>
  <si>
    <t>AM</t>
  </si>
  <si>
    <t>Arjun Patel</t>
  </si>
  <si>
    <t>% Total Tasks Complete</t>
  </si>
  <si>
    <t>% Through Semester</t>
  </si>
  <si>
    <t>NIB</t>
  </si>
  <si>
    <t>Random Person Generator</t>
  </si>
  <si>
    <t xml:space="preserve"> </t>
  </si>
  <si>
    <t>Task Name</t>
  </si>
  <si>
    <t>Task ID</t>
  </si>
  <si>
    <t>Due Day</t>
  </si>
  <si>
    <t>Due Time</t>
  </si>
  <si>
    <t>Worth</t>
  </si>
  <si>
    <t>Chapter Setup/Breakdown</t>
  </si>
  <si>
    <t>Women's Restrooms</t>
  </si>
  <si>
    <t>Living Room and Rear Entry</t>
  </si>
  <si>
    <t>Party Cleanup</t>
  </si>
  <si>
    <t>Dining Room and Meal Plan</t>
  </si>
  <si>
    <t>Chapter and Conference Room</t>
  </si>
  <si>
    <t>Servery and Bathroom 1</t>
  </si>
  <si>
    <t>Bathroom 2E</t>
  </si>
  <si>
    <t>Bathroom 2W</t>
  </si>
  <si>
    <t>Bathroom 3E</t>
  </si>
  <si>
    <t>Bathroom 3W</t>
  </si>
  <si>
    <t>East Stariwell</t>
  </si>
  <si>
    <t>West Stairwell</t>
  </si>
  <si>
    <t>Halls and Laundry Room</t>
  </si>
  <si>
    <t>Kitchen</t>
  </si>
  <si>
    <t>Cleaner-on-call</t>
  </si>
  <si>
    <t>Courtyard and Porch</t>
  </si>
  <si>
    <t>Trashman</t>
  </si>
  <si>
    <t>Difficulty</t>
  </si>
  <si>
    <t>First Name</t>
  </si>
  <si>
    <t>Last Name</t>
  </si>
  <si>
    <t>E-mail Address</t>
  </si>
  <si>
    <t>Jackson</t>
  </si>
  <si>
    <t>Caruso</t>
  </si>
  <si>
    <t>706-207-9651</t>
  </si>
  <si>
    <t>jcaruso@gatech.edu</t>
  </si>
  <si>
    <t>Grayson</t>
  </si>
  <si>
    <t>Eady</t>
  </si>
  <si>
    <t>678-234-1414</t>
  </si>
  <si>
    <t>grayson.n.eady@gmail.com</t>
  </si>
  <si>
    <t>Wesley</t>
  </si>
  <si>
    <t>Ford</t>
  </si>
  <si>
    <t>914-980-9101</t>
  </si>
  <si>
    <t>wford32@gatech.edu</t>
  </si>
  <si>
    <t>Carter</t>
  </si>
  <si>
    <t>Hebert</t>
  </si>
  <si>
    <t>404-483-4463</t>
  </si>
  <si>
    <t>carter.hebert1234@gmail.com</t>
  </si>
  <si>
    <t>Blair</t>
  </si>
  <si>
    <t>Johnson</t>
  </si>
  <si>
    <t>865-310-5398</t>
  </si>
  <si>
    <t>blairjohnson@gatech.edu</t>
  </si>
  <si>
    <t>Gavin</t>
  </si>
  <si>
    <t>Lambert</t>
  </si>
  <si>
    <t>912-704-6959</t>
  </si>
  <si>
    <t>gmlambert@gatech.edu</t>
  </si>
  <si>
    <t>Jeonghoon</t>
  </si>
  <si>
    <t>Lee</t>
  </si>
  <si>
    <t>404-312-6188</t>
  </si>
  <si>
    <t>jlee3588@gatech.edu</t>
  </si>
  <si>
    <t>Skylar</t>
  </si>
  <si>
    <t>562-210-7389</t>
  </si>
  <si>
    <t>skylarlee@gatech.edu</t>
  </si>
  <si>
    <t>Thomas</t>
  </si>
  <si>
    <t>Marchese</t>
  </si>
  <si>
    <t>708-837-3708</t>
  </si>
  <si>
    <t>tmarchese3@gatech.edu</t>
  </si>
  <si>
    <t>Ryan</t>
  </si>
  <si>
    <t>Moazzami</t>
  </si>
  <si>
    <t>ryan.moazz@gmail.com</t>
  </si>
  <si>
    <t>Mark</t>
  </si>
  <si>
    <t>Nissen</t>
  </si>
  <si>
    <t>706-513-2151</t>
  </si>
  <si>
    <t>0217msn@gmail.com</t>
  </si>
  <si>
    <t xml:space="preserve">William </t>
  </si>
  <si>
    <t>Platt</t>
  </si>
  <si>
    <t>770-653-8074</t>
  </si>
  <si>
    <t>wplatt3@gatech.edu</t>
  </si>
  <si>
    <t>Joao Felipe</t>
  </si>
  <si>
    <t>Savi Mello de Souza</t>
  </si>
  <si>
    <t>jsouza78@gatech.edu</t>
  </si>
  <si>
    <t>Shawyon</t>
  </si>
  <si>
    <t>Shirazi</t>
  </si>
  <si>
    <t>770-896-7071</t>
  </si>
  <si>
    <t>shawyonshirazi@gmail.com</t>
  </si>
  <si>
    <t>Bharat</t>
  </si>
  <si>
    <t>Srirangam</t>
  </si>
  <si>
    <t>317-902-7190</t>
  </si>
  <si>
    <t>bharatsrirangam@gmail.com</t>
  </si>
  <si>
    <t>Raj</t>
  </si>
  <si>
    <t>704-962-2069</t>
  </si>
  <si>
    <t>rshiddapur3@gatech.edu</t>
  </si>
  <si>
    <t>Max</t>
  </si>
  <si>
    <t>Al-Hasso</t>
  </si>
  <si>
    <t>404-952-8478</t>
  </si>
  <si>
    <t>malhasso3@gatech.edu</t>
  </si>
  <si>
    <t>Trevor</t>
  </si>
  <si>
    <t>Beachboard</t>
  </si>
  <si>
    <t>302-727-2373</t>
  </si>
  <si>
    <t>trevorbeachboard@gmail.com</t>
  </si>
  <si>
    <t>Daniel</t>
  </si>
  <si>
    <t>Becker</t>
  </si>
  <si>
    <t>850-567-1020</t>
  </si>
  <si>
    <t>dbecker@gatech.edu</t>
  </si>
  <si>
    <t>Andy</t>
  </si>
  <si>
    <t>Begazo</t>
  </si>
  <si>
    <t>310-291-4776</t>
  </si>
  <si>
    <t>andybegazo@gmail.com</t>
  </si>
  <si>
    <t>Jeremy</t>
  </si>
  <si>
    <t>Bers</t>
  </si>
  <si>
    <t>443-750-0881</t>
  </si>
  <si>
    <t>jbers3@gatech.edu</t>
  </si>
  <si>
    <t>Bethancourt Jimenez</t>
  </si>
  <si>
    <t>503-317-7037</t>
  </si>
  <si>
    <t>danbethanc@gmail.com</t>
  </si>
  <si>
    <t>Austin</t>
  </si>
  <si>
    <t>Braswell</t>
  </si>
  <si>
    <t>229-364-8213</t>
  </si>
  <si>
    <t>ausbraswell@gmail.com</t>
  </si>
  <si>
    <t>Brauer</t>
  </si>
  <si>
    <t>770-403-9860</t>
  </si>
  <si>
    <t>brauerma17@gmail.com</t>
  </si>
  <si>
    <t>Alex</t>
  </si>
  <si>
    <t>Cabrera</t>
  </si>
  <si>
    <t>602-515-9416</t>
  </si>
  <si>
    <t>alex.cabrera@gmail.com</t>
  </si>
  <si>
    <t>Cameron</t>
  </si>
  <si>
    <t>Chong</t>
  </si>
  <si>
    <t>404-901-3220</t>
  </si>
  <si>
    <t>cmrnchong@gatech.edu</t>
  </si>
  <si>
    <t>James</t>
  </si>
  <si>
    <t>Cline</t>
  </si>
  <si>
    <t>706-799-6061</t>
  </si>
  <si>
    <t>james.h.cline@gmail.com</t>
  </si>
  <si>
    <t>Chase</t>
  </si>
  <si>
    <t>Cochrane</t>
  </si>
  <si>
    <t>704-649-5990</t>
  </si>
  <si>
    <t>ccochrane6@gatech.edu</t>
  </si>
  <si>
    <t>Zach</t>
  </si>
  <si>
    <t>Connolly</t>
  </si>
  <si>
    <t>404-680-0274</t>
  </si>
  <si>
    <t>zconnolly6@gatech.edu</t>
  </si>
  <si>
    <t>Jack</t>
  </si>
  <si>
    <t>Crawford</t>
  </si>
  <si>
    <t>205-499-0219</t>
  </si>
  <si>
    <t>jcrawford71@gatech.edu</t>
  </si>
  <si>
    <t>Anthony</t>
  </si>
  <si>
    <t>D'Achille</t>
  </si>
  <si>
    <t>561-839-0563</t>
  </si>
  <si>
    <t>adachille15@gmail.com</t>
  </si>
  <si>
    <t>Brandon</t>
  </si>
  <si>
    <t>Dobson</t>
  </si>
  <si>
    <t>678-894-6333</t>
  </si>
  <si>
    <t>bdobson6@gatech.edu</t>
  </si>
  <si>
    <t>Shane</t>
  </si>
  <si>
    <t>Donevant</t>
  </si>
  <si>
    <t>678-347-5542</t>
  </si>
  <si>
    <t>shanedonevant@gmail.com</t>
  </si>
  <si>
    <t>Chris</t>
  </si>
  <si>
    <t>Draper</t>
  </si>
  <si>
    <t>770-631-5019</t>
  </si>
  <si>
    <t>chrisd9809@gmail.com</t>
  </si>
  <si>
    <t>Will</t>
  </si>
  <si>
    <t>Epperson</t>
  </si>
  <si>
    <t>770-633-0485</t>
  </si>
  <si>
    <t>willepp@live.com</t>
  </si>
  <si>
    <t>Kevin</t>
  </si>
  <si>
    <t>Erb</t>
  </si>
  <si>
    <t>404-989-7540</t>
  </si>
  <si>
    <t>kerb3@gatech.edu</t>
  </si>
  <si>
    <t>Mason</t>
  </si>
  <si>
    <t>Favro</t>
  </si>
  <si>
    <t>404-426-3431</t>
  </si>
  <si>
    <t>mason@favrood.com</t>
  </si>
  <si>
    <t>Saksham</t>
  </si>
  <si>
    <t>Gandhi</t>
  </si>
  <si>
    <t>404-512-0137</t>
  </si>
  <si>
    <t>shakshamgandhi@gmail.com</t>
  </si>
  <si>
    <t>Sam</t>
  </si>
  <si>
    <t>Gill</t>
  </si>
  <si>
    <t>sgill34@gatech.edu</t>
  </si>
  <si>
    <t>Andrew</t>
  </si>
  <si>
    <t>Granger</t>
  </si>
  <si>
    <t>630-396-0099</t>
  </si>
  <si>
    <t>agranger3@gatech.edu</t>
  </si>
  <si>
    <t>Grissom</t>
  </si>
  <si>
    <t>404-357-3279</t>
  </si>
  <si>
    <t>andrewgrissom@gmail.com</t>
  </si>
  <si>
    <t>Mitch</t>
  </si>
  <si>
    <t>Hanson</t>
  </si>
  <si>
    <t>770-713-7521</t>
  </si>
  <si>
    <t>mitchth88@gmail.com</t>
  </si>
  <si>
    <t>Timothy</t>
  </si>
  <si>
    <t>Hardis</t>
  </si>
  <si>
    <t>914-907-2043</t>
  </si>
  <si>
    <t>tch37@msn.com</t>
  </si>
  <si>
    <t>Connor</t>
  </si>
  <si>
    <t>Hawley</t>
  </si>
  <si>
    <t>770-653-6677</t>
  </si>
  <si>
    <t>connor.hawley4@gmail.com</t>
  </si>
  <si>
    <t>Heckle</t>
  </si>
  <si>
    <t>615-788-1211</t>
  </si>
  <si>
    <t>Checkle@gatech.edu</t>
  </si>
  <si>
    <t>Hintzman</t>
  </si>
  <si>
    <t>414-758-5667</t>
  </si>
  <si>
    <t>andrewhintzman1@gmail.com</t>
  </si>
  <si>
    <t>Matthew</t>
  </si>
  <si>
    <t>Hogan</t>
  </si>
  <si>
    <t>973-796-7623</t>
  </si>
  <si>
    <t>mjhogan979@gmail.com</t>
  </si>
  <si>
    <t>Charlie</t>
  </si>
  <si>
    <t>Howard</t>
  </si>
  <si>
    <t>770-313-1094</t>
  </si>
  <si>
    <t>choward47@gatech.edu</t>
  </si>
  <si>
    <t>Joshua</t>
  </si>
  <si>
    <t>Jacob</t>
  </si>
  <si>
    <t>jjacob36@gatech.edu</t>
  </si>
  <si>
    <t>Karesh</t>
  </si>
  <si>
    <t>912-704-2764</t>
  </si>
  <si>
    <t>austin.karesh@gmail.com</t>
  </si>
  <si>
    <t>Karius</t>
  </si>
  <si>
    <t>803-270-2810</t>
  </si>
  <si>
    <t>alexkkarius@gmail.com</t>
  </si>
  <si>
    <t>Nitish</t>
  </si>
  <si>
    <t>Katta</t>
  </si>
  <si>
    <t>262-271-1535</t>
  </si>
  <si>
    <t>nitish.katta@gmail.com</t>
  </si>
  <si>
    <t>Seth</t>
  </si>
  <si>
    <t>Kempke</t>
  </si>
  <si>
    <t>267-885-4409</t>
  </si>
  <si>
    <t>sakempke@gmail.com</t>
  </si>
  <si>
    <t>Kern</t>
  </si>
  <si>
    <t>770-490-7071</t>
  </si>
  <si>
    <t>mkern8@gatech.edu</t>
  </si>
  <si>
    <t>Cole</t>
  </si>
  <si>
    <t>Kibler</t>
  </si>
  <si>
    <t>678-327-1753</t>
  </si>
  <si>
    <t>colekibler@gmail.com</t>
  </si>
  <si>
    <t>Taekyu</t>
  </si>
  <si>
    <t>Kim</t>
  </si>
  <si>
    <t>404-219-1079</t>
  </si>
  <si>
    <t>tkim461@gatech.edu</t>
  </si>
  <si>
    <t>David</t>
  </si>
  <si>
    <t>Lehman</t>
  </si>
  <si>
    <t>774-312-1548</t>
  </si>
  <si>
    <t>dlehman6@gatech.edu</t>
  </si>
  <si>
    <t>Alec</t>
  </si>
  <si>
    <t>Liberman</t>
  </si>
  <si>
    <t>617-733-8933</t>
  </si>
  <si>
    <t>alec.liberman@gmail.com</t>
  </si>
  <si>
    <t>Lim</t>
  </si>
  <si>
    <t>765-426-4473</t>
  </si>
  <si>
    <t>mlim45@gatech.edu</t>
  </si>
  <si>
    <t>Marcos</t>
  </si>
  <si>
    <t>404-620-9767</t>
  </si>
  <si>
    <t>dschwaycer@gmail.com</t>
  </si>
  <si>
    <t>Riley</t>
  </si>
  <si>
    <t>Martin</t>
  </si>
  <si>
    <t>443-876-3809</t>
  </si>
  <si>
    <t>rmartin@gatech.edu</t>
  </si>
  <si>
    <t>Brian</t>
  </si>
  <si>
    <t>Matthews</t>
  </si>
  <si>
    <t>770-605-4463</t>
  </si>
  <si>
    <t>brian@mattemail.com</t>
  </si>
  <si>
    <t>McDonald</t>
  </si>
  <si>
    <t>770-733-2047</t>
  </si>
  <si>
    <t>matt1458888@gmail.com</t>
  </si>
  <si>
    <t>Jared</t>
  </si>
  <si>
    <t>Merenuk</t>
  </si>
  <si>
    <t>678-525-1533</t>
  </si>
  <si>
    <t>jaerod1@gmail.com</t>
  </si>
  <si>
    <t>Brayton</t>
  </si>
  <si>
    <t>Miles</t>
  </si>
  <si>
    <t>850-797-3279</t>
  </si>
  <si>
    <t>brayton@gatech.edu</t>
  </si>
  <si>
    <t>404-922-0875</t>
  </si>
  <si>
    <t>ryanm1114@gmail.com</t>
  </si>
  <si>
    <t>Josh</t>
  </si>
  <si>
    <t>Morgan</t>
  </si>
  <si>
    <t>281-979-6193</t>
  </si>
  <si>
    <t>jmorgan63@gatech.edu</t>
  </si>
  <si>
    <t>Morris</t>
  </si>
  <si>
    <t>404-736-5286</t>
  </si>
  <si>
    <t>amorris45@gatech.edu</t>
  </si>
  <si>
    <t>Harrison</t>
  </si>
  <si>
    <t>404-736-5290</t>
  </si>
  <si>
    <t>hamorris76@gmail.com</t>
  </si>
  <si>
    <t>Mostafa</t>
  </si>
  <si>
    <t>Nasser</t>
  </si>
  <si>
    <t>404-933-7685</t>
  </si>
  <si>
    <t>mrmostafanasser@gmail.com</t>
  </si>
  <si>
    <t>Novack</t>
  </si>
  <si>
    <t>772-485-5892</t>
  </si>
  <si>
    <t>jackcnovack@gmail.com</t>
  </si>
  <si>
    <t>Lucas</t>
  </si>
  <si>
    <t>Ovsyannikov</t>
  </si>
  <si>
    <t>470-303-5518</t>
  </si>
  <si>
    <t>lucas@galenkamp.com</t>
  </si>
  <si>
    <t>Cliff</t>
  </si>
  <si>
    <t>Panos</t>
  </si>
  <si>
    <t>407-538-2214</t>
  </si>
  <si>
    <t>cliffpanos@gmail.com</t>
  </si>
  <si>
    <t>Arjun</t>
  </si>
  <si>
    <t>Patel</t>
  </si>
  <si>
    <t>336-391-0929</t>
  </si>
  <si>
    <t>arjun.patel1296@gmail.com</t>
  </si>
  <si>
    <t>Vishesh</t>
  </si>
  <si>
    <t>Ramesh</t>
  </si>
  <si>
    <t>203-979-6169</t>
  </si>
  <si>
    <t>vishesh.ramesh@gmail.com</t>
  </si>
  <si>
    <t>Deepak</t>
  </si>
  <si>
    <t>Rao</t>
  </si>
  <si>
    <t>678-879-7511</t>
  </si>
  <si>
    <t>rao.deepak.rao@gmail.com</t>
  </si>
  <si>
    <t>Davis</t>
  </si>
  <si>
    <t>Riddett</t>
  </si>
  <si>
    <t>404-805-4813</t>
  </si>
  <si>
    <t>driddett47@gmail.com</t>
  </si>
  <si>
    <t>Ethan</t>
  </si>
  <si>
    <t>Rosman</t>
  </si>
  <si>
    <t>443-520-2051</t>
  </si>
  <si>
    <t>ethanrosman99@gmail.com</t>
  </si>
  <si>
    <t>Salmon</t>
  </si>
  <si>
    <t>678-925-1034</t>
  </si>
  <si>
    <t>ryantsalmon@gatech.edu</t>
  </si>
  <si>
    <t>Antony</t>
  </si>
  <si>
    <t>Samuel</t>
  </si>
  <si>
    <t>832-278-7342</t>
  </si>
  <si>
    <t>antonysam2000@gmail.com</t>
  </si>
  <si>
    <t>Scott</t>
  </si>
  <si>
    <t>770-605-0091</t>
  </si>
  <si>
    <t>escott40@gatech.edu</t>
  </si>
  <si>
    <t>Sheldon</t>
  </si>
  <si>
    <t>404-915-8540</t>
  </si>
  <si>
    <t>jacksheldon14@gmail.com</t>
  </si>
  <si>
    <t>Donghoon</t>
  </si>
  <si>
    <t>Shin</t>
  </si>
  <si>
    <t>404-374-4771</t>
  </si>
  <si>
    <t>dshin76@gatech.edu</t>
  </si>
  <si>
    <t>Smith</t>
  </si>
  <si>
    <t>770-853-5170</t>
  </si>
  <si>
    <t>ethans@gatech.edu</t>
  </si>
  <si>
    <t>Brett</t>
  </si>
  <si>
    <t>Snyder</t>
  </si>
  <si>
    <t>410-913-9230</t>
  </si>
  <si>
    <t>basnyder@gatech.edu</t>
  </si>
  <si>
    <t>Summy</t>
  </si>
  <si>
    <t>404-370-2935</t>
  </si>
  <si>
    <t>summy2711@gmail.com</t>
  </si>
  <si>
    <t>Akhil</t>
  </si>
  <si>
    <t>Upad</t>
  </si>
  <si>
    <t>678-467-2137</t>
  </si>
  <si>
    <t>aupad3@gatech.edu</t>
  </si>
  <si>
    <t>Suchir</t>
  </si>
  <si>
    <t>Ural</t>
  </si>
  <si>
    <t>508-365-8641</t>
  </si>
  <si>
    <t>suchir.ural@gmail.com</t>
  </si>
  <si>
    <t>Tolga</t>
  </si>
  <si>
    <t>Ustuner</t>
  </si>
  <si>
    <t>404-421-5130</t>
  </si>
  <si>
    <t>ustunertolga@gmail.com</t>
  </si>
  <si>
    <t>Greg</t>
  </si>
  <si>
    <t>Varghese</t>
  </si>
  <si>
    <t>678-357-0553</t>
  </si>
  <si>
    <t>gregvarghese@gatech.edu</t>
  </si>
  <si>
    <t>Hunter</t>
  </si>
  <si>
    <t>Voltz</t>
  </si>
  <si>
    <t>757-376-3352</t>
  </si>
  <si>
    <t>hgvolt@gmail.com</t>
  </si>
  <si>
    <t>Voor</t>
  </si>
  <si>
    <t>502-930-5106</t>
  </si>
  <si>
    <t>awvoor@gmail.com</t>
  </si>
  <si>
    <t>Ward</t>
  </si>
  <si>
    <t>678-820-8977</t>
  </si>
  <si>
    <t>jacobhward1@gmail.com</t>
  </si>
  <si>
    <t>Webb</t>
  </si>
  <si>
    <t>jeremy.webb429@gmail.com</t>
  </si>
  <si>
    <t>Trent</t>
  </si>
  <si>
    <t>Weiss</t>
  </si>
  <si>
    <t>215-771-0162</t>
  </si>
  <si>
    <t>tweiss7@gatech.edu</t>
  </si>
  <si>
    <t>Shea</t>
  </si>
  <si>
    <t>Wells</t>
  </si>
  <si>
    <t>513-379-4904</t>
  </si>
  <si>
    <t>wells.shea@gmail.com</t>
  </si>
  <si>
    <t>Kyle</t>
  </si>
  <si>
    <t>Wengryn</t>
  </si>
  <si>
    <t>908-229-6541</t>
  </si>
  <si>
    <t>kwengryn3@gatech.edu</t>
  </si>
  <si>
    <t>Michael</t>
  </si>
  <si>
    <t>Xiao</t>
  </si>
  <si>
    <t>781-686-2969</t>
  </si>
  <si>
    <t>michaelxiao@gatech.edu</t>
  </si>
  <si>
    <t>Xu</t>
  </si>
  <si>
    <t>678-978-4327</t>
  </si>
  <si>
    <t>xuhanwen97@gmail.com</t>
  </si>
  <si>
    <t>Singhei</t>
  </si>
  <si>
    <t>Yeung</t>
  </si>
  <si>
    <t>203-331-7550</t>
  </si>
  <si>
    <t>syeung6@gatech.edu</t>
  </si>
  <si>
    <t>Alexander</t>
  </si>
  <si>
    <t>Ziemecki</t>
  </si>
  <si>
    <t>cane.intel@gmail.com</t>
  </si>
  <si>
    <t>Nathan</t>
  </si>
  <si>
    <t>Zottnick</t>
  </si>
  <si>
    <t>678-936-6109</t>
  </si>
  <si>
    <t>sharkno.3@gmail.com</t>
  </si>
  <si>
    <t>SS</t>
  </si>
  <si>
    <t>Phone</t>
  </si>
  <si>
    <t>Jason</t>
  </si>
  <si>
    <t>Krist</t>
  </si>
  <si>
    <t>Active</t>
  </si>
  <si>
    <t>John</t>
  </si>
  <si>
    <t>Shiddapur</t>
  </si>
  <si>
    <t>470-263-7816</t>
  </si>
  <si>
    <t>j.austinmiles@outlook.com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</si>
</sst>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name val="Arial"/>
      <family val="2"/>
    </font>
    <font>
      <sz val="21"/>
      <color rgb="FFFFD966"/>
      <name val="Calibri"/>
      <family val="2"/>
    </font>
    <font>
      <sz val="22"/>
      <color rgb="FFFFD966"/>
      <name val="Calibri"/>
      <family val="2"/>
    </font>
    <font>
      <sz val="10"/>
      <name val="Arial"/>
      <family val="2"/>
    </font>
    <font>
      <sz val="14"/>
      <color rgb="FFFFD966"/>
      <name val="Calibri"/>
      <family val="2"/>
    </font>
    <font>
      <sz val="6"/>
      <color rgb="FFFFD966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EFEFEF"/>
      <name val="Arial"/>
      <family val="2"/>
    </font>
    <font>
      <sz val="11"/>
      <color rgb="FF000000"/>
      <name val="Inconsolata"/>
    </font>
    <font>
      <u/>
      <sz val="11"/>
      <color rgb="FF008000"/>
      <name val="Arial"/>
      <family val="2"/>
    </font>
    <font>
      <b/>
      <sz val="12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center"/>
    </xf>
    <xf numFmtId="0" fontId="9" fillId="0" borderId="0" xfId="0" applyFont="1"/>
    <xf numFmtId="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4" borderId="0" xfId="0" applyFont="1" applyFill="1"/>
    <xf numFmtId="0" fontId="10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11" fillId="0" borderId="0" xfId="0" applyFont="1"/>
    <xf numFmtId="0" fontId="9" fillId="0" borderId="4" xfId="0" applyFont="1" applyBorder="1" applyAlignment="1">
      <alignment horizontal="center"/>
    </xf>
    <xf numFmtId="0" fontId="12" fillId="4" borderId="0" xfId="0" applyFont="1" applyFill="1"/>
    <xf numFmtId="0" fontId="9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0" fontId="0" fillId="0" borderId="0" xfId="0" applyNumberFormat="1"/>
    <xf numFmtId="0" fontId="15" fillId="0" borderId="0" xfId="0" applyFont="1"/>
    <xf numFmtId="0" fontId="16" fillId="0" borderId="0" xfId="0" applyFont="1"/>
    <xf numFmtId="0" fontId="2" fillId="2" borderId="0" xfId="0" applyFont="1" applyFill="1"/>
    <xf numFmtId="0" fontId="0" fillId="0" borderId="0" xfId="0"/>
    <xf numFmtId="0" fontId="10" fillId="5" borderId="1" xfId="0" applyFont="1" applyFill="1" applyBorder="1" applyAlignment="1">
      <alignment horizontal="center"/>
    </xf>
    <xf numFmtId="0" fontId="4" fillId="0" borderId="2" xfId="0" applyFont="1" applyBorder="1"/>
    <xf numFmtId="2" fontId="13" fillId="0" borderId="5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14" fillId="4" borderId="5" xfId="0" applyFont="1" applyFill="1" applyBorder="1"/>
    <xf numFmtId="10" fontId="13" fillId="0" borderId="5" xfId="0" applyNumberFormat="1" applyFont="1" applyBorder="1" applyAlignment="1">
      <alignment horizontal="center"/>
    </xf>
    <xf numFmtId="0" fontId="8" fillId="0" borderId="0" xfId="0" applyFont="1"/>
    <xf numFmtId="0" fontId="17" fillId="0" borderId="0" xfId="1"/>
  </cellXfs>
  <cellStyles count="2">
    <cellStyle name="Hyperlink" xfId="1" builtinId="8"/>
    <cellStyle name="Normal" xfId="0" builtinId="0"/>
  </cellStyles>
  <dxfs count="57"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25" formatCode="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.austinmiles/Documents/DX/House%20Manager/Cleanup%20Hours%20-%20Spring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ly - Check Hours Here"/>
      <sheetName val="Input"/>
      <sheetName val="Schedule"/>
    </sheetNames>
    <sheetDataSet>
      <sheetData sheetId="0"/>
      <sheetData sheetId="1">
        <row r="3">
          <cell r="A3" t="str">
            <v>Nitish Katta</v>
          </cell>
          <cell r="C3">
            <v>-1</v>
          </cell>
        </row>
        <row r="4">
          <cell r="A4" t="str">
            <v>Brian Matthews</v>
          </cell>
          <cell r="C4">
            <v>-1</v>
          </cell>
        </row>
        <row r="5">
          <cell r="A5" t="str">
            <v>Greg Varghese</v>
          </cell>
          <cell r="C5">
            <v>-1</v>
          </cell>
        </row>
        <row r="6">
          <cell r="A6" t="str">
            <v>Seth Kempke</v>
          </cell>
          <cell r="C6">
            <v>-2</v>
          </cell>
        </row>
        <row r="7">
          <cell r="A7" t="str">
            <v>Chris Draper</v>
          </cell>
          <cell r="C7">
            <v>5</v>
          </cell>
        </row>
        <row r="8">
          <cell r="A8" t="str">
            <v>Ryan Salmon</v>
          </cell>
          <cell r="C8">
            <v>5</v>
          </cell>
        </row>
        <row r="9">
          <cell r="A9" t="str">
            <v>Brett Snyder</v>
          </cell>
          <cell r="C9">
            <v>1</v>
          </cell>
        </row>
        <row r="10">
          <cell r="A10" t="str">
            <v>Jason Krist</v>
          </cell>
          <cell r="C10">
            <v>1</v>
          </cell>
        </row>
        <row r="11">
          <cell r="A11" t="str">
            <v>Davis Riddett</v>
          </cell>
          <cell r="C11">
            <v>1</v>
          </cell>
        </row>
        <row r="12">
          <cell r="A12" t="str">
            <v>Suchir Ural</v>
          </cell>
          <cell r="C12">
            <v>1</v>
          </cell>
        </row>
        <row r="13">
          <cell r="A13" t="str">
            <v>Brayton Miles</v>
          </cell>
          <cell r="C13">
            <v>2</v>
          </cell>
        </row>
        <row r="14">
          <cell r="A14" t="str">
            <v>Davis Riddett</v>
          </cell>
          <cell r="C14">
            <v>1</v>
          </cell>
        </row>
        <row r="15">
          <cell r="A15" t="str">
            <v>Michael Xiao</v>
          </cell>
          <cell r="C15">
            <v>1</v>
          </cell>
        </row>
        <row r="16">
          <cell r="A16" t="str">
            <v>Cole Kibler</v>
          </cell>
          <cell r="C16">
            <v>1</v>
          </cell>
        </row>
        <row r="17">
          <cell r="A17" t="str">
            <v>Greg Varghese</v>
          </cell>
          <cell r="C17">
            <v>2</v>
          </cell>
        </row>
        <row r="18">
          <cell r="A18" t="str">
            <v>Akhil Upad</v>
          </cell>
          <cell r="C18">
            <v>2</v>
          </cell>
        </row>
        <row r="19">
          <cell r="A19" t="str">
            <v>Alec Liberman</v>
          </cell>
          <cell r="C19">
            <v>1</v>
          </cell>
        </row>
        <row r="20">
          <cell r="A20" t="str">
            <v>Brandon Dobson</v>
          </cell>
          <cell r="C20">
            <v>2</v>
          </cell>
        </row>
        <row r="21">
          <cell r="A21" t="str">
            <v>Andy Begazo</v>
          </cell>
          <cell r="C21">
            <v>1</v>
          </cell>
        </row>
        <row r="22">
          <cell r="A22" t="str">
            <v>Cameron Chong</v>
          </cell>
          <cell r="C22">
            <v>1</v>
          </cell>
        </row>
        <row r="23">
          <cell r="A23" t="str">
            <v>Jacob Ward</v>
          </cell>
          <cell r="C23">
            <v>1</v>
          </cell>
        </row>
        <row r="24">
          <cell r="A24" t="str">
            <v>Matthew Lim</v>
          </cell>
          <cell r="C24">
            <v>1</v>
          </cell>
        </row>
        <row r="25">
          <cell r="A25" t="str">
            <v>Cliff Panos</v>
          </cell>
          <cell r="C25">
            <v>1</v>
          </cell>
        </row>
        <row r="26">
          <cell r="A26" t="str">
            <v>Andrew Granger</v>
          </cell>
          <cell r="C26">
            <v>1</v>
          </cell>
        </row>
        <row r="27">
          <cell r="A27" t="str">
            <v>Jack Sheldon</v>
          </cell>
          <cell r="C27">
            <v>1</v>
          </cell>
        </row>
        <row r="28">
          <cell r="A28" t="str">
            <v>Kyle Wengryn</v>
          </cell>
          <cell r="C28">
            <v>1</v>
          </cell>
        </row>
        <row r="29">
          <cell r="A29" t="str">
            <v>Harrison Morris</v>
          </cell>
          <cell r="C29">
            <v>1</v>
          </cell>
        </row>
        <row r="30">
          <cell r="A30" t="str">
            <v>Connor Hawley</v>
          </cell>
          <cell r="C30">
            <v>1</v>
          </cell>
        </row>
        <row r="31">
          <cell r="A31" t="str">
            <v>Mason Favro</v>
          </cell>
          <cell r="C31">
            <v>1</v>
          </cell>
        </row>
        <row r="32">
          <cell r="A32" t="str">
            <v>Jacob Ward</v>
          </cell>
          <cell r="C32">
            <v>1</v>
          </cell>
        </row>
        <row r="33">
          <cell r="A33" t="str">
            <v>Deepak Rao</v>
          </cell>
          <cell r="C33">
            <v>1</v>
          </cell>
        </row>
        <row r="34">
          <cell r="A34" t="str">
            <v>Andrew Morris</v>
          </cell>
          <cell r="C34">
            <v>1</v>
          </cell>
        </row>
        <row r="35">
          <cell r="A35" t="str">
            <v>Austin Braswell</v>
          </cell>
          <cell r="C35">
            <v>1</v>
          </cell>
        </row>
        <row r="36">
          <cell r="A36" t="str">
            <v>Andrew Grissom</v>
          </cell>
          <cell r="C36">
            <v>1</v>
          </cell>
        </row>
        <row r="37">
          <cell r="A37" t="str">
            <v>Deepak Rao</v>
          </cell>
          <cell r="C37">
            <v>1</v>
          </cell>
        </row>
        <row r="38">
          <cell r="A38" t="str">
            <v>Matthew Hogan</v>
          </cell>
          <cell r="C38">
            <v>2</v>
          </cell>
        </row>
        <row r="39">
          <cell r="A39" t="str">
            <v>Josh Morgan</v>
          </cell>
          <cell r="C39">
            <v>2</v>
          </cell>
        </row>
        <row r="40">
          <cell r="A40" t="str">
            <v>Michael Xiao</v>
          </cell>
          <cell r="C40">
            <v>1</v>
          </cell>
        </row>
        <row r="41">
          <cell r="A41" t="str">
            <v>Andrew Hintzman</v>
          </cell>
          <cell r="C41">
            <v>1</v>
          </cell>
        </row>
        <row r="42">
          <cell r="A42" t="str">
            <v>Max Al-Hasso</v>
          </cell>
          <cell r="C42">
            <v>1</v>
          </cell>
        </row>
        <row r="43">
          <cell r="A43" t="str">
            <v>Will Epperson</v>
          </cell>
          <cell r="C43">
            <v>1</v>
          </cell>
        </row>
        <row r="44">
          <cell r="A44" t="str">
            <v>Lucas Ovsyannikov</v>
          </cell>
          <cell r="C44">
            <v>1</v>
          </cell>
        </row>
        <row r="45">
          <cell r="A45" t="str">
            <v>Ethan Rosman</v>
          </cell>
          <cell r="C45">
            <v>2</v>
          </cell>
        </row>
        <row r="46">
          <cell r="A46" t="str">
            <v>Cole Kibler</v>
          </cell>
          <cell r="C46">
            <v>1.5</v>
          </cell>
        </row>
        <row r="47">
          <cell r="A47" t="str">
            <v>Jeremy Bers</v>
          </cell>
          <cell r="C47">
            <v>1</v>
          </cell>
        </row>
        <row r="48">
          <cell r="A48" t="str">
            <v>Jeremy Webb</v>
          </cell>
          <cell r="C48">
            <v>1</v>
          </cell>
        </row>
        <row r="49">
          <cell r="A49" t="str">
            <v>Saksham Gandhi</v>
          </cell>
          <cell r="C49">
            <v>1</v>
          </cell>
        </row>
        <row r="50">
          <cell r="A50" t="str">
            <v>Sam Gill</v>
          </cell>
          <cell r="C50">
            <v>1</v>
          </cell>
        </row>
        <row r="51">
          <cell r="A51" t="str">
            <v>Taekyu Kim</v>
          </cell>
          <cell r="C51">
            <v>1</v>
          </cell>
        </row>
        <row r="52">
          <cell r="A52" t="str">
            <v>Max Al-Hasso</v>
          </cell>
          <cell r="C52">
            <v>1</v>
          </cell>
        </row>
        <row r="53">
          <cell r="A53" t="str">
            <v>Sam Lehman</v>
          </cell>
          <cell r="C53">
            <v>1</v>
          </cell>
        </row>
        <row r="54">
          <cell r="A54" t="str">
            <v>Austin Karesh</v>
          </cell>
          <cell r="C54">
            <v>1</v>
          </cell>
        </row>
        <row r="55">
          <cell r="A55" t="str">
            <v>Ryan Moazzami</v>
          </cell>
          <cell r="C55">
            <v>1</v>
          </cell>
        </row>
        <row r="56">
          <cell r="A56" t="str">
            <v>Jeonghood Lee</v>
          </cell>
          <cell r="C56">
            <v>1</v>
          </cell>
        </row>
        <row r="57">
          <cell r="A57" t="str">
            <v>Mark Nissen</v>
          </cell>
          <cell r="C57">
            <v>2</v>
          </cell>
        </row>
        <row r="58">
          <cell r="A58" t="str">
            <v>Bharat Srirangam</v>
          </cell>
          <cell r="C58">
            <v>1</v>
          </cell>
        </row>
        <row r="59">
          <cell r="A59" t="str">
            <v>Blair Johnson</v>
          </cell>
          <cell r="C59">
            <v>1</v>
          </cell>
        </row>
        <row r="60">
          <cell r="A60" t="str">
            <v>Ryan Miles</v>
          </cell>
          <cell r="C60">
            <v>1</v>
          </cell>
        </row>
        <row r="61">
          <cell r="A61" t="str">
            <v xml:space="preserve">Gavin Lambert </v>
          </cell>
          <cell r="C61">
            <v>1</v>
          </cell>
        </row>
        <row r="62">
          <cell r="A62" t="str">
            <v>Brian Matthews</v>
          </cell>
          <cell r="C62">
            <v>1</v>
          </cell>
        </row>
        <row r="63">
          <cell r="A63" t="str">
            <v>Alex Voor</v>
          </cell>
          <cell r="C63">
            <v>1</v>
          </cell>
        </row>
        <row r="64">
          <cell r="A64" t="str">
            <v>Seth Kempke</v>
          </cell>
          <cell r="C64">
            <v>1</v>
          </cell>
        </row>
        <row r="65">
          <cell r="A65" t="str">
            <v>Shawyon Shirazi</v>
          </cell>
          <cell r="C65">
            <v>1</v>
          </cell>
        </row>
        <row r="66">
          <cell r="A66" t="str">
            <v>Skylar Lee</v>
          </cell>
          <cell r="C66">
            <v>1</v>
          </cell>
        </row>
        <row r="67">
          <cell r="A67" t="str">
            <v xml:space="preserve">Jackson Caruso </v>
          </cell>
          <cell r="C67">
            <v>1</v>
          </cell>
        </row>
        <row r="68">
          <cell r="A68" t="str">
            <v>Wesley Ford</v>
          </cell>
          <cell r="C68">
            <v>3</v>
          </cell>
        </row>
        <row r="69">
          <cell r="A69" t="str">
            <v>Will Platt</v>
          </cell>
          <cell r="C69">
            <v>1</v>
          </cell>
        </row>
        <row r="70">
          <cell r="A70" t="str">
            <v>Ethan Rosman</v>
          </cell>
          <cell r="C70">
            <v>1</v>
          </cell>
        </row>
        <row r="71">
          <cell r="A71" t="str">
            <v>Davis Riddett</v>
          </cell>
          <cell r="C71">
            <v>2</v>
          </cell>
        </row>
        <row r="72">
          <cell r="A72" t="str">
            <v>Charlie Howard</v>
          </cell>
          <cell r="C72">
            <v>2</v>
          </cell>
        </row>
        <row r="73">
          <cell r="A73" t="str">
            <v>Andrew Hintzman</v>
          </cell>
          <cell r="C73">
            <v>2</v>
          </cell>
        </row>
        <row r="74">
          <cell r="A74" t="str">
            <v>Sam Gill</v>
          </cell>
          <cell r="C74">
            <v>2</v>
          </cell>
        </row>
        <row r="75">
          <cell r="A75" t="str">
            <v>Jeremy Bers</v>
          </cell>
          <cell r="C75">
            <v>2</v>
          </cell>
        </row>
        <row r="76">
          <cell r="A76" t="str">
            <v>Austin Miles</v>
          </cell>
          <cell r="C76">
            <v>2</v>
          </cell>
        </row>
        <row r="77">
          <cell r="A77" t="str">
            <v>Jacob Ward</v>
          </cell>
          <cell r="C77">
            <v>1</v>
          </cell>
        </row>
        <row r="78">
          <cell r="A78" t="str">
            <v>Austin Miles</v>
          </cell>
          <cell r="C78">
            <v>1</v>
          </cell>
        </row>
        <row r="79">
          <cell r="A79" t="str">
            <v>Andrew Hintzman</v>
          </cell>
          <cell r="C79">
            <v>1</v>
          </cell>
        </row>
        <row r="80">
          <cell r="A80" t="str">
            <v>Ethan Smith</v>
          </cell>
          <cell r="C80">
            <v>2</v>
          </cell>
        </row>
        <row r="81">
          <cell r="A81" t="str">
            <v>Max Brauer</v>
          </cell>
          <cell r="C81">
            <v>5</v>
          </cell>
        </row>
        <row r="82">
          <cell r="A82" t="str">
            <v>Brett Snyder</v>
          </cell>
          <cell r="C82">
            <v>1</v>
          </cell>
        </row>
        <row r="83">
          <cell r="A83" t="str">
            <v>Jack Sheldon</v>
          </cell>
          <cell r="C83">
            <v>2</v>
          </cell>
        </row>
        <row r="84">
          <cell r="A84" t="str">
            <v>Brett Snyder</v>
          </cell>
          <cell r="C84">
            <v>1</v>
          </cell>
        </row>
        <row r="85">
          <cell r="A85" t="str">
            <v>Will Epperson</v>
          </cell>
          <cell r="C85">
            <v>1</v>
          </cell>
        </row>
        <row r="86">
          <cell r="A86" t="str">
            <v>Jared Merenuk</v>
          </cell>
          <cell r="C86">
            <v>1</v>
          </cell>
        </row>
        <row r="87">
          <cell r="A87" t="str">
            <v>Alex Cabrera</v>
          </cell>
          <cell r="C87">
            <v>1</v>
          </cell>
        </row>
        <row r="88">
          <cell r="A88" t="str">
            <v>Hunter Voltz</v>
          </cell>
          <cell r="C88">
            <v>2</v>
          </cell>
        </row>
        <row r="89">
          <cell r="A89" t="str">
            <v>Charlie Howard</v>
          </cell>
          <cell r="C89">
            <v>2</v>
          </cell>
        </row>
        <row r="90">
          <cell r="A90" t="str">
            <v>Carter Hebert</v>
          </cell>
          <cell r="C90">
            <v>2</v>
          </cell>
        </row>
        <row r="91">
          <cell r="A91" t="str">
            <v>Matthew McDonald</v>
          </cell>
          <cell r="C91">
            <v>2</v>
          </cell>
        </row>
        <row r="92">
          <cell r="A92" t="str">
            <v>Chase Cochrane</v>
          </cell>
          <cell r="C92">
            <v>1</v>
          </cell>
        </row>
        <row r="93">
          <cell r="A93" t="str">
            <v>Ethan Smith</v>
          </cell>
          <cell r="C93">
            <v>0</v>
          </cell>
        </row>
        <row r="94">
          <cell r="A94" t="str">
            <v>Michael Xu</v>
          </cell>
          <cell r="C94">
            <v>1</v>
          </cell>
        </row>
        <row r="95">
          <cell r="A95" t="str">
            <v>Ethan Scott</v>
          </cell>
          <cell r="C95">
            <v>1</v>
          </cell>
        </row>
        <row r="96">
          <cell r="A96" t="str">
            <v>Raj Shiddapur</v>
          </cell>
          <cell r="C96">
            <v>1</v>
          </cell>
        </row>
        <row r="97">
          <cell r="A97" t="str">
            <v>Jack Novack</v>
          </cell>
          <cell r="C97">
            <v>1</v>
          </cell>
        </row>
        <row r="98">
          <cell r="A98" t="str">
            <v xml:space="preserve">Carter Heckle </v>
          </cell>
          <cell r="C98">
            <v>1</v>
          </cell>
        </row>
        <row r="99">
          <cell r="A99" t="str">
            <v>Daniel Becker</v>
          </cell>
          <cell r="C99">
            <v>1</v>
          </cell>
        </row>
        <row r="100">
          <cell r="A100" t="str">
            <v>Daniel Marcos</v>
          </cell>
          <cell r="C100">
            <v>-1</v>
          </cell>
        </row>
        <row r="101">
          <cell r="A101" t="str">
            <v>Grayson Eady</v>
          </cell>
          <cell r="C101">
            <v>1</v>
          </cell>
        </row>
        <row r="102">
          <cell r="A102" t="str">
            <v>Matthew Kern</v>
          </cell>
          <cell r="C102">
            <v>1</v>
          </cell>
        </row>
        <row r="103">
          <cell r="A103" t="str">
            <v>Joshua Jacob</v>
          </cell>
          <cell r="C103">
            <v>1</v>
          </cell>
        </row>
        <row r="104">
          <cell r="A104" t="str">
            <v>Jack Crawford</v>
          </cell>
          <cell r="C104">
            <v>1</v>
          </cell>
        </row>
        <row r="105">
          <cell r="A105" t="str">
            <v>Vishesh Ramesh</v>
          </cell>
          <cell r="C105">
            <v>2</v>
          </cell>
        </row>
        <row r="106">
          <cell r="A106" t="str">
            <v>Mark Nissen</v>
          </cell>
          <cell r="C106">
            <v>1</v>
          </cell>
        </row>
        <row r="107">
          <cell r="A107" t="str">
            <v>Austin Miles</v>
          </cell>
          <cell r="C107">
            <v>1</v>
          </cell>
        </row>
        <row r="108">
          <cell r="A108" t="str">
            <v>Mostafa Nasser</v>
          </cell>
          <cell r="C108">
            <v>1</v>
          </cell>
        </row>
        <row r="109">
          <cell r="A109" t="str">
            <v>Danny Bethancourt</v>
          </cell>
          <cell r="C109">
            <v>1</v>
          </cell>
        </row>
        <row r="110">
          <cell r="A110" t="str">
            <v>Shane Donevant</v>
          </cell>
          <cell r="C110">
            <v>1</v>
          </cell>
        </row>
        <row r="111">
          <cell r="A111" t="str">
            <v>Jack Crawford</v>
          </cell>
          <cell r="C111">
            <v>2</v>
          </cell>
        </row>
        <row r="112">
          <cell r="A112" t="str">
            <v>Trent Weiss</v>
          </cell>
          <cell r="C112">
            <v>1</v>
          </cell>
        </row>
        <row r="113">
          <cell r="A113" t="str">
            <v>Nitish Katta</v>
          </cell>
          <cell r="C113">
            <v>2</v>
          </cell>
        </row>
        <row r="114">
          <cell r="A114" t="str">
            <v>Seth Kempke</v>
          </cell>
          <cell r="C114">
            <v>1</v>
          </cell>
        </row>
        <row r="115">
          <cell r="A115" t="str">
            <v>Shea Wells</v>
          </cell>
          <cell r="C115">
            <v>1</v>
          </cell>
        </row>
        <row r="116">
          <cell r="A116" t="str">
            <v>Seth Kempke</v>
          </cell>
          <cell r="C116">
            <v>1</v>
          </cell>
        </row>
        <row r="117">
          <cell r="A117" t="str">
            <v>Seth Kempke</v>
          </cell>
          <cell r="C117">
            <v>1</v>
          </cell>
        </row>
        <row r="118">
          <cell r="A118" t="str">
            <v>Seth Kempke</v>
          </cell>
          <cell r="C118">
            <v>1</v>
          </cell>
        </row>
        <row r="119">
          <cell r="A119" t="str">
            <v>Seth Kempke</v>
          </cell>
          <cell r="C119">
            <v>1</v>
          </cell>
        </row>
        <row r="120">
          <cell r="A120" t="str">
            <v>Xandy Ziemecki</v>
          </cell>
          <cell r="C120">
            <v>1</v>
          </cell>
        </row>
        <row r="121">
          <cell r="A121" t="str">
            <v>Riley Martin</v>
          </cell>
          <cell r="C121">
            <v>1</v>
          </cell>
        </row>
        <row r="122">
          <cell r="A122" t="str">
            <v>Harper Cline</v>
          </cell>
          <cell r="C122">
            <v>1</v>
          </cell>
        </row>
        <row r="123">
          <cell r="A123" t="str">
            <v>Andrew Granger</v>
          </cell>
          <cell r="C123">
            <v>1</v>
          </cell>
        </row>
        <row r="124">
          <cell r="A124" t="str">
            <v>Felipe Souza</v>
          </cell>
          <cell r="C124">
            <v>1</v>
          </cell>
        </row>
        <row r="125">
          <cell r="A125" t="str">
            <v>Trevor Beachboard</v>
          </cell>
          <cell r="C125">
            <v>1</v>
          </cell>
        </row>
        <row r="126">
          <cell r="A126" t="str">
            <v>Tolga Ustuner</v>
          </cell>
          <cell r="C126">
            <v>2</v>
          </cell>
        </row>
        <row r="127">
          <cell r="A127" t="str">
            <v>Ryan Miles</v>
          </cell>
          <cell r="C127">
            <v>2</v>
          </cell>
        </row>
        <row r="128">
          <cell r="A128" t="str">
            <v>Andrew Granger</v>
          </cell>
          <cell r="C128">
            <v>1</v>
          </cell>
        </row>
        <row r="129">
          <cell r="A129" t="str">
            <v>Brian Matthews</v>
          </cell>
          <cell r="C129">
            <v>1</v>
          </cell>
        </row>
        <row r="130">
          <cell r="A130" t="str">
            <v>Timothy Hardis</v>
          </cell>
          <cell r="C130">
            <v>1</v>
          </cell>
        </row>
        <row r="131">
          <cell r="A131" t="str">
            <v>Skylar Lee</v>
          </cell>
          <cell r="C131">
            <v>1</v>
          </cell>
        </row>
        <row r="132">
          <cell r="A132" t="str">
            <v>Daniel Marcos</v>
          </cell>
          <cell r="C132">
            <v>2</v>
          </cell>
        </row>
        <row r="133">
          <cell r="A133" t="str">
            <v>Kyle Wengryn</v>
          </cell>
          <cell r="C133">
            <v>1</v>
          </cell>
        </row>
        <row r="134">
          <cell r="A134" t="str">
            <v>Blair Johnson</v>
          </cell>
          <cell r="C134">
            <v>1</v>
          </cell>
        </row>
        <row r="135">
          <cell r="A135" t="str">
            <v>Cameron Chong</v>
          </cell>
          <cell r="C135">
            <v>1</v>
          </cell>
        </row>
        <row r="136">
          <cell r="A136" t="str">
            <v>Harrison Morris</v>
          </cell>
          <cell r="C136">
            <v>2</v>
          </cell>
        </row>
        <row r="137">
          <cell r="A137" t="str">
            <v>Anthony D'Achille</v>
          </cell>
          <cell r="C137">
            <v>1</v>
          </cell>
        </row>
        <row r="138">
          <cell r="A138" t="str">
            <v>Donghoon Shin</v>
          </cell>
          <cell r="C138">
            <v>1</v>
          </cell>
        </row>
        <row r="139">
          <cell r="A139" t="str">
            <v>Trevor Beachboard</v>
          </cell>
          <cell r="C139">
            <v>1</v>
          </cell>
        </row>
        <row r="140">
          <cell r="A140" t="str">
            <v xml:space="preserve">Zach Connollly </v>
          </cell>
          <cell r="C140">
            <v>1</v>
          </cell>
        </row>
        <row r="141">
          <cell r="A141" t="str">
            <v>Wesley Ford</v>
          </cell>
          <cell r="C141">
            <v>1</v>
          </cell>
        </row>
        <row r="142">
          <cell r="A142" t="str">
            <v>Felipe Souza</v>
          </cell>
          <cell r="C142">
            <v>1</v>
          </cell>
        </row>
        <row r="143">
          <cell r="A143" t="str">
            <v>Jeonghood Lee</v>
          </cell>
          <cell r="C143">
            <v>1</v>
          </cell>
        </row>
        <row r="144">
          <cell r="A144" t="str">
            <v>Ryan Moazzami</v>
          </cell>
          <cell r="C144">
            <v>2</v>
          </cell>
        </row>
        <row r="145">
          <cell r="A145" t="str">
            <v>Cameron Chong</v>
          </cell>
          <cell r="C145">
            <v>1</v>
          </cell>
        </row>
        <row r="146">
          <cell r="A146" t="str">
            <v>Shawyon Shirazi</v>
          </cell>
          <cell r="C146">
            <v>1</v>
          </cell>
        </row>
        <row r="147">
          <cell r="A147" t="str">
            <v>Will Platt</v>
          </cell>
          <cell r="C147">
            <v>1</v>
          </cell>
        </row>
        <row r="148">
          <cell r="A148" t="str">
            <v>Arjun Patel</v>
          </cell>
          <cell r="C148">
            <v>1</v>
          </cell>
        </row>
        <row r="149">
          <cell r="A149" t="str">
            <v>Austin Miles</v>
          </cell>
          <cell r="C149">
            <v>5</v>
          </cell>
        </row>
        <row r="150">
          <cell r="A150" t="str">
            <v>Davis Riddett</v>
          </cell>
          <cell r="C150">
            <v>2</v>
          </cell>
        </row>
        <row r="151">
          <cell r="A151" t="str">
            <v>Jeremy Webb</v>
          </cell>
          <cell r="C151">
            <v>2</v>
          </cell>
        </row>
        <row r="152">
          <cell r="A152" t="str">
            <v>Andrew Morris</v>
          </cell>
          <cell r="C152">
            <v>1</v>
          </cell>
        </row>
        <row r="153">
          <cell r="A153" t="str">
            <v>Mostafa Nasser</v>
          </cell>
          <cell r="C153">
            <v>1</v>
          </cell>
        </row>
        <row r="154">
          <cell r="A154" t="str">
            <v>Andy Begazo</v>
          </cell>
          <cell r="C154">
            <v>1</v>
          </cell>
        </row>
        <row r="155">
          <cell r="A155" t="str">
            <v>Bharat Srirangam</v>
          </cell>
          <cell r="C155">
            <v>1</v>
          </cell>
        </row>
        <row r="156">
          <cell r="A156" t="str">
            <v>Felipe Souza</v>
          </cell>
          <cell r="C156">
            <v>-1</v>
          </cell>
        </row>
        <row r="157">
          <cell r="A157" t="str">
            <v>Grayson Eady</v>
          </cell>
          <cell r="C157">
            <v>2</v>
          </cell>
        </row>
        <row r="158">
          <cell r="A158" t="str">
            <v xml:space="preserve">Carter Heckle </v>
          </cell>
          <cell r="C158">
            <v>2</v>
          </cell>
        </row>
        <row r="159">
          <cell r="A159" t="str">
            <v xml:space="preserve">Jackson Caruso </v>
          </cell>
          <cell r="C159">
            <v>2</v>
          </cell>
        </row>
        <row r="160">
          <cell r="A160" t="str">
            <v>Jacob Ward</v>
          </cell>
          <cell r="C160">
            <v>1</v>
          </cell>
        </row>
        <row r="161">
          <cell r="A161" t="str">
            <v>Anthony D'Achille</v>
          </cell>
          <cell r="C161">
            <v>1</v>
          </cell>
        </row>
        <row r="162">
          <cell r="A162" t="str">
            <v>Chase Cochrane</v>
          </cell>
          <cell r="C162">
            <v>1</v>
          </cell>
        </row>
        <row r="163">
          <cell r="A163" t="str">
            <v>Cliff Panos</v>
          </cell>
          <cell r="C163">
            <v>1</v>
          </cell>
        </row>
        <row r="164">
          <cell r="A164" t="str">
            <v>Will Epperson</v>
          </cell>
          <cell r="C164">
            <v>1</v>
          </cell>
        </row>
        <row r="165">
          <cell r="A165" t="str">
            <v>Brayton Miles</v>
          </cell>
          <cell r="C165">
            <v>1</v>
          </cell>
        </row>
        <row r="166">
          <cell r="A166" t="str">
            <v>Alex Voor</v>
          </cell>
          <cell r="C166">
            <v>1</v>
          </cell>
        </row>
        <row r="167">
          <cell r="A167" t="str">
            <v>Jeonghood Lee</v>
          </cell>
          <cell r="C167">
            <v>2</v>
          </cell>
        </row>
        <row r="168">
          <cell r="A168" t="str">
            <v>Taekyu Kim</v>
          </cell>
          <cell r="C168">
            <v>1</v>
          </cell>
        </row>
        <row r="169">
          <cell r="A169" t="str">
            <v>Greg Varghese</v>
          </cell>
          <cell r="C169">
            <v>1</v>
          </cell>
        </row>
        <row r="170">
          <cell r="A170" t="str">
            <v>Connor Hawley</v>
          </cell>
          <cell r="C170">
            <v>2</v>
          </cell>
        </row>
        <row r="171">
          <cell r="A171" t="str">
            <v xml:space="preserve">Carter Heckle </v>
          </cell>
          <cell r="C171">
            <v>1</v>
          </cell>
        </row>
        <row r="172">
          <cell r="A172" t="str">
            <v>Mason Favro</v>
          </cell>
          <cell r="C172">
            <v>1</v>
          </cell>
        </row>
        <row r="173">
          <cell r="A173" t="str">
            <v>Jack Novack</v>
          </cell>
          <cell r="C173">
            <v>1</v>
          </cell>
        </row>
        <row r="174">
          <cell r="A174" t="str">
            <v>Jared Merenuk</v>
          </cell>
          <cell r="C174">
            <v>2</v>
          </cell>
        </row>
        <row r="175">
          <cell r="A175" t="str">
            <v>Kyle Wengryn</v>
          </cell>
          <cell r="C175">
            <v>2</v>
          </cell>
        </row>
        <row r="176">
          <cell r="A176" t="str">
            <v>Alec Liberman</v>
          </cell>
          <cell r="C176">
            <v>1</v>
          </cell>
        </row>
        <row r="177">
          <cell r="A177" t="str">
            <v>Riley Martin</v>
          </cell>
          <cell r="C177">
            <v>3</v>
          </cell>
        </row>
        <row r="178">
          <cell r="A178" t="str">
            <v>Austin Karesh</v>
          </cell>
          <cell r="C178">
            <v>1</v>
          </cell>
        </row>
        <row r="179">
          <cell r="A179" t="str">
            <v>Shane Donevant</v>
          </cell>
          <cell r="C179">
            <v>1</v>
          </cell>
        </row>
        <row r="180">
          <cell r="A180" t="str">
            <v>Joshua Jacob</v>
          </cell>
          <cell r="C180">
            <v>1</v>
          </cell>
        </row>
        <row r="181">
          <cell r="A181" t="str">
            <v>Lucas Ovsyannikov</v>
          </cell>
          <cell r="C181">
            <v>1</v>
          </cell>
        </row>
        <row r="182">
          <cell r="A182" t="str">
            <v>Daniel Marcos</v>
          </cell>
          <cell r="C182">
            <v>-1</v>
          </cell>
        </row>
        <row r="183">
          <cell r="A183" t="str">
            <v>Michael Xiao</v>
          </cell>
          <cell r="C183">
            <v>1</v>
          </cell>
        </row>
        <row r="184">
          <cell r="A184" t="str">
            <v>Raj Shiddapur</v>
          </cell>
          <cell r="C184">
            <v>2</v>
          </cell>
        </row>
        <row r="185">
          <cell r="A185" t="str">
            <v>Brian Matthews</v>
          </cell>
          <cell r="C185">
            <v>0</v>
          </cell>
        </row>
        <row r="186">
          <cell r="A186" t="str">
            <v>Matthew Kern</v>
          </cell>
          <cell r="C186">
            <v>1</v>
          </cell>
        </row>
        <row r="187">
          <cell r="A187" t="str">
            <v>Xandy Ziemecki</v>
          </cell>
          <cell r="C187">
            <v>1</v>
          </cell>
        </row>
        <row r="188">
          <cell r="A188" t="str">
            <v>Riley Martin</v>
          </cell>
          <cell r="C188">
            <v>1</v>
          </cell>
        </row>
        <row r="189">
          <cell r="A189" t="str">
            <v>Daniel Becker</v>
          </cell>
          <cell r="C189">
            <v>1</v>
          </cell>
        </row>
        <row r="190">
          <cell r="A190" t="str">
            <v>Singhei Yeung</v>
          </cell>
          <cell r="C190">
            <v>1</v>
          </cell>
        </row>
        <row r="191">
          <cell r="A191" t="str">
            <v>Danny Bethancourt</v>
          </cell>
          <cell r="C191">
            <v>1</v>
          </cell>
        </row>
        <row r="192">
          <cell r="A192" t="str">
            <v>Saksham Gandhi</v>
          </cell>
          <cell r="C192">
            <v>1</v>
          </cell>
        </row>
        <row r="193">
          <cell r="A193" t="str">
            <v>Ethan Scott</v>
          </cell>
          <cell r="C193">
            <v>1</v>
          </cell>
        </row>
        <row r="194">
          <cell r="A194" t="str">
            <v>Matthew Lim</v>
          </cell>
          <cell r="C194">
            <v>1</v>
          </cell>
        </row>
        <row r="195">
          <cell r="A195" t="str">
            <v xml:space="preserve">Gavin Lambert </v>
          </cell>
          <cell r="C195">
            <v>1</v>
          </cell>
        </row>
        <row r="196">
          <cell r="A196" t="str">
            <v>Shea Wells</v>
          </cell>
          <cell r="C196">
            <v>1</v>
          </cell>
        </row>
        <row r="197">
          <cell r="A197" t="str">
            <v xml:space="preserve">Zach Connollly </v>
          </cell>
          <cell r="C197">
            <v>2</v>
          </cell>
        </row>
        <row r="198">
          <cell r="A198" t="str">
            <v>Trent Weiss</v>
          </cell>
          <cell r="C198">
            <v>2</v>
          </cell>
        </row>
        <row r="199">
          <cell r="A199" t="str">
            <v>Jason Krist</v>
          </cell>
          <cell r="C199">
            <v>1</v>
          </cell>
        </row>
        <row r="200">
          <cell r="A200" t="str">
            <v>Suchir Ural</v>
          </cell>
          <cell r="C200">
            <v>2</v>
          </cell>
        </row>
        <row r="201">
          <cell r="A201" t="str">
            <v>Arjun Patel</v>
          </cell>
          <cell r="C201">
            <v>2</v>
          </cell>
        </row>
        <row r="202">
          <cell r="A202" t="str">
            <v>Mostafa Nasser</v>
          </cell>
          <cell r="C202">
            <v>1</v>
          </cell>
        </row>
        <row r="203">
          <cell r="A203" t="str">
            <v>Andrew Morris</v>
          </cell>
          <cell r="C203">
            <v>3</v>
          </cell>
        </row>
        <row r="204">
          <cell r="A204" t="str">
            <v>Sam Lehman</v>
          </cell>
          <cell r="C204">
            <v>2</v>
          </cell>
        </row>
        <row r="205">
          <cell r="A205" t="str">
            <v>Hunter Voltz</v>
          </cell>
          <cell r="C205">
            <v>3</v>
          </cell>
        </row>
        <row r="206">
          <cell r="A206" t="str">
            <v>Harper Cline</v>
          </cell>
          <cell r="C206">
            <v>1</v>
          </cell>
        </row>
        <row r="207">
          <cell r="A207" t="str">
            <v>Andrew Grissom</v>
          </cell>
          <cell r="C207">
            <v>1</v>
          </cell>
        </row>
        <row r="208">
          <cell r="A208" t="str">
            <v>Austin Braswell</v>
          </cell>
          <cell r="C208">
            <v>1</v>
          </cell>
        </row>
        <row r="209">
          <cell r="A209" t="str">
            <v>Will Platt</v>
          </cell>
          <cell r="C209">
            <v>1</v>
          </cell>
        </row>
        <row r="210">
          <cell r="A210" t="str">
            <v>Bharat Srirangam</v>
          </cell>
          <cell r="C210">
            <v>1</v>
          </cell>
        </row>
        <row r="211">
          <cell r="A211" t="str">
            <v>Michael Xu</v>
          </cell>
          <cell r="C211">
            <v>3</v>
          </cell>
        </row>
        <row r="212">
          <cell r="A212" t="str">
            <v>Blair Johnson</v>
          </cell>
          <cell r="C212">
            <v>2</v>
          </cell>
        </row>
        <row r="213">
          <cell r="A213" t="str">
            <v>Mark Nissen</v>
          </cell>
          <cell r="C213">
            <v>2</v>
          </cell>
        </row>
        <row r="214">
          <cell r="A214" t="str">
            <v>Felipe Souza</v>
          </cell>
          <cell r="C214">
            <v>1</v>
          </cell>
        </row>
        <row r="215">
          <cell r="A215" t="str">
            <v>Jack Sheldon</v>
          </cell>
          <cell r="C215">
            <v>1</v>
          </cell>
        </row>
        <row r="216">
          <cell r="A216" t="str">
            <v>Shawyon Shirazi</v>
          </cell>
          <cell r="C216">
            <v>1</v>
          </cell>
        </row>
        <row r="217">
          <cell r="A217" t="str">
            <v>Harrison Morris</v>
          </cell>
          <cell r="C217">
            <v>1</v>
          </cell>
        </row>
        <row r="218">
          <cell r="A218" t="str">
            <v>Jeremy Webb</v>
          </cell>
          <cell r="C218">
            <v>1</v>
          </cell>
        </row>
        <row r="219">
          <cell r="A219" t="str">
            <v>Suchir Ural</v>
          </cell>
          <cell r="C219">
            <v>1</v>
          </cell>
        </row>
        <row r="220">
          <cell r="A220" t="str">
            <v>Matthew Hogan</v>
          </cell>
          <cell r="C220">
            <v>1</v>
          </cell>
        </row>
        <row r="221">
          <cell r="A221" t="str">
            <v>Wesley Ford</v>
          </cell>
          <cell r="C221">
            <v>1</v>
          </cell>
        </row>
        <row r="222">
          <cell r="A222" t="str">
            <v>Jeonghood Lee</v>
          </cell>
          <cell r="C222">
            <v>1</v>
          </cell>
        </row>
        <row r="223">
          <cell r="A223" t="str">
            <v>Michael Xu</v>
          </cell>
          <cell r="C223">
            <v>1</v>
          </cell>
        </row>
        <row r="224">
          <cell r="A224" t="str">
            <v>Brett Snyder</v>
          </cell>
          <cell r="C224">
            <v>1</v>
          </cell>
        </row>
        <row r="225">
          <cell r="A225" t="str">
            <v>Max Al-Hasso</v>
          </cell>
          <cell r="C225">
            <v>2</v>
          </cell>
        </row>
        <row r="226">
          <cell r="A226" t="str">
            <v>Tolga Ustuner</v>
          </cell>
          <cell r="C226">
            <v>2</v>
          </cell>
        </row>
        <row r="227">
          <cell r="A227" t="str">
            <v>Alex Voor</v>
          </cell>
          <cell r="C227">
            <v>0</v>
          </cell>
        </row>
        <row r="228">
          <cell r="A228" t="str">
            <v>Cole Kibler</v>
          </cell>
          <cell r="C228">
            <v>2</v>
          </cell>
        </row>
        <row r="229">
          <cell r="A229" t="str">
            <v>Brandon Dobson</v>
          </cell>
          <cell r="C229">
            <v>2</v>
          </cell>
        </row>
        <row r="230">
          <cell r="A230" t="str">
            <v>Carter Hebert</v>
          </cell>
          <cell r="C230">
            <v>2</v>
          </cell>
        </row>
        <row r="231">
          <cell r="A231" t="str">
            <v>Deepak Rao</v>
          </cell>
          <cell r="C231">
            <v>2</v>
          </cell>
        </row>
        <row r="232">
          <cell r="A232" t="str">
            <v>Anthony D'Achille</v>
          </cell>
          <cell r="C232">
            <v>0</v>
          </cell>
        </row>
        <row r="233">
          <cell r="A233" t="str">
            <v>Jack Novack</v>
          </cell>
          <cell r="C233">
            <v>3</v>
          </cell>
        </row>
        <row r="234">
          <cell r="A234" t="str">
            <v>Cliff Panos</v>
          </cell>
          <cell r="C234">
            <v>2</v>
          </cell>
        </row>
        <row r="235">
          <cell r="A235" t="str">
            <v>Ethan Smith</v>
          </cell>
          <cell r="C235">
            <v>2</v>
          </cell>
        </row>
        <row r="236">
          <cell r="A236" t="str">
            <v>Skylar Lee</v>
          </cell>
          <cell r="C236">
            <v>2</v>
          </cell>
        </row>
        <row r="237">
          <cell r="A237" t="str">
            <v>Matthew McDonald</v>
          </cell>
          <cell r="C237">
            <v>2</v>
          </cell>
        </row>
        <row r="238">
          <cell r="A238" t="str">
            <v>Andy Begazo</v>
          </cell>
          <cell r="C238">
            <v>2</v>
          </cell>
        </row>
        <row r="239">
          <cell r="A239" t="str">
            <v xml:space="preserve">Gavin Lambert </v>
          </cell>
          <cell r="C239">
            <v>2</v>
          </cell>
        </row>
        <row r="240">
          <cell r="A240" t="str">
            <v>Jeremy Bers</v>
          </cell>
          <cell r="C240">
            <v>2</v>
          </cell>
        </row>
        <row r="241">
          <cell r="A241" t="str">
            <v>Alec Liberman</v>
          </cell>
          <cell r="C241">
            <v>1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E3D55-DC16-4FEF-9D2B-0E587BB43257}" name="Table4" displayName="Table4" ref="A1:C98" totalsRowShown="0" headerRowCellStyle="Normal" dataCellStyle="Normal">
  <autoFilter ref="A1:C98" xr:uid="{B266B378-1026-4C9A-8747-93146AE14430}"/>
  <sortState xmlns:xlrd2="http://schemas.microsoft.com/office/spreadsheetml/2017/richdata2" ref="A2:C98">
    <sortCondition descending="1" ref="C1:C98"/>
  </sortState>
  <tableColumns count="3">
    <tableColumn id="1" xr3:uid="{8CC4257A-1634-4B70-B75C-B0DDF2829EB3}" name="First Name" dataCellStyle="Normal"/>
    <tableColumn id="2" xr3:uid="{86C19E8A-DD5B-42D0-B8E2-1DE5441B1A07}" name="Last Name" dataCellStyle="Normal"/>
    <tableColumn id="3" xr3:uid="{CF4CF1D9-97E1-4C11-B2BA-26ECDAF5E4B6}" name="Hour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90FB92-B6B0-4217-AD5B-002CC5099F66}" name="Table3" displayName="Table3" ref="A1:F23" totalsRowShown="0" headerRowDxfId="56">
  <autoFilter ref="A1:F23" xr:uid="{DB5B0FB7-EA06-421A-8923-B5FEF1D27518}"/>
  <sortState xmlns:xlrd2="http://schemas.microsoft.com/office/spreadsheetml/2017/richdata2" ref="A2:F23">
    <sortCondition ref="F1:F23"/>
  </sortState>
  <tableColumns count="6">
    <tableColumn id="1" xr3:uid="{FCD953BB-C38F-4DD6-92D0-20B44C0BBA00}" name="Task Name"/>
    <tableColumn id="2" xr3:uid="{19700C44-4FA3-4B01-A50D-19A1731A6B43}" name="Task ID"/>
    <tableColumn id="3" xr3:uid="{3BDB3783-DFA4-49AE-BB96-A487857CEC10}" name="Due Day"/>
    <tableColumn id="4" xr3:uid="{AD3F3E97-3A2F-48E3-8964-D6A227212B73}" name="Due Time" dataDxfId="55"/>
    <tableColumn id="5" xr3:uid="{F355480F-F97C-4779-AF61-ABA3477FE671}" name="Worth"/>
    <tableColumn id="6" xr3:uid="{7FC7EF78-AB5E-401A-A3D6-C3FE1B7C504A}" name="Difficul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814A-7BED-4021-B56D-88C3AA8E9A87}" name="Table1" displayName="Table1" ref="A1:F105" totalsRowShown="0">
  <autoFilter ref="A1:F105" xr:uid="{359A3434-A797-48BE-96A5-D436FC2525E3}"/>
  <sortState xmlns:xlrd2="http://schemas.microsoft.com/office/spreadsheetml/2017/richdata2" ref="A2:F105">
    <sortCondition ref="B1:B105"/>
  </sortState>
  <tableColumns count="6">
    <tableColumn id="1" xr3:uid="{C275052F-3ED6-40FB-BFA8-660DF442DFB2}" name="First Name"/>
    <tableColumn id="2" xr3:uid="{9AEBA514-CA7A-42D0-83D7-3A8A6EEA752B}" name="Last Name"/>
    <tableColumn id="3" xr3:uid="{556ED8BA-75BD-424C-9657-B941922A0C94}" name="Phone"/>
    <tableColumn id="4" xr3:uid="{709A5624-4BA2-4B30-BD95-D67B1A2C0C53}" name="E-mail Address"/>
    <tableColumn id="5" xr3:uid="{0E39E5A4-92B2-4746-8B23-A117F966C8F5}" name="Status" dataDxfId="54"/>
    <tableColumn id="6" xr3:uid="{CF355CC4-EBBB-4A0F-A07F-1DA0B58940EC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j.austinmil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62"/>
  <sheetViews>
    <sheetView workbookViewId="0">
      <pane ySplit="3" topLeftCell="A4" activePane="bottomLeft" state="frozen"/>
      <selection pane="bottomLeft" activeCell="A4" sqref="A4:B100"/>
    </sheetView>
  </sheetViews>
  <sheetFormatPr defaultColWidth="14.42578125" defaultRowHeight="15.75" customHeight="1"/>
  <cols>
    <col min="1" max="1" width="29.42578125" customWidth="1"/>
    <col min="2" max="2" width="9.85546875" customWidth="1"/>
    <col min="3" max="3" width="9.5703125" hidden="1" customWidth="1"/>
    <col min="4" max="4" width="6.5703125" customWidth="1"/>
    <col min="5" max="5" width="16.5703125" customWidth="1"/>
    <col min="6" max="6" width="6.5703125" customWidth="1"/>
    <col min="7" max="7" width="6.140625" customWidth="1"/>
    <col min="8" max="8" width="17" customWidth="1"/>
    <col min="9" max="9" width="7" customWidth="1"/>
    <col min="10" max="10" width="7.85546875" customWidth="1"/>
    <col min="11" max="11" width="17" customWidth="1"/>
    <col min="12" max="12" width="6.5703125" customWidth="1"/>
    <col min="13" max="13" width="12" customWidth="1"/>
    <col min="14" max="14" width="8.85546875" customWidth="1"/>
    <col min="15" max="15" width="6" customWidth="1"/>
    <col min="16" max="16" width="13.140625" customWidth="1"/>
  </cols>
  <sheetData>
    <row r="1" spans="1:18" ht="28.5">
      <c r="A1" s="27" t="s">
        <v>0</v>
      </c>
      <c r="B1" s="28"/>
      <c r="C1" s="1"/>
      <c r="F1" s="2"/>
      <c r="I1" s="3"/>
    </row>
    <row r="2" spans="1:18" ht="21.75" customHeight="1">
      <c r="A2" s="4" t="s">
        <v>1</v>
      </c>
      <c r="B2" s="5" t="s">
        <v>2</v>
      </c>
      <c r="C2" s="5"/>
      <c r="F2" s="2"/>
      <c r="I2" s="3"/>
    </row>
    <row r="3" spans="1:18">
      <c r="A3" s="6" t="s">
        <v>4</v>
      </c>
      <c r="B3" s="7" t="s">
        <v>5</v>
      </c>
      <c r="C3" s="7" t="s">
        <v>6</v>
      </c>
      <c r="E3" s="8" t="s">
        <v>7</v>
      </c>
      <c r="F3" s="8" t="s">
        <v>5</v>
      </c>
      <c r="H3" s="8" t="s">
        <v>9</v>
      </c>
      <c r="I3" s="9" t="s">
        <v>5</v>
      </c>
      <c r="K3" s="8" t="s">
        <v>12</v>
      </c>
      <c r="L3" s="10" t="s">
        <v>13</v>
      </c>
    </row>
    <row r="4" spans="1:18">
      <c r="A4" s="11" t="s">
        <v>16</v>
      </c>
      <c r="B4" s="13">
        <f>SUMIF([1]Input!$A$3:$A962,A4,[1]Input!$C$3:$C962)</f>
        <v>9</v>
      </c>
      <c r="C4" s="3" t="s">
        <v>27</v>
      </c>
      <c r="E4" t="str">
        <f ca="1">IFERROR(__xludf.DUMMYFUNCTION("query(A4:C962,""select A,B where C = 'NIB' order by B desc"")"),"Jeremy Bers")</f>
        <v>Jeremy Bers</v>
      </c>
      <c r="F4" s="2">
        <f ca="1">IFERROR(__xludf.DUMMYFUNCTION("""COMPUTED_VALUE"""),5)</f>
        <v>5</v>
      </c>
      <c r="H4" t="str">
        <f ca="1">IFERROR(__xludf.DUMMYFUNCTION("query(A4:C962,""select A,B where C = 'AM' order by B desc"")"),"Wesley Ford")</f>
        <v>Wesley Ford</v>
      </c>
      <c r="I4" s="2">
        <f ca="1">IFERROR(__xludf.DUMMYFUNCTION("""COMPUTED_VALUE"""),5)</f>
        <v>5</v>
      </c>
      <c r="K4" t="str">
        <f ca="1">IFERROR(__xludf.DUMMYFUNCTION("query(A4:C962,""select A,B where C = 'Sayonara' order by B desc"")"),"Andrew Morris")</f>
        <v>Andrew Morris</v>
      </c>
      <c r="L4" s="3">
        <f ca="1">IFERROR(__xludf.DUMMYFUNCTION("""COMPUTED_VALUE"""),5)</f>
        <v>5</v>
      </c>
      <c r="N4" s="15" t="s">
        <v>5</v>
      </c>
      <c r="O4" s="15" t="s">
        <v>41</v>
      </c>
      <c r="P4" s="15" t="s">
        <v>42</v>
      </c>
    </row>
    <row r="5" spans="1:18">
      <c r="A5" s="11" t="s">
        <v>20</v>
      </c>
      <c r="B5" s="13">
        <f>SUMIF([1]Input!$A$3:$A962,A5,[1]Input!$C$3:$C962)</f>
        <v>6</v>
      </c>
      <c r="C5" s="3" t="s">
        <v>27</v>
      </c>
      <c r="E5" t="str">
        <f ca="1">IFERROR(__xludf.DUMMYFUNCTION("""COMPUTED_VALUE"""),"Andrew Hintzman")</f>
        <v>Andrew Hintzman</v>
      </c>
      <c r="F5" s="2">
        <f ca="1">IFERROR(__xludf.DUMMYFUNCTION("""COMPUTED_VALUE"""),4)</f>
        <v>4</v>
      </c>
      <c r="H5" t="str">
        <f ca="1">IFERROR(__xludf.DUMMYFUNCTION("""COMPUTED_VALUE"""),"Jeonghood Lee")</f>
        <v>Jeonghood Lee</v>
      </c>
      <c r="I5" s="2">
        <f ca="1">IFERROR(__xludf.DUMMYFUNCTION("""COMPUTED_VALUE"""),5)</f>
        <v>5</v>
      </c>
      <c r="K5" t="str">
        <f ca="1">IFERROR(__xludf.DUMMYFUNCTION("""COMPUTED_VALUE"""),"Jack Novack")</f>
        <v>Jack Novack</v>
      </c>
      <c r="L5" s="3">
        <f ca="1">IFERROR(__xludf.DUMMYFUNCTION("""COMPUTED_VALUE"""),5)</f>
        <v>5</v>
      </c>
      <c r="N5" s="16" t="s">
        <v>60</v>
      </c>
      <c r="O5" s="17">
        <f>COUNTIF(B:B, "&lt;=0")</f>
        <v>1</v>
      </c>
      <c r="P5" s="18">
        <f>O5/COUNTIF(B4:B962, "&lt;&gt;")</f>
        <v>1.0309278350515464E-2</v>
      </c>
      <c r="R5" s="19"/>
    </row>
    <row r="6" spans="1:18">
      <c r="A6" s="11" t="s">
        <v>14</v>
      </c>
      <c r="B6" s="13">
        <f>SUMIF([1]Input!$A$3:$A962,A6,[1]Input!$C$3:$C962)</f>
        <v>5</v>
      </c>
      <c r="C6" s="3" t="s">
        <v>27</v>
      </c>
      <c r="E6" t="str">
        <f ca="1">IFERROR(__xludf.DUMMYFUNCTION("""COMPUTED_VALUE"""),"Kyle Wengryn")</f>
        <v>Kyle Wengryn</v>
      </c>
      <c r="F6" s="2">
        <f ca="1">IFERROR(__xludf.DUMMYFUNCTION("""COMPUTED_VALUE"""),4)</f>
        <v>4</v>
      </c>
      <c r="H6" t="str">
        <f ca="1">IFERROR(__xludf.DUMMYFUNCTION("""COMPUTED_VALUE"""),"Mark Nissen")</f>
        <v>Mark Nissen</v>
      </c>
      <c r="I6" s="2">
        <f ca="1">IFERROR(__xludf.DUMMYFUNCTION("""COMPUTED_VALUE"""),5)</f>
        <v>5</v>
      </c>
      <c r="K6" t="str">
        <f ca="1">IFERROR(__xludf.DUMMYFUNCTION("""COMPUTED_VALUE"""),"Deepak Rao")</f>
        <v>Deepak Rao</v>
      </c>
      <c r="L6" s="3">
        <f ca="1">IFERROR(__xludf.DUMMYFUNCTION("""COMPUTED_VALUE"""),4)</f>
        <v>4</v>
      </c>
      <c r="N6" s="20">
        <v>1</v>
      </c>
      <c r="O6" s="3">
        <v>6</v>
      </c>
      <c r="P6" s="18">
        <f>O6/COUNTIF(B4:B962, "&lt;&gt;")</f>
        <v>6.1855670103092786E-2</v>
      </c>
    </row>
    <row r="7" spans="1:18">
      <c r="A7" s="11" t="s">
        <v>89</v>
      </c>
      <c r="B7" s="13">
        <f>SUMIF([1]Input!$A$3:$A962,A7,[1]Input!$C$3:$C962)</f>
        <v>5</v>
      </c>
      <c r="C7" s="3" t="s">
        <v>27</v>
      </c>
      <c r="E7" t="str">
        <f ca="1">IFERROR(__xludf.DUMMYFUNCTION("""COMPUTED_VALUE"""),"Brett Snyder")</f>
        <v>Brett Snyder</v>
      </c>
      <c r="F7" s="2">
        <f ca="1">IFERROR(__xludf.DUMMYFUNCTION("""COMPUTED_VALUE"""),4)</f>
        <v>4</v>
      </c>
      <c r="H7" t="str">
        <f ca="1">IFERROR(__xludf.DUMMYFUNCTION("""COMPUTED_VALUE"""),"Blair Johnson")</f>
        <v>Blair Johnson</v>
      </c>
      <c r="I7" s="2">
        <f ca="1">IFERROR(__xludf.DUMMYFUNCTION("""COMPUTED_VALUE"""),4)</f>
        <v>4</v>
      </c>
      <c r="K7" t="str">
        <f ca="1">IFERROR(__xludf.DUMMYFUNCTION("""COMPUTED_VALUE"""),"Mostafa Nasser")</f>
        <v>Mostafa Nasser</v>
      </c>
      <c r="L7" s="3">
        <f ca="1">IFERROR(__xludf.DUMMYFUNCTION("""COMPUTED_VALUE"""),3)</f>
        <v>3</v>
      </c>
      <c r="N7" s="20">
        <v>2</v>
      </c>
      <c r="O7" s="3">
        <v>27</v>
      </c>
      <c r="P7" s="18">
        <f>O7/COUNTIF(B4:B962, "&lt;&gt;")</f>
        <v>0.27835051546391754</v>
      </c>
    </row>
    <row r="8" spans="1:18">
      <c r="A8" s="11" t="s">
        <v>15</v>
      </c>
      <c r="B8" s="13">
        <f>SUMIF([1]Input!$A$3:$A962,A8,[1]Input!$C$3:$C962)</f>
        <v>5</v>
      </c>
      <c r="C8" s="3" t="s">
        <v>27</v>
      </c>
      <c r="E8" t="str">
        <f ca="1">IFERROR(__xludf.DUMMYFUNCTION("""COMPUTED_VALUE"""),"Jack Sheldon")</f>
        <v>Jack Sheldon</v>
      </c>
      <c r="F8" s="2">
        <f ca="1">IFERROR(__xludf.DUMMYFUNCTION("""COMPUTED_VALUE"""),4)</f>
        <v>4</v>
      </c>
      <c r="H8" t="str">
        <f ca="1">IFERROR(__xludf.DUMMYFUNCTION("""COMPUTED_VALUE"""),"Carter Hebert")</f>
        <v>Carter Hebert</v>
      </c>
      <c r="I8" s="2">
        <f ca="1">IFERROR(__xludf.DUMMYFUNCTION("""COMPUTED_VALUE"""),4)</f>
        <v>4</v>
      </c>
      <c r="K8" t="str">
        <f ca="1">IFERROR(__xludf.DUMMYFUNCTION("""COMPUTED_VALUE"""),"Arjun Patel")</f>
        <v>Arjun Patel</v>
      </c>
      <c r="L8" s="3">
        <f ca="1">IFERROR(__xludf.DUMMYFUNCTION("""COMPUTED_VALUE"""),3)</f>
        <v>3</v>
      </c>
      <c r="N8" s="20">
        <v>3</v>
      </c>
      <c r="O8" s="3">
        <v>25</v>
      </c>
      <c r="P8" s="18">
        <f>O8/COUNTIF(B4:B962, "&lt;&gt;")</f>
        <v>0.25773195876288657</v>
      </c>
    </row>
    <row r="9" spans="1:18">
      <c r="A9" s="11" t="s">
        <v>104</v>
      </c>
      <c r="B9" s="13">
        <f>SUMIF([1]Input!$A$3:$A962,A9,[1]Input!$C$3:$C962)</f>
        <v>5</v>
      </c>
      <c r="C9" s="3" t="s">
        <v>27</v>
      </c>
      <c r="E9" t="str">
        <f ca="1">IFERROR(__xludf.DUMMYFUNCTION("""COMPUTED_VALUE"""),"Harrison Morris")</f>
        <v>Harrison Morris</v>
      </c>
      <c r="F9" s="2">
        <f ca="1">IFERROR(__xludf.DUMMYFUNCTION("""COMPUTED_VALUE"""),4)</f>
        <v>4</v>
      </c>
      <c r="H9" t="str">
        <f ca="1">IFERROR(__xludf.DUMMYFUNCTION("""COMPUTED_VALUE"""),"Skylar Lee")</f>
        <v>Skylar Lee</v>
      </c>
      <c r="I9" s="2">
        <f ca="1">IFERROR(__xludf.DUMMYFUNCTION("""COMPUTED_VALUE"""),4)</f>
        <v>4</v>
      </c>
      <c r="K9" t="str">
        <f ca="1">IFERROR(__xludf.DUMMYFUNCTION("""COMPUTED_VALUE"""),"Sam Lehman")</f>
        <v>Sam Lehman</v>
      </c>
      <c r="L9" s="3">
        <f ca="1">IFERROR(__xludf.DUMMYFUNCTION("""COMPUTED_VALUE"""),3)</f>
        <v>3</v>
      </c>
      <c r="N9" s="20">
        <v>4</v>
      </c>
      <c r="O9" s="3">
        <v>23</v>
      </c>
      <c r="P9" s="18">
        <f>O9/COUNTIF(B4:B962, "&lt;&gt;")</f>
        <v>0.23711340206185566</v>
      </c>
    </row>
    <row r="10" spans="1:18">
      <c r="A10" s="11" t="s">
        <v>73</v>
      </c>
      <c r="B10" s="13">
        <f>SUMIF([1]Input!$A$3:$A962,A10,[1]Input!$C$3:$C962)</f>
        <v>5</v>
      </c>
      <c r="C10" s="21" t="s">
        <v>112</v>
      </c>
      <c r="E10" t="str">
        <f ca="1">IFERROR(__xludf.DUMMYFUNCTION("""COMPUTED_VALUE"""),"Jeremy Webb")</f>
        <v>Jeremy Webb</v>
      </c>
      <c r="F10" s="2">
        <f ca="1">IFERROR(__xludf.DUMMYFUNCTION("""COMPUTED_VALUE"""),4)</f>
        <v>4</v>
      </c>
      <c r="H10" t="str">
        <f ca="1">IFERROR(__xludf.DUMMYFUNCTION("""COMPUTED_VALUE"""),"Gavin Lambert ")</f>
        <v xml:space="preserve">Gavin Lambert </v>
      </c>
      <c r="I10" s="2">
        <f ca="1">IFERROR(__xludf.DUMMYFUNCTION("""COMPUTED_VALUE"""),4)</f>
        <v>4</v>
      </c>
      <c r="K10" t="str">
        <f ca="1">IFERROR(__xludf.DUMMYFUNCTION("""COMPUTED_VALUE"""),"Akhil Upad")</f>
        <v>Akhil Upad</v>
      </c>
      <c r="L10" s="3">
        <f ca="1">IFERROR(__xludf.DUMMYFUNCTION("""COMPUTED_VALUE"""),2)</f>
        <v>2</v>
      </c>
      <c r="N10" s="22" t="s">
        <v>113</v>
      </c>
      <c r="O10" s="23">
        <f>COUNTIF(B:B, "&gt;=5")</f>
        <v>14</v>
      </c>
      <c r="P10" s="18">
        <f>O10/COUNTIF(B4:B962, "&lt;&gt;")</f>
        <v>0.14432989690721648</v>
      </c>
    </row>
    <row r="11" spans="1:18">
      <c r="A11" s="11" t="s">
        <v>100</v>
      </c>
      <c r="B11" s="13">
        <f>SUMIF([1]Input!$A$3:$A962,A11,[1]Input!$C$3:$C962)</f>
        <v>5</v>
      </c>
      <c r="C11" s="3" t="s">
        <v>27</v>
      </c>
      <c r="E11" t="str">
        <f ca="1">IFERROR(__xludf.DUMMYFUNCTION("""COMPUTED_VALUE"""),"Suchir Ural")</f>
        <v>Suchir Ural</v>
      </c>
      <c r="F11" s="2">
        <f ca="1">IFERROR(__xludf.DUMMYFUNCTION("""COMPUTED_VALUE"""),4)</f>
        <v>4</v>
      </c>
      <c r="H11" t="str">
        <f ca="1">IFERROR(__xludf.DUMMYFUNCTION("""COMPUTED_VALUE"""),"Ryan Moazzami")</f>
        <v>Ryan Moazzami</v>
      </c>
      <c r="I11" s="2">
        <f ca="1">IFERROR(__xludf.DUMMYFUNCTION("""COMPUTED_VALUE"""),3)</f>
        <v>3</v>
      </c>
      <c r="K11" t="str">
        <f ca="1">IFERROR(__xludf.DUMMYFUNCTION("""COMPUTED_VALUE"""),"Josh Morgan")</f>
        <v>Josh Morgan</v>
      </c>
      <c r="L11" s="3">
        <f ca="1">IFERROR(__xludf.DUMMYFUNCTION("""COMPUTED_VALUE"""),2)</f>
        <v>2</v>
      </c>
      <c r="M11" s="12"/>
    </row>
    <row r="12" spans="1:18">
      <c r="A12" s="11" t="s">
        <v>96</v>
      </c>
      <c r="B12" s="13">
        <f>SUMIF([1]Input!$A$3:$A962,A12,[1]Input!$C$3:$C962)</f>
        <v>5</v>
      </c>
      <c r="C12" s="3" t="s">
        <v>117</v>
      </c>
      <c r="E12" t="str">
        <f ca="1">IFERROR(__xludf.DUMMYFUNCTION("""COMPUTED_VALUE"""),"Max Al-Hasso")</f>
        <v>Max Al-Hasso</v>
      </c>
      <c r="F12" s="2">
        <f ca="1">IFERROR(__xludf.DUMMYFUNCTION("""COMPUTED_VALUE"""),4)</f>
        <v>4</v>
      </c>
      <c r="H12" t="str">
        <f ca="1">IFERROR(__xludf.DUMMYFUNCTION("""COMPUTED_VALUE"""),"Grayson Eady")</f>
        <v>Grayson Eady</v>
      </c>
      <c r="I12" s="2">
        <f ca="1">IFERROR(__xludf.DUMMYFUNCTION("""COMPUTED_VALUE"""),3)</f>
        <v>3</v>
      </c>
      <c r="K12" t="str">
        <f ca="1">IFERROR(__xludf.DUMMYFUNCTION("""COMPUTED_VALUE"""),"Vishesh Ramesh")</f>
        <v>Vishesh Ramesh</v>
      </c>
      <c r="L12" s="3">
        <f ca="1">IFERROR(__xludf.DUMMYFUNCTION("""COMPUTED_VALUE"""),2)</f>
        <v>2</v>
      </c>
      <c r="N12" s="29" t="s">
        <v>119</v>
      </c>
      <c r="O12" s="30"/>
      <c r="P12" s="30"/>
    </row>
    <row r="13" spans="1:18">
      <c r="A13" s="11" t="s">
        <v>86</v>
      </c>
      <c r="B13" s="13">
        <f>SUMIF([1]Input!$A$3:$A962,A13,[1]Input!$C$3:$C962)</f>
        <v>5</v>
      </c>
      <c r="C13" s="3" t="s">
        <v>117</v>
      </c>
      <c r="E13" t="str">
        <f ca="1">IFERROR(__xludf.DUMMYFUNCTION("""COMPUTED_VALUE"""),"Tolga Ustuner")</f>
        <v>Tolga Ustuner</v>
      </c>
      <c r="F13" s="2">
        <f ca="1">IFERROR(__xludf.DUMMYFUNCTION("""COMPUTED_VALUE"""),4)</f>
        <v>4</v>
      </c>
      <c r="H13" t="str">
        <f ca="1">IFERROR(__xludf.DUMMYFUNCTION("""COMPUTED_VALUE"""),"Jackson Caruso ")</f>
        <v xml:space="preserve">Jackson Caruso </v>
      </c>
      <c r="I13" s="2">
        <f ca="1">IFERROR(__xludf.DUMMYFUNCTION("""COMPUTED_VALUE"""),3)</f>
        <v>3</v>
      </c>
      <c r="K13" t="str">
        <f ca="1">IFERROR(__xludf.DUMMYFUNCTION("""COMPUTED_VALUE"""),"Jason Krist")</f>
        <v>Jason Krist</v>
      </c>
      <c r="L13" s="3">
        <f ca="1">IFERROR(__xludf.DUMMYFUNCTION("""COMPUTED_VALUE"""),2)</f>
        <v>2</v>
      </c>
      <c r="N13" s="31" t="str">
        <f>CONCATENATE(ROUND((SUM(B4:B117)/(COUNTIF(B4:B962, "&lt;&gt;")*5)*COUNTIF(B4:B962, "&lt;&gt;")),2),"%")</f>
        <v>61.3%</v>
      </c>
      <c r="O13" s="32"/>
      <c r="P13" s="33"/>
    </row>
    <row r="14" spans="1:18">
      <c r="A14" s="11" t="s">
        <v>87</v>
      </c>
      <c r="B14" s="13">
        <f>SUMIF([1]Input!$A$3:$A962,A14,[1]Input!$C$3:$C962)</f>
        <v>5</v>
      </c>
      <c r="C14" s="3" t="s">
        <v>117</v>
      </c>
      <c r="E14" t="str">
        <f ca="1">IFERROR(__xludf.DUMMYFUNCTION("""COMPUTED_VALUE"""),"Cameron Chong")</f>
        <v>Cameron Chong</v>
      </c>
      <c r="F14" s="2">
        <f ca="1">IFERROR(__xludf.DUMMYFUNCTION("""COMPUTED_VALUE"""),3)</f>
        <v>3</v>
      </c>
      <c r="H14" t="str">
        <f ca="1">IFERROR(__xludf.DUMMYFUNCTION("""COMPUTED_VALUE"""),"Will Platt")</f>
        <v>Will Platt</v>
      </c>
      <c r="I14" s="2">
        <f ca="1">IFERROR(__xludf.DUMMYFUNCTION("""COMPUTED_VALUE"""),3)</f>
        <v>3</v>
      </c>
      <c r="K14" t="str">
        <f ca="1">IFERROR(__xludf.DUMMYFUNCTION("""COMPUTED_VALUE"""),"Danny Bethancourt")</f>
        <v>Danny Bethancourt</v>
      </c>
      <c r="L14" s="3">
        <f ca="1">IFERROR(__xludf.DUMMYFUNCTION("""COMPUTED_VALUE"""),2)</f>
        <v>2</v>
      </c>
      <c r="N14" s="29" t="s">
        <v>120</v>
      </c>
      <c r="O14" s="30"/>
      <c r="P14" s="30"/>
    </row>
    <row r="15" spans="1:18">
      <c r="A15" s="11" t="s">
        <v>106</v>
      </c>
      <c r="B15" s="13">
        <f>SUMIF([1]Input!$A$3:$A962,A15,[1]Input!$C$3:$C962)</f>
        <v>5</v>
      </c>
      <c r="C15" s="21" t="s">
        <v>112</v>
      </c>
      <c r="E15" t="str">
        <f ca="1">IFERROR(__xludf.DUMMYFUNCTION("""COMPUTED_VALUE"""),"Matthew Hogan")</f>
        <v>Matthew Hogan</v>
      </c>
      <c r="F15" s="2">
        <f ca="1">IFERROR(__xludf.DUMMYFUNCTION("""COMPUTED_VALUE"""),3)</f>
        <v>3</v>
      </c>
      <c r="H15" t="str">
        <f ca="1">IFERROR(__xludf.DUMMYFUNCTION("""COMPUTED_VALUE"""),"Bharat Srirangam")</f>
        <v>Bharat Srirangam</v>
      </c>
      <c r="I15" s="2">
        <f ca="1">IFERROR(__xludf.DUMMYFUNCTION("""COMPUTED_VALUE"""),3)</f>
        <v>3</v>
      </c>
      <c r="K15" t="str">
        <f ca="1">IFERROR(__xludf.DUMMYFUNCTION("""COMPUTED_VALUE"""),"Alex Cabrera")</f>
        <v>Alex Cabrera</v>
      </c>
      <c r="L15" s="3">
        <f ca="1">IFERROR(__xludf.DUMMYFUNCTION("""COMPUTED_VALUE"""),1)</f>
        <v>1</v>
      </c>
      <c r="N15" s="35" t="e">
        <f ca="1">(_xludf.DAYS(TODAY(),"1/7/19")/(_xludf.DAYS("5/3/19","1/7/19")))</f>
        <v>#NAME?</v>
      </c>
      <c r="O15" s="32"/>
      <c r="P15" s="33"/>
    </row>
    <row r="16" spans="1:18">
      <c r="A16" s="11" t="s">
        <v>103</v>
      </c>
      <c r="B16" s="13">
        <f>SUMIF([1]Input!$A$3:$A962,A16,[1]Input!$C$3:$C962)</f>
        <v>5</v>
      </c>
      <c r="C16" s="3" t="s">
        <v>27</v>
      </c>
      <c r="E16" t="str">
        <f ca="1">IFERROR(__xludf.DUMMYFUNCTION("""COMPUTED_VALUE"""),"Alec Liberman")</f>
        <v>Alec Liberman</v>
      </c>
      <c r="F16" s="2">
        <f ca="1">IFERROR(__xludf.DUMMYFUNCTION("""COMPUTED_VALUE"""),3)</f>
        <v>3</v>
      </c>
      <c r="H16" t="str">
        <f ca="1">IFERROR(__xludf.DUMMYFUNCTION("""COMPUTED_VALUE"""),"Shawyon Shirazi")</f>
        <v>Shawyon Shirazi</v>
      </c>
      <c r="I16" s="2">
        <f ca="1">IFERROR(__xludf.DUMMYFUNCTION("""COMPUTED_VALUE"""),3)</f>
        <v>3</v>
      </c>
      <c r="J16" s="12"/>
      <c r="K16" s="12" t="str">
        <f ca="1">IFERROR(__xludf.DUMMYFUNCTION("""COMPUTED_VALUE"""),"Nitish Katta")</f>
        <v>Nitish Katta</v>
      </c>
      <c r="L16" s="3">
        <f ca="1">IFERROR(__xludf.DUMMYFUNCTION("""COMPUTED_VALUE"""),1)</f>
        <v>1</v>
      </c>
    </row>
    <row r="17" spans="1:16">
      <c r="A17" s="14" t="s">
        <v>80</v>
      </c>
      <c r="B17" s="13">
        <f>SUMIF([1]Input!$A$3:$A962,A17,[1]Input!$C$3:$C962)</f>
        <v>5</v>
      </c>
      <c r="C17" s="3" t="s">
        <v>121</v>
      </c>
      <c r="E17" t="str">
        <f ca="1">IFERROR(__xludf.DUMMYFUNCTION("""COMPUTED_VALUE"""),"Mason Favro")</f>
        <v>Mason Favro</v>
      </c>
      <c r="F17" s="2">
        <f ca="1">IFERROR(__xludf.DUMMYFUNCTION("""COMPUTED_VALUE"""),2)</f>
        <v>2</v>
      </c>
      <c r="H17" t="str">
        <f ca="1">IFERROR(__xludf.DUMMYFUNCTION("""COMPUTED_VALUE"""),"Felipe Souza")</f>
        <v>Felipe Souza</v>
      </c>
      <c r="I17" s="2">
        <f ca="1">IFERROR(__xludf.DUMMYFUNCTION("""COMPUTED_VALUE"""),2)</f>
        <v>2</v>
      </c>
      <c r="J17" s="12"/>
      <c r="K17" s="12"/>
      <c r="L17" s="3"/>
      <c r="N17" s="29" t="s">
        <v>122</v>
      </c>
      <c r="O17" s="30"/>
      <c r="P17" s="30"/>
    </row>
    <row r="18" spans="1:16">
      <c r="A18" s="11" t="s">
        <v>25</v>
      </c>
      <c r="B18" s="13">
        <f>SUMIF([1]Input!$A$3:$A962,A18,[1]Input!$C$3:$C962)</f>
        <v>4.5</v>
      </c>
      <c r="C18" s="3" t="s">
        <v>27</v>
      </c>
      <c r="E18" t="str">
        <f ca="1">IFERROR(__xludf.DUMMYFUNCTION("""COMPUTED_VALUE"""),"Taekyu Kim")</f>
        <v>Taekyu Kim</v>
      </c>
      <c r="F18" s="2">
        <f ca="1">IFERROR(__xludf.DUMMYFUNCTION("""COMPUTED_VALUE"""),2)</f>
        <v>2</v>
      </c>
      <c r="I18" s="2"/>
      <c r="J18" s="12"/>
      <c r="K18" s="12"/>
      <c r="L18" s="3"/>
      <c r="M18" s="12" t="s">
        <v>123</v>
      </c>
      <c r="N18" s="34" t="str">
        <f t="array" aca="1" ref="N18" ca="1">INDEX(A16:A100,RANDBETWEEN(1,COUNTA(A16:A100)))</f>
        <v>Ethan Smith</v>
      </c>
      <c r="O18" s="32"/>
      <c r="P18" s="33"/>
    </row>
    <row r="19" spans="1:16">
      <c r="A19" s="14" t="s">
        <v>76</v>
      </c>
      <c r="B19" s="13">
        <f>SUMIF([1]Input!$A$3:$A962,A19,[1]Input!$C$3:$C962)</f>
        <v>4</v>
      </c>
      <c r="C19" s="3" t="s">
        <v>121</v>
      </c>
      <c r="F19" s="2"/>
      <c r="I19" s="2"/>
      <c r="L19" s="3"/>
    </row>
    <row r="20" spans="1:16">
      <c r="A20" s="11" t="s">
        <v>98</v>
      </c>
      <c r="B20" s="13">
        <f>SUMIF([1]Input!$A$3:$A962,A20,[1]Input!$C$3:$C962)</f>
        <v>4</v>
      </c>
      <c r="C20" s="3" t="s">
        <v>27</v>
      </c>
      <c r="F20" s="2"/>
      <c r="I20" s="2"/>
      <c r="L20" s="3"/>
    </row>
    <row r="21" spans="1:16">
      <c r="A21" s="11" t="s">
        <v>11</v>
      </c>
      <c r="B21" s="13">
        <f>SUMIF([1]Input!$A$3:$A962,A21,[1]Input!$C$3:$C962)</f>
        <v>4</v>
      </c>
      <c r="C21" s="3" t="s">
        <v>27</v>
      </c>
      <c r="F21" s="2"/>
      <c r="I21" s="2"/>
      <c r="L21" s="3"/>
    </row>
    <row r="22" spans="1:16">
      <c r="A22" s="11" t="s">
        <v>43</v>
      </c>
      <c r="B22" s="13">
        <f>SUMIF([1]Input!$A$3:$A962,A22,[1]Input!$C$3:$C962)</f>
        <v>4</v>
      </c>
      <c r="C22" s="3" t="s">
        <v>27</v>
      </c>
      <c r="I22" s="2"/>
      <c r="L22" s="3"/>
    </row>
    <row r="23" spans="1:16">
      <c r="A23" s="14" t="s">
        <v>52</v>
      </c>
      <c r="B23" s="13">
        <f>SUMIF([1]Input!$A$3:$A962,A23,[1]Input!$C$3:$C962)</f>
        <v>4</v>
      </c>
      <c r="C23" s="3" t="s">
        <v>121</v>
      </c>
      <c r="F23" s="2"/>
      <c r="I23" s="3"/>
    </row>
    <row r="24" spans="1:16">
      <c r="A24" s="11" t="s">
        <v>107</v>
      </c>
      <c r="B24" s="13">
        <f>SUMIF([1]Input!$A$3:$A962,A24,[1]Input!$C$3:$C962)</f>
        <v>4</v>
      </c>
      <c r="C24" s="3" t="s">
        <v>27</v>
      </c>
      <c r="F24" s="2"/>
      <c r="I24" s="3"/>
    </row>
    <row r="25" spans="1:16">
      <c r="A25" s="14" t="s">
        <v>17</v>
      </c>
      <c r="B25" s="13">
        <f>SUMIF([1]Input!$A$3:$A962,A25,[1]Input!$C$3:$C962)</f>
        <v>4</v>
      </c>
      <c r="C25" s="3" t="s">
        <v>121</v>
      </c>
      <c r="F25" s="2"/>
      <c r="I25" s="3"/>
    </row>
    <row r="26" spans="1:16">
      <c r="A26" s="14" t="s">
        <v>49</v>
      </c>
      <c r="B26" s="13">
        <f>SUMIF([1]Input!$A$3:$A962,A26,[1]Input!$C$3:$C962)</f>
        <v>4</v>
      </c>
      <c r="C26" s="3" t="s">
        <v>121</v>
      </c>
      <c r="F26" s="2"/>
      <c r="I26" s="3"/>
    </row>
    <row r="27" spans="1:16">
      <c r="A27" s="11" t="s">
        <v>55</v>
      </c>
      <c r="B27" s="13">
        <f>SUMIF([1]Input!$A$3:$A962,A27,[1]Input!$C$3:$C962)</f>
        <v>4</v>
      </c>
      <c r="C27" s="3" t="s">
        <v>121</v>
      </c>
      <c r="F27" s="2"/>
      <c r="I27" s="3"/>
    </row>
    <row r="28" spans="1:16">
      <c r="A28" s="14" t="s">
        <v>81</v>
      </c>
      <c r="B28" s="13">
        <f>SUMIF([1]Input!$A$3:$A962,A28,[1]Input!$C$3:$C962)</f>
        <v>4</v>
      </c>
      <c r="C28" s="3" t="s">
        <v>121</v>
      </c>
      <c r="F28" s="2"/>
      <c r="I28" s="3"/>
    </row>
    <row r="29" spans="1:16">
      <c r="A29" s="14" t="s">
        <v>21</v>
      </c>
      <c r="B29" s="13">
        <f>SUMIF([1]Input!$A$3:$A962,A29,[1]Input!$C$3:$C962)</f>
        <v>4</v>
      </c>
      <c r="C29" s="3" t="s">
        <v>121</v>
      </c>
      <c r="F29" s="2"/>
      <c r="I29" s="3"/>
    </row>
    <row r="30" spans="1:16">
      <c r="A30" s="14" t="s">
        <v>77</v>
      </c>
      <c r="B30" s="13">
        <f>SUMIF([1]Input!$A$3:$A962,A30,[1]Input!$C$3:$C962)</f>
        <v>4</v>
      </c>
      <c r="C30" s="3" t="s">
        <v>121</v>
      </c>
      <c r="F30" s="2"/>
      <c r="I30" s="3"/>
    </row>
    <row r="31" spans="1:16">
      <c r="A31" s="11" t="s">
        <v>90</v>
      </c>
      <c r="B31" s="13">
        <f>SUMIF([1]Input!$A$3:$A962,A31,[1]Input!$C$3:$C962)</f>
        <v>4</v>
      </c>
      <c r="C31" s="3" t="s">
        <v>117</v>
      </c>
      <c r="F31" s="2"/>
      <c r="I31" s="3"/>
    </row>
    <row r="32" spans="1:16">
      <c r="A32" s="11" t="s">
        <v>30</v>
      </c>
      <c r="B32" s="13">
        <f>SUMIF([1]Input!$A$3:$A962,A32,[1]Input!$C$3:$C962)</f>
        <v>4</v>
      </c>
      <c r="C32" s="3" t="s">
        <v>27</v>
      </c>
      <c r="F32" s="2"/>
      <c r="I32" s="3"/>
    </row>
    <row r="33" spans="1:9">
      <c r="A33" s="14" t="s">
        <v>101</v>
      </c>
      <c r="B33" s="13">
        <f>SUMIF([1]Input!$A$3:$A962,A33,[1]Input!$C$3:$C962)</f>
        <v>4</v>
      </c>
      <c r="C33" s="3" t="s">
        <v>117</v>
      </c>
      <c r="F33" s="2"/>
      <c r="I33" s="3"/>
    </row>
    <row r="34" spans="1:9">
      <c r="A34" s="11" t="s">
        <v>68</v>
      </c>
      <c r="B34" s="13">
        <f>SUMIF([1]Input!$A$3:$A962,A34,[1]Input!$C$3:$C962)</f>
        <v>4</v>
      </c>
      <c r="C34" s="21" t="s">
        <v>112</v>
      </c>
      <c r="F34" s="2"/>
      <c r="I34" s="3"/>
    </row>
    <row r="35" spans="1:9">
      <c r="A35" s="11" t="s">
        <v>99</v>
      </c>
      <c r="B35" s="13">
        <f>SUMIF([1]Input!$A$3:$A962,A35,[1]Input!$C$3:$C962)</f>
        <v>4</v>
      </c>
      <c r="C35" s="3" t="s">
        <v>27</v>
      </c>
      <c r="F35" s="2"/>
      <c r="I35" s="3"/>
    </row>
    <row r="36" spans="1:9">
      <c r="A36" s="11" t="s">
        <v>102</v>
      </c>
      <c r="B36" s="13">
        <f>SUMIF([1]Input!$A$3:$A962,A36,[1]Input!$C$3:$C962)</f>
        <v>4</v>
      </c>
      <c r="C36" s="3" t="s">
        <v>27</v>
      </c>
      <c r="F36" s="2"/>
      <c r="I36" s="3"/>
    </row>
    <row r="37" spans="1:9">
      <c r="A37" s="14" t="s">
        <v>114</v>
      </c>
      <c r="B37" s="13">
        <f>SUMIF([1]Input!$A$3:$A962,A37,[1]Input!$C$3:$C962)</f>
        <v>4</v>
      </c>
      <c r="C37" s="3" t="s">
        <v>121</v>
      </c>
      <c r="F37" s="2"/>
      <c r="I37" s="3"/>
    </row>
    <row r="38" spans="1:9">
      <c r="A38" s="11" t="s">
        <v>94</v>
      </c>
      <c r="B38" s="13">
        <f>SUMIF([1]Input!$A$3:$A962,A38,[1]Input!$C$3:$C962)</f>
        <v>4</v>
      </c>
      <c r="C38" s="3" t="s">
        <v>117</v>
      </c>
      <c r="F38" s="2"/>
      <c r="I38" s="3"/>
    </row>
    <row r="39" spans="1:9">
      <c r="A39" s="11" t="s">
        <v>32</v>
      </c>
      <c r="B39" s="13">
        <f>SUMIF([1]Input!$A$3:$A962,A39,[1]Input!$C$3:$C962)</f>
        <v>4</v>
      </c>
      <c r="C39" s="3" t="s">
        <v>27</v>
      </c>
      <c r="F39" s="2"/>
      <c r="I39" s="3"/>
    </row>
    <row r="40" spans="1:9">
      <c r="A40" s="11" t="s">
        <v>46</v>
      </c>
      <c r="B40" s="13">
        <f>SUMIF([1]Input!$A$3:$A962,A40,[1]Input!$C$3:$C962)</f>
        <v>4</v>
      </c>
      <c r="C40" s="3" t="s">
        <v>27</v>
      </c>
      <c r="F40" s="2"/>
      <c r="I40" s="3"/>
    </row>
    <row r="41" spans="1:9">
      <c r="A41" s="11" t="s">
        <v>36</v>
      </c>
      <c r="B41" s="13">
        <f>SUMIF([1]Input!$A$3:$A962,A41,[1]Input!$C$3:$C962)</f>
        <v>4</v>
      </c>
      <c r="C41" s="3" t="s">
        <v>117</v>
      </c>
      <c r="F41" s="2"/>
      <c r="I41" s="3"/>
    </row>
    <row r="42" spans="1:9">
      <c r="A42" s="11" t="s">
        <v>79</v>
      </c>
      <c r="B42" s="13">
        <f>SUMIF([1]Input!$A$3:$A962,A42,[1]Input!$C$3:$C962)</f>
        <v>3</v>
      </c>
      <c r="C42" s="3" t="s">
        <v>27</v>
      </c>
      <c r="F42" s="2"/>
      <c r="I42" s="3"/>
    </row>
    <row r="43" spans="1:9">
      <c r="A43" s="11" t="s">
        <v>82</v>
      </c>
      <c r="B43" s="13">
        <f>SUMIF([1]Input!$A$3:$A962,A43,[1]Input!$C$3:$C962)</f>
        <v>3</v>
      </c>
      <c r="C43" s="3" t="s">
        <v>27</v>
      </c>
      <c r="F43" s="2"/>
      <c r="I43" s="3"/>
    </row>
    <row r="44" spans="1:9">
      <c r="A44" s="11" t="s">
        <v>47</v>
      </c>
      <c r="B44" s="13">
        <f>SUMIF([1]Input!$A$3:$A962,A44,[1]Input!$C$3:$C962)</f>
        <v>3</v>
      </c>
      <c r="C44" s="3" t="s">
        <v>27</v>
      </c>
      <c r="F44" s="2"/>
      <c r="I44" s="3"/>
    </row>
    <row r="45" spans="1:9">
      <c r="A45" s="11" t="s">
        <v>109</v>
      </c>
      <c r="B45" s="13">
        <f>SUMIF([1]Input!$A$3:$A962,A45,[1]Input!$C$3:$C962)</f>
        <v>3</v>
      </c>
      <c r="C45" s="3" t="s">
        <v>27</v>
      </c>
      <c r="F45" s="2"/>
      <c r="I45" s="3"/>
    </row>
    <row r="46" spans="1:9">
      <c r="A46" s="11" t="s">
        <v>91</v>
      </c>
      <c r="B46" s="13">
        <f>SUMIF([1]Input!$A$3:$A962,A46,[1]Input!$C$3:$C962)</f>
        <v>3</v>
      </c>
      <c r="C46" s="3" t="s">
        <v>27</v>
      </c>
      <c r="F46" s="2"/>
      <c r="I46" s="3"/>
    </row>
    <row r="47" spans="1:9">
      <c r="A47" s="14" t="s">
        <v>38</v>
      </c>
      <c r="B47" s="13">
        <f>SUMIF([1]Input!$A$3:$A962,A47,[1]Input!$C$3:$C962)</f>
        <v>3</v>
      </c>
      <c r="C47" s="3" t="s">
        <v>121</v>
      </c>
      <c r="F47" s="2"/>
      <c r="I47" s="3"/>
    </row>
    <row r="48" spans="1:9">
      <c r="A48" s="11" t="s">
        <v>85</v>
      </c>
      <c r="B48" s="13">
        <f>SUMIF([1]Input!$A$3:$A962,A48,[1]Input!$C$3:$C962)</f>
        <v>3</v>
      </c>
      <c r="C48" s="3" t="s">
        <v>117</v>
      </c>
      <c r="F48" s="2"/>
      <c r="I48" s="3"/>
    </row>
    <row r="49" spans="1:9">
      <c r="A49" s="11" t="s">
        <v>23</v>
      </c>
      <c r="B49" s="13">
        <f>SUMIF([1]Input!$A$3:$A962,A49,[1]Input!$C$3:$C962)</f>
        <v>3</v>
      </c>
      <c r="C49" s="3" t="s">
        <v>27</v>
      </c>
      <c r="F49" s="2"/>
      <c r="I49" s="3"/>
    </row>
    <row r="50" spans="1:9">
      <c r="A50" s="11" t="s">
        <v>57</v>
      </c>
      <c r="B50" s="13">
        <f>SUMIF([1]Input!$A$3:$A962,A50,[1]Input!$C$3:$C962)</f>
        <v>3</v>
      </c>
      <c r="C50" s="3" t="s">
        <v>27</v>
      </c>
      <c r="F50" s="2"/>
      <c r="I50" s="3"/>
    </row>
    <row r="51" spans="1:9">
      <c r="A51" s="14" t="s">
        <v>108</v>
      </c>
      <c r="B51" s="13">
        <f>SUMIF([1]Input!$A$3:$A962,A51,[1]Input!$C$3:$C962)</f>
        <v>3</v>
      </c>
      <c r="C51" s="3" t="s">
        <v>117</v>
      </c>
      <c r="F51" s="2"/>
      <c r="I51" s="3"/>
    </row>
    <row r="52" spans="1:9">
      <c r="A52" s="11" t="s">
        <v>95</v>
      </c>
      <c r="B52" s="13">
        <f>SUMIF([1]Input!$A$3:$A962,A52,[1]Input!$C$3:$C962)</f>
        <v>3</v>
      </c>
      <c r="C52" s="3" t="s">
        <v>117</v>
      </c>
      <c r="F52" s="2"/>
      <c r="I52" s="3"/>
    </row>
    <row r="53" spans="1:9">
      <c r="A53" s="14" t="s">
        <v>84</v>
      </c>
      <c r="B53" s="13">
        <f>SUMIF([1]Input!$A$3:$A962,A53,[1]Input!$C$3:$C962)</f>
        <v>3</v>
      </c>
      <c r="C53" s="3" t="s">
        <v>27</v>
      </c>
      <c r="F53" s="2"/>
      <c r="I53" s="3"/>
    </row>
    <row r="54" spans="1:9">
      <c r="A54" s="11" t="s">
        <v>78</v>
      </c>
      <c r="B54" s="13">
        <f>SUMIF([1]Input!$A$3:$A962,A54,[1]Input!$C$3:$C962)</f>
        <v>3</v>
      </c>
      <c r="C54" s="3" t="s">
        <v>27</v>
      </c>
      <c r="F54" s="2"/>
      <c r="I54" s="3"/>
    </row>
    <row r="55" spans="1:9">
      <c r="A55" s="11" t="s">
        <v>24</v>
      </c>
      <c r="B55" s="13">
        <f>SUMIF([1]Input!$A$3:$A962,A55,[1]Input!$C$3:$C962)</f>
        <v>3</v>
      </c>
      <c r="C55" s="3" t="s">
        <v>27</v>
      </c>
      <c r="F55" s="2"/>
      <c r="I55" s="3"/>
    </row>
    <row r="56" spans="1:9">
      <c r="A56" s="11" t="s">
        <v>110</v>
      </c>
      <c r="B56" s="13">
        <f>SUMIF([1]Input!$A$3:$A962,A56,[1]Input!$C$3:$C962)</f>
        <v>3</v>
      </c>
      <c r="C56" s="21" t="s">
        <v>112</v>
      </c>
      <c r="F56" s="2"/>
      <c r="I56" s="3"/>
    </row>
    <row r="57" spans="1:9">
      <c r="A57" s="11" t="s">
        <v>105</v>
      </c>
      <c r="B57" s="13">
        <f>SUMIF([1]Input!$A$3:$A962,A57,[1]Input!$C$3:$C962)</f>
        <v>3</v>
      </c>
      <c r="C57" s="3" t="s">
        <v>27</v>
      </c>
      <c r="F57" s="2"/>
      <c r="I57" s="3"/>
    </row>
    <row r="58" spans="1:9">
      <c r="A58" s="11" t="s">
        <v>111</v>
      </c>
      <c r="B58" s="13">
        <f>SUMIF([1]Input!$A$3:$A962,A58,[1]Input!$C$3:$C962)</f>
        <v>3</v>
      </c>
      <c r="C58" s="3" t="s">
        <v>27</v>
      </c>
      <c r="F58" s="2"/>
      <c r="I58" s="3"/>
    </row>
    <row r="59" spans="1:9">
      <c r="A59" s="11" t="s">
        <v>118</v>
      </c>
      <c r="B59" s="13">
        <f>SUMIF([1]Input!$A$3:$A962,A59,[1]Input!$C$3:$C962)</f>
        <v>3</v>
      </c>
      <c r="C59" s="21" t="s">
        <v>112</v>
      </c>
      <c r="F59" s="2"/>
      <c r="I59" s="3"/>
    </row>
    <row r="60" spans="1:9">
      <c r="A60" s="11" t="s">
        <v>116</v>
      </c>
      <c r="B60" s="13">
        <f>SUMIF([1]Input!$A$3:$A962,A60,[1]Input!$C$3:$C962)</f>
        <v>3</v>
      </c>
      <c r="C60" s="3" t="s">
        <v>27</v>
      </c>
      <c r="F60" s="2"/>
      <c r="I60" s="3"/>
    </row>
    <row r="61" spans="1:9">
      <c r="A61" s="11" t="s">
        <v>83</v>
      </c>
      <c r="B61" s="13">
        <f>SUMIF([1]Input!$A$3:$A962,A61,[1]Input!$C$3:$C962)</f>
        <v>3</v>
      </c>
      <c r="C61" s="21" t="s">
        <v>112</v>
      </c>
      <c r="F61" s="2"/>
      <c r="I61" s="3"/>
    </row>
    <row r="62" spans="1:9">
      <c r="A62" s="14" t="s">
        <v>74</v>
      </c>
      <c r="B62" s="13">
        <f>SUMIF([1]Input!$A$3:$A962,A62,[1]Input!$C$3:$C962)</f>
        <v>3</v>
      </c>
      <c r="C62" s="3" t="s">
        <v>121</v>
      </c>
      <c r="F62" s="2"/>
      <c r="I62" s="3"/>
    </row>
    <row r="63" spans="1:9">
      <c r="A63" s="11" t="s">
        <v>97</v>
      </c>
      <c r="B63" s="13">
        <f>SUMIF([1]Input!$A$3:$A962,A63,[1]Input!$C$3:$C962)</f>
        <v>3</v>
      </c>
      <c r="C63" s="3" t="s">
        <v>117</v>
      </c>
      <c r="F63" s="2"/>
      <c r="I63" s="3"/>
    </row>
    <row r="64" spans="1:9">
      <c r="A64" s="11" t="s">
        <v>88</v>
      </c>
      <c r="B64" s="13">
        <f>SUMIF([1]Input!$A$3:$A962,A64,[1]Input!$C$3:$C962)</f>
        <v>3</v>
      </c>
      <c r="C64" s="3" t="s">
        <v>117</v>
      </c>
      <c r="F64" s="2"/>
      <c r="I64" s="3"/>
    </row>
    <row r="65" spans="1:9">
      <c r="A65" s="11" t="s">
        <v>93</v>
      </c>
      <c r="B65" s="13">
        <f>SUMIF([1]Input!$A$3:$A962,A65,[1]Input!$C$3:$C962)</f>
        <v>3</v>
      </c>
      <c r="C65" s="3" t="s">
        <v>117</v>
      </c>
      <c r="F65" s="2"/>
      <c r="I65" s="3"/>
    </row>
    <row r="66" spans="1:9">
      <c r="A66" s="14" t="s">
        <v>29</v>
      </c>
      <c r="B66" s="13">
        <f>SUMIF([1]Input!$A$3:$A962,A66,[1]Input!$C$3:$C962)</f>
        <v>3</v>
      </c>
      <c r="C66" s="3" t="s">
        <v>121</v>
      </c>
      <c r="F66" s="2"/>
      <c r="I66" s="3"/>
    </row>
    <row r="67" spans="1:9">
      <c r="A67" s="11" t="s">
        <v>92</v>
      </c>
      <c r="B67" s="13">
        <f>SUMIF([1]Input!$A$3:$A962,A67,[1]Input!$C$3:$C962)</f>
        <v>2</v>
      </c>
      <c r="C67" s="3" t="s">
        <v>27</v>
      </c>
      <c r="F67" s="2"/>
      <c r="I67" s="3"/>
    </row>
    <row r="68" spans="1:9">
      <c r="A68" s="11" t="s">
        <v>115</v>
      </c>
      <c r="B68" s="13">
        <f>SUMIF([1]Input!$A$3:$A962,A68,[1]Input!$C$3:$C962)</f>
        <v>2</v>
      </c>
      <c r="C68" s="3" t="s">
        <v>27</v>
      </c>
      <c r="F68" s="2"/>
      <c r="I68" s="3"/>
    </row>
    <row r="69" spans="1:9">
      <c r="A69" s="11" t="s">
        <v>26</v>
      </c>
      <c r="B69" s="13">
        <f>SUMIF([1]Input!$A$3:$A962,A69,[1]Input!$C$3:$C962)</f>
        <v>2</v>
      </c>
      <c r="C69" s="21" t="s">
        <v>112</v>
      </c>
      <c r="F69" s="2"/>
      <c r="I69" s="3"/>
    </row>
    <row r="70" spans="1:9">
      <c r="A70" s="11" t="s">
        <v>70</v>
      </c>
      <c r="B70" s="13">
        <f>SUMIF([1]Input!$A$3:$A962,A70,[1]Input!$C$3:$C962)</f>
        <v>2</v>
      </c>
      <c r="C70" s="21" t="s">
        <v>112</v>
      </c>
      <c r="F70" s="2"/>
      <c r="I70" s="3"/>
    </row>
    <row r="71" spans="1:9">
      <c r="A71" s="11" t="s">
        <v>71</v>
      </c>
      <c r="B71" s="13">
        <f>SUMIF([1]Input!$A$3:$A962,A71,[1]Input!$C$3:$C962)</f>
        <v>2</v>
      </c>
      <c r="C71" s="21" t="s">
        <v>112</v>
      </c>
      <c r="F71" s="2"/>
      <c r="I71" s="3"/>
    </row>
    <row r="72" spans="1:9">
      <c r="A72" s="11" t="s">
        <v>72</v>
      </c>
      <c r="B72" s="13">
        <f>SUMIF([1]Input!$A$3:$A962,A72,[1]Input!$C$3:$C962)</f>
        <v>2</v>
      </c>
      <c r="C72" s="3" t="s">
        <v>27</v>
      </c>
      <c r="F72" s="2"/>
      <c r="I72" s="3"/>
    </row>
    <row r="73" spans="1:9">
      <c r="A73" s="11" t="s">
        <v>75</v>
      </c>
      <c r="B73" s="13">
        <f>SUMIF([1]Input!$A$3:$A962,A73,[1]Input!$C$3:$C962)</f>
        <v>2</v>
      </c>
      <c r="C73" s="3" t="s">
        <v>27</v>
      </c>
      <c r="F73" s="2"/>
      <c r="I73" s="3"/>
    </row>
    <row r="74" spans="1:9">
      <c r="A74" s="11" t="s">
        <v>10</v>
      </c>
      <c r="B74" s="13">
        <f>SUMIF([1]Input!$A$3:$A962,A74,[1]Input!$C$3:$C962)</f>
        <v>2</v>
      </c>
      <c r="C74" s="3" t="s">
        <v>27</v>
      </c>
      <c r="F74" s="2"/>
      <c r="I74" s="3"/>
    </row>
    <row r="75" spans="1:9">
      <c r="A75" s="14" t="s">
        <v>22</v>
      </c>
      <c r="B75" s="13">
        <f>SUMIF([1]Input!$A$3:$A962,A75,[1]Input!$C$3:$C962)</f>
        <v>2</v>
      </c>
      <c r="C75" s="3" t="s">
        <v>121</v>
      </c>
      <c r="F75" s="2"/>
      <c r="I75" s="3"/>
    </row>
    <row r="76" spans="1:9">
      <c r="A76" s="14" t="s">
        <v>28</v>
      </c>
      <c r="B76" s="13">
        <f>SUMIF([1]Input!$A$3:$A962,A76,[1]Input!$C$3:$C962)</f>
        <v>2</v>
      </c>
      <c r="C76" s="3" t="s">
        <v>121</v>
      </c>
      <c r="F76" s="2"/>
      <c r="I76" s="3"/>
    </row>
    <row r="77" spans="1:9">
      <c r="A77" s="11" t="s">
        <v>31</v>
      </c>
      <c r="B77" s="13">
        <f>SUMIF([1]Input!$A$3:$A962,A77,[1]Input!$C$3:$C962)</f>
        <v>2</v>
      </c>
      <c r="C77" s="3" t="s">
        <v>27</v>
      </c>
      <c r="F77" s="2"/>
      <c r="I77" s="3"/>
    </row>
    <row r="78" spans="1:9">
      <c r="A78" s="11" t="s">
        <v>33</v>
      </c>
      <c r="B78" s="13">
        <f>SUMIF([1]Input!$A$3:$A962,A78,[1]Input!$C$3:$C962)</f>
        <v>2</v>
      </c>
      <c r="C78" s="3" t="s">
        <v>27</v>
      </c>
      <c r="F78" s="2"/>
      <c r="I78" s="3"/>
    </row>
    <row r="79" spans="1:9">
      <c r="A79" s="11" t="s">
        <v>34</v>
      </c>
      <c r="B79" s="13">
        <f>SUMIF([1]Input!$A$3:$A962,A79,[1]Input!$C$3:$C962)</f>
        <v>2</v>
      </c>
      <c r="C79" s="3" t="s">
        <v>27</v>
      </c>
      <c r="F79" s="2"/>
      <c r="I79" s="3"/>
    </row>
    <row r="80" spans="1:9">
      <c r="A80" s="11" t="s">
        <v>19</v>
      </c>
      <c r="B80" s="13">
        <f>SUMIF([1]Input!$A$3:$A962,A80,[1]Input!$C$3:$C962)</f>
        <v>2</v>
      </c>
      <c r="C80" s="21" t="s">
        <v>112</v>
      </c>
      <c r="F80" s="2"/>
      <c r="I80" s="3"/>
    </row>
    <row r="81" spans="1:9">
      <c r="A81" s="11" t="s">
        <v>37</v>
      </c>
      <c r="B81" s="13">
        <f>SUMIF([1]Input!$A$3:$A962,A81,[1]Input!$C$3:$C962)</f>
        <v>2</v>
      </c>
      <c r="C81" s="3" t="s">
        <v>27</v>
      </c>
      <c r="F81" s="2"/>
      <c r="I81" s="3"/>
    </row>
    <row r="82" spans="1:9">
      <c r="A82" s="11" t="s">
        <v>39</v>
      </c>
      <c r="B82" s="13">
        <f>SUMIF([1]Input!$A$3:$A962,A82,[1]Input!$C$3:$C962)</f>
        <v>2</v>
      </c>
      <c r="C82" s="3" t="s">
        <v>27</v>
      </c>
      <c r="F82" s="2"/>
      <c r="I82" s="3"/>
    </row>
    <row r="83" spans="1:9">
      <c r="A83" s="11" t="s">
        <v>44</v>
      </c>
      <c r="B83" s="13">
        <f>SUMIF([1]Input!$A$3:$A962,A83,[1]Input!$C$3:$C962)</f>
        <v>2</v>
      </c>
      <c r="C83" s="3" t="s">
        <v>27</v>
      </c>
      <c r="F83" s="2"/>
      <c r="I83" s="3"/>
    </row>
    <row r="84" spans="1:9">
      <c r="A84" s="11" t="s">
        <v>45</v>
      </c>
      <c r="B84" s="13">
        <f>SUMIF([1]Input!$A$3:$A962,A84,[1]Input!$C$3:$C962)</f>
        <v>2</v>
      </c>
      <c r="C84" s="3" t="s">
        <v>27</v>
      </c>
      <c r="F84" s="2"/>
      <c r="I84" s="3"/>
    </row>
    <row r="85" spans="1:9">
      <c r="A85" s="11" t="s">
        <v>48</v>
      </c>
      <c r="B85" s="13">
        <f>SUMIF([1]Input!$A$3:$A962,A85,[1]Input!$C$3:$C962)</f>
        <v>2</v>
      </c>
      <c r="C85" s="3" t="s">
        <v>27</v>
      </c>
      <c r="F85" s="2"/>
      <c r="I85" s="3"/>
    </row>
    <row r="86" spans="1:9">
      <c r="A86" s="11" t="s">
        <v>51</v>
      </c>
      <c r="B86" s="13">
        <f>SUMIF([1]Input!$A$3:$A962,A86,[1]Input!$C$3:$C962)</f>
        <v>2</v>
      </c>
      <c r="C86" s="21" t="s">
        <v>112</v>
      </c>
      <c r="F86" s="2"/>
      <c r="I86" s="3"/>
    </row>
    <row r="87" spans="1:9">
      <c r="A87" s="11" t="s">
        <v>53</v>
      </c>
      <c r="B87" s="13">
        <f>SUMIF([1]Input!$A$3:$A962,A87,[1]Input!$C$3:$C962)</f>
        <v>2</v>
      </c>
      <c r="C87" s="3" t="s">
        <v>27</v>
      </c>
      <c r="F87" s="2"/>
      <c r="I87" s="3"/>
    </row>
    <row r="88" spans="1:9">
      <c r="A88" s="11" t="s">
        <v>54</v>
      </c>
      <c r="B88" s="13">
        <f>SUMIF([1]Input!$A$3:$A962,A88,[1]Input!$C$3:$C962)</f>
        <v>2</v>
      </c>
      <c r="C88" s="3" t="s">
        <v>27</v>
      </c>
      <c r="F88" s="2"/>
      <c r="I88" s="3"/>
    </row>
    <row r="89" spans="1:9">
      <c r="A89" s="11" t="s">
        <v>58</v>
      </c>
      <c r="B89" s="13">
        <f>SUMIF([1]Input!$A$3:$A962,A89,[1]Input!$C$3:$C962)</f>
        <v>2</v>
      </c>
      <c r="C89" s="3" t="s">
        <v>27</v>
      </c>
      <c r="F89" s="2"/>
      <c r="I89" s="3"/>
    </row>
    <row r="90" spans="1:9">
      <c r="A90" s="11" t="s">
        <v>59</v>
      </c>
      <c r="B90" s="13">
        <f>SUMIF([1]Input!$A$3:$A962,A90,[1]Input!$C$3:$C962)</f>
        <v>2</v>
      </c>
      <c r="C90" s="3" t="s">
        <v>27</v>
      </c>
      <c r="F90" s="2"/>
      <c r="I90" s="3"/>
    </row>
    <row r="91" spans="1:9">
      <c r="A91" s="11" t="s">
        <v>62</v>
      </c>
      <c r="B91" s="13">
        <f>SUMIF([1]Input!$A$3:$A962,A91,[1]Input!$C$3:$C962)</f>
        <v>2</v>
      </c>
      <c r="C91" s="3" t="s">
        <v>27</v>
      </c>
      <c r="F91" s="2"/>
      <c r="I91" s="3"/>
    </row>
    <row r="92" spans="1:9">
      <c r="A92" s="11" t="s">
        <v>63</v>
      </c>
      <c r="B92" s="13">
        <f>SUMIF([1]Input!$A$3:$A962,A92,[1]Input!$C$3:$C962)</f>
        <v>2</v>
      </c>
      <c r="C92" s="3" t="s">
        <v>27</v>
      </c>
      <c r="F92" s="2"/>
      <c r="I92" s="3"/>
    </row>
    <row r="93" spans="1:9">
      <c r="A93" s="11" t="s">
        <v>61</v>
      </c>
      <c r="B93" s="13">
        <f>SUMIF([1]Input!$A$3:$A962,A93,[1]Input!$C$3:$C962)</f>
        <v>2</v>
      </c>
      <c r="C93" s="3" t="s">
        <v>117</v>
      </c>
      <c r="F93" s="2"/>
      <c r="I93" s="3"/>
    </row>
    <row r="94" spans="1:9">
      <c r="A94" s="11" t="s">
        <v>64</v>
      </c>
      <c r="B94" s="13">
        <f>SUMIF([1]Input!$A$3:$A962,A94,[1]Input!$C$3:$C962)</f>
        <v>1</v>
      </c>
      <c r="C94" s="21" t="s">
        <v>112</v>
      </c>
      <c r="F94" s="2"/>
      <c r="I94" s="3"/>
    </row>
    <row r="95" spans="1:9">
      <c r="A95" s="11" t="s">
        <v>3</v>
      </c>
      <c r="B95" s="13">
        <f>SUMIF([1]Input!$A$3:$A962,A95,[1]Input!$C$3:$C962)</f>
        <v>1</v>
      </c>
      <c r="C95" s="21" t="s">
        <v>112</v>
      </c>
      <c r="F95" s="2"/>
      <c r="I95" s="3"/>
    </row>
    <row r="96" spans="1:9">
      <c r="A96" s="11" t="s">
        <v>8</v>
      </c>
      <c r="B96" s="13">
        <f>SUMIF([1]Input!$A$3:$A962,A96,[1]Input!$C$3:$C962)</f>
        <v>1</v>
      </c>
      <c r="C96" s="3" t="s">
        <v>27</v>
      </c>
      <c r="F96" s="2"/>
      <c r="I96" s="3"/>
    </row>
    <row r="97" spans="1:9">
      <c r="A97" s="11" t="s">
        <v>66</v>
      </c>
      <c r="B97" s="13">
        <f>SUMIF([1]Input!$A$3:$A962,A97,[1]Input!$C$3:$C962)</f>
        <v>1</v>
      </c>
      <c r="C97" s="3" t="s">
        <v>27</v>
      </c>
      <c r="F97" s="2"/>
      <c r="I97" s="3"/>
    </row>
    <row r="98" spans="1:9">
      <c r="A98" s="11" t="s">
        <v>67</v>
      </c>
      <c r="B98" s="13">
        <f>SUMIF([1]Input!$A$3:$A962,A98,[1]Input!$C$3:$C962)</f>
        <v>1</v>
      </c>
      <c r="C98" s="3"/>
      <c r="F98" s="2"/>
      <c r="I98" s="3"/>
    </row>
    <row r="99" spans="1:9">
      <c r="A99" s="11" t="s">
        <v>65</v>
      </c>
      <c r="B99" s="13">
        <f>SUMIF([1]Input!$A$3:$A962,A99,[1]Input!$C$3:$C962)</f>
        <v>1</v>
      </c>
      <c r="C99" s="3" t="s">
        <v>27</v>
      </c>
      <c r="F99" s="2"/>
      <c r="I99" s="3"/>
    </row>
    <row r="100" spans="1:9">
      <c r="A100" s="11" t="s">
        <v>69</v>
      </c>
      <c r="B100" s="13">
        <f>SUMIF([1]Input!$A$3:$A962,A100,[1]Input!$C$3:$C962)</f>
        <v>0</v>
      </c>
      <c r="C100" s="3" t="s">
        <v>27</v>
      </c>
      <c r="F100" s="2"/>
      <c r="I100" s="3"/>
    </row>
    <row r="101" spans="1:9" ht="12.75">
      <c r="B101" s="3"/>
      <c r="C101" s="3"/>
      <c r="F101" s="2"/>
      <c r="I101" s="3"/>
    </row>
    <row r="102" spans="1:9" ht="12.75">
      <c r="B102" s="3"/>
      <c r="C102" s="3"/>
      <c r="F102" s="2"/>
      <c r="I102" s="3"/>
    </row>
    <row r="103" spans="1:9" ht="12.75">
      <c r="B103" s="3"/>
      <c r="C103" s="3"/>
      <c r="F103" s="2"/>
      <c r="I103" s="3"/>
    </row>
    <row r="104" spans="1:9" ht="12.75">
      <c r="B104" s="3"/>
      <c r="C104" s="3"/>
      <c r="F104" s="2"/>
      <c r="I104" s="3"/>
    </row>
    <row r="105" spans="1:9" ht="12.75">
      <c r="B105" s="3"/>
      <c r="C105" s="3"/>
      <c r="F105" s="2"/>
      <c r="I105" s="3"/>
    </row>
    <row r="106" spans="1:9" ht="12.75">
      <c r="B106" s="3"/>
      <c r="C106" s="3"/>
      <c r="F106" s="2"/>
      <c r="I106" s="3"/>
    </row>
    <row r="107" spans="1:9" ht="12.75">
      <c r="B107" s="3"/>
      <c r="C107" s="3"/>
      <c r="F107" s="2"/>
      <c r="I107" s="3"/>
    </row>
    <row r="108" spans="1:9" ht="12.75">
      <c r="B108" s="3"/>
      <c r="C108" s="3"/>
      <c r="F108" s="2"/>
      <c r="I108" s="3"/>
    </row>
    <row r="109" spans="1:9" ht="12.75">
      <c r="B109" s="3"/>
      <c r="C109" s="3"/>
      <c r="F109" s="2"/>
      <c r="I109" s="3"/>
    </row>
    <row r="110" spans="1:9" ht="12.75">
      <c r="B110" s="3"/>
      <c r="C110" s="3"/>
      <c r="F110" s="2"/>
      <c r="I110" s="3"/>
    </row>
    <row r="111" spans="1:9" ht="12.75">
      <c r="B111" s="3"/>
      <c r="C111" s="3"/>
      <c r="F111" s="2"/>
      <c r="I111" s="3"/>
    </row>
    <row r="112" spans="1:9" ht="12.75">
      <c r="B112" s="3"/>
      <c r="C112" s="3"/>
      <c r="F112" s="2"/>
      <c r="I112" s="3"/>
    </row>
    <row r="113" spans="2:9" ht="12.75">
      <c r="B113" s="3"/>
      <c r="C113" s="3"/>
      <c r="F113" s="2"/>
      <c r="I113" s="3"/>
    </row>
    <row r="114" spans="2:9" ht="12.75">
      <c r="B114" s="3"/>
      <c r="C114" s="3"/>
      <c r="F114" s="2"/>
      <c r="I114" s="3"/>
    </row>
    <row r="115" spans="2:9" ht="12.75">
      <c r="B115" s="3"/>
      <c r="C115" s="3"/>
      <c r="F115" s="2"/>
      <c r="I115" s="3"/>
    </row>
    <row r="116" spans="2:9" ht="12.75">
      <c r="B116" s="3"/>
      <c r="C116" s="3"/>
      <c r="F116" s="2"/>
      <c r="I116" s="3"/>
    </row>
    <row r="117" spans="2:9" ht="12.75">
      <c r="B117" s="3"/>
      <c r="C117" s="3"/>
      <c r="F117" s="2"/>
      <c r="I117" s="3"/>
    </row>
    <row r="118" spans="2:9" ht="12.75">
      <c r="B118" s="3"/>
      <c r="C118" s="3"/>
      <c r="F118" s="2"/>
      <c r="I118" s="3"/>
    </row>
    <row r="119" spans="2:9" ht="12.75">
      <c r="B119" s="3"/>
      <c r="C119" s="3"/>
      <c r="F119" s="2"/>
      <c r="I119" s="3"/>
    </row>
    <row r="120" spans="2:9" ht="12.75">
      <c r="B120" s="3"/>
      <c r="C120" s="3"/>
      <c r="F120" s="2"/>
      <c r="I120" s="3"/>
    </row>
    <row r="121" spans="2:9" ht="12.75">
      <c r="B121" s="3"/>
      <c r="C121" s="3"/>
      <c r="F121" s="2"/>
      <c r="I121" s="3"/>
    </row>
    <row r="122" spans="2:9" ht="12.75">
      <c r="B122" s="3"/>
      <c r="C122" s="3"/>
      <c r="F122" s="2"/>
      <c r="I122" s="3"/>
    </row>
    <row r="123" spans="2:9" ht="12.75">
      <c r="B123" s="3"/>
      <c r="C123" s="3"/>
      <c r="F123" s="2"/>
      <c r="I123" s="3"/>
    </row>
    <row r="124" spans="2:9" ht="12.75">
      <c r="B124" s="3"/>
      <c r="C124" s="3"/>
      <c r="F124" s="2"/>
      <c r="I124" s="3"/>
    </row>
    <row r="125" spans="2:9" ht="12.75">
      <c r="B125" s="3"/>
      <c r="C125" s="3"/>
      <c r="F125" s="2"/>
      <c r="I125" s="3"/>
    </row>
    <row r="126" spans="2:9" ht="12.75">
      <c r="B126" s="3"/>
      <c r="C126" s="3"/>
      <c r="F126" s="2"/>
      <c r="I126" s="3"/>
    </row>
    <row r="127" spans="2:9" ht="12.75">
      <c r="B127" s="3"/>
      <c r="C127" s="3"/>
      <c r="F127" s="2"/>
      <c r="I127" s="3"/>
    </row>
    <row r="128" spans="2:9" ht="12.75">
      <c r="B128" s="3"/>
      <c r="C128" s="3"/>
      <c r="F128" s="2"/>
      <c r="I128" s="3"/>
    </row>
    <row r="129" spans="2:9" ht="12.75">
      <c r="B129" s="3"/>
      <c r="C129" s="3"/>
      <c r="F129" s="2"/>
      <c r="I129" s="3"/>
    </row>
    <row r="130" spans="2:9" ht="12.75">
      <c r="B130" s="3"/>
      <c r="C130" s="3"/>
      <c r="F130" s="2"/>
      <c r="I130" s="3"/>
    </row>
    <row r="131" spans="2:9" ht="12.75">
      <c r="B131" s="3"/>
      <c r="C131" s="3"/>
      <c r="F131" s="2"/>
      <c r="I131" s="3"/>
    </row>
    <row r="132" spans="2:9" ht="12.75">
      <c r="B132" s="3"/>
      <c r="C132" s="3"/>
      <c r="F132" s="2"/>
      <c r="I132" s="3"/>
    </row>
    <row r="133" spans="2:9" ht="12.75">
      <c r="B133" s="3"/>
      <c r="C133" s="3"/>
      <c r="F133" s="2"/>
      <c r="I133" s="3"/>
    </row>
    <row r="134" spans="2:9" ht="12.75">
      <c r="B134" s="3"/>
      <c r="C134" s="3"/>
      <c r="F134" s="2"/>
      <c r="I134" s="3"/>
    </row>
    <row r="135" spans="2:9" ht="12.75">
      <c r="B135" s="3"/>
      <c r="C135" s="3"/>
      <c r="F135" s="2"/>
      <c r="I135" s="3"/>
    </row>
    <row r="136" spans="2:9" ht="12.75">
      <c r="B136" s="3"/>
      <c r="C136" s="3"/>
      <c r="F136" s="2"/>
      <c r="I136" s="3"/>
    </row>
    <row r="137" spans="2:9" ht="12.75">
      <c r="B137" s="3"/>
      <c r="C137" s="3"/>
      <c r="F137" s="2"/>
      <c r="I137" s="3"/>
    </row>
    <row r="138" spans="2:9" ht="12.75">
      <c r="B138" s="3"/>
      <c r="C138" s="3"/>
      <c r="F138" s="2"/>
      <c r="I138" s="3"/>
    </row>
    <row r="139" spans="2:9" ht="12.75">
      <c r="B139" s="3"/>
      <c r="C139" s="3"/>
      <c r="F139" s="2"/>
      <c r="I139" s="3"/>
    </row>
    <row r="140" spans="2:9" ht="12.75">
      <c r="B140" s="3"/>
      <c r="C140" s="3"/>
      <c r="F140" s="2"/>
      <c r="I140" s="3"/>
    </row>
    <row r="141" spans="2:9" ht="12.75">
      <c r="B141" s="3"/>
      <c r="C141" s="3"/>
      <c r="F141" s="2"/>
      <c r="I141" s="3"/>
    </row>
    <row r="142" spans="2:9" ht="12.75">
      <c r="B142" s="3"/>
      <c r="C142" s="3"/>
      <c r="F142" s="2"/>
      <c r="I142" s="3"/>
    </row>
    <row r="143" spans="2:9" ht="12.75">
      <c r="B143" s="3"/>
      <c r="C143" s="3"/>
      <c r="F143" s="2"/>
      <c r="I143" s="3"/>
    </row>
    <row r="144" spans="2:9" ht="12.75">
      <c r="B144" s="3"/>
      <c r="C144" s="3"/>
      <c r="F144" s="2"/>
      <c r="I144" s="3"/>
    </row>
    <row r="145" spans="2:9" ht="12.75">
      <c r="B145" s="3"/>
      <c r="C145" s="3"/>
      <c r="F145" s="2"/>
      <c r="I145" s="3"/>
    </row>
    <row r="146" spans="2:9" ht="12.75">
      <c r="B146" s="3"/>
      <c r="C146" s="3"/>
      <c r="F146" s="2"/>
      <c r="I146" s="3"/>
    </row>
    <row r="147" spans="2:9" ht="12.75">
      <c r="B147" s="3"/>
      <c r="C147" s="3"/>
      <c r="F147" s="2"/>
      <c r="I147" s="3"/>
    </row>
    <row r="148" spans="2:9" ht="12.75">
      <c r="B148" s="3"/>
      <c r="C148" s="3"/>
      <c r="F148" s="2"/>
      <c r="I148" s="3"/>
    </row>
    <row r="149" spans="2:9" ht="12.75">
      <c r="B149" s="3"/>
      <c r="C149" s="3"/>
      <c r="F149" s="2"/>
      <c r="I149" s="3"/>
    </row>
    <row r="150" spans="2:9" ht="12.75">
      <c r="B150" s="3"/>
      <c r="C150" s="3"/>
      <c r="F150" s="2"/>
      <c r="I150" s="3"/>
    </row>
    <row r="151" spans="2:9" ht="12.75">
      <c r="B151" s="3"/>
      <c r="C151" s="3"/>
      <c r="F151" s="2"/>
      <c r="I151" s="3"/>
    </row>
    <row r="152" spans="2:9" ht="12.75">
      <c r="B152" s="3"/>
      <c r="C152" s="3"/>
      <c r="F152" s="2"/>
      <c r="I152" s="3"/>
    </row>
    <row r="153" spans="2:9" ht="12.75">
      <c r="B153" s="3"/>
      <c r="C153" s="3"/>
      <c r="F153" s="2"/>
      <c r="I153" s="3"/>
    </row>
    <row r="154" spans="2:9" ht="12.75">
      <c r="B154" s="3"/>
      <c r="C154" s="3"/>
      <c r="F154" s="2"/>
      <c r="I154" s="3"/>
    </row>
    <row r="155" spans="2:9" ht="12.75">
      <c r="B155" s="3"/>
      <c r="C155" s="3"/>
      <c r="F155" s="2"/>
      <c r="I155" s="3"/>
    </row>
    <row r="156" spans="2:9" ht="12.75">
      <c r="B156" s="3"/>
      <c r="C156" s="3"/>
      <c r="F156" s="2"/>
      <c r="I156" s="3"/>
    </row>
    <row r="157" spans="2:9" ht="12.75">
      <c r="B157" s="3"/>
      <c r="C157" s="3"/>
      <c r="F157" s="2"/>
      <c r="I157" s="3"/>
    </row>
    <row r="158" spans="2:9" ht="12.75">
      <c r="B158" s="3"/>
      <c r="C158" s="3"/>
      <c r="F158" s="2"/>
      <c r="I158" s="3"/>
    </row>
    <row r="159" spans="2:9" ht="12.75">
      <c r="B159" s="3"/>
      <c r="C159" s="3"/>
      <c r="F159" s="2"/>
      <c r="I159" s="3"/>
    </row>
    <row r="160" spans="2:9" ht="12.75">
      <c r="B160" s="3"/>
      <c r="C160" s="3"/>
      <c r="F160" s="2"/>
      <c r="I160" s="3"/>
    </row>
    <row r="161" spans="2:9" ht="12.75">
      <c r="B161" s="3"/>
      <c r="C161" s="3"/>
      <c r="F161" s="2"/>
      <c r="I161" s="3"/>
    </row>
    <row r="162" spans="2:9" ht="12.75">
      <c r="B162" s="3"/>
      <c r="C162" s="3"/>
      <c r="F162" s="2"/>
      <c r="I162" s="3"/>
    </row>
    <row r="163" spans="2:9" ht="12.75">
      <c r="B163" s="3"/>
      <c r="C163" s="3"/>
      <c r="F163" s="2"/>
      <c r="I163" s="3"/>
    </row>
    <row r="164" spans="2:9" ht="12.75">
      <c r="B164" s="3"/>
      <c r="C164" s="3"/>
      <c r="F164" s="2"/>
      <c r="I164" s="3"/>
    </row>
    <row r="165" spans="2:9" ht="12.75">
      <c r="B165" s="3"/>
      <c r="C165" s="3"/>
      <c r="F165" s="2"/>
      <c r="I165" s="3"/>
    </row>
    <row r="166" spans="2:9" ht="12.75">
      <c r="B166" s="3"/>
      <c r="C166" s="3"/>
      <c r="F166" s="2"/>
      <c r="I166" s="3"/>
    </row>
    <row r="167" spans="2:9" ht="12.75">
      <c r="B167" s="3"/>
      <c r="C167" s="3"/>
      <c r="F167" s="2"/>
      <c r="I167" s="3"/>
    </row>
    <row r="168" spans="2:9" ht="12.75">
      <c r="B168" s="3"/>
      <c r="C168" s="3"/>
      <c r="F168" s="2"/>
      <c r="I168" s="3"/>
    </row>
    <row r="169" spans="2:9" ht="12.75">
      <c r="B169" s="3"/>
      <c r="C169" s="3"/>
      <c r="F169" s="2"/>
      <c r="I169" s="3"/>
    </row>
    <row r="170" spans="2:9" ht="12.75">
      <c r="B170" s="3"/>
      <c r="C170" s="3"/>
      <c r="F170" s="2"/>
      <c r="I170" s="3"/>
    </row>
    <row r="171" spans="2:9" ht="12.75">
      <c r="B171" s="3"/>
      <c r="C171" s="3"/>
      <c r="F171" s="2"/>
      <c r="I171" s="3"/>
    </row>
    <row r="172" spans="2:9" ht="12.75">
      <c r="B172" s="3"/>
      <c r="C172" s="3"/>
      <c r="F172" s="2"/>
      <c r="I172" s="3"/>
    </row>
    <row r="173" spans="2:9" ht="12.75">
      <c r="B173" s="3"/>
      <c r="C173" s="3"/>
      <c r="F173" s="2"/>
      <c r="I173" s="3"/>
    </row>
    <row r="174" spans="2:9" ht="12.75">
      <c r="B174" s="3"/>
      <c r="C174" s="3"/>
      <c r="F174" s="2"/>
      <c r="I174" s="3"/>
    </row>
    <row r="175" spans="2:9" ht="12.75">
      <c r="B175" s="3"/>
      <c r="C175" s="3"/>
      <c r="F175" s="2"/>
      <c r="I175" s="3"/>
    </row>
    <row r="176" spans="2:9" ht="12.75">
      <c r="B176" s="3"/>
      <c r="C176" s="3"/>
      <c r="F176" s="2"/>
      <c r="I176" s="3"/>
    </row>
    <row r="177" spans="2:9" ht="12.75">
      <c r="B177" s="3"/>
      <c r="C177" s="3"/>
      <c r="F177" s="2"/>
      <c r="I177" s="3"/>
    </row>
    <row r="178" spans="2:9" ht="12.75">
      <c r="B178" s="3"/>
      <c r="C178" s="3"/>
      <c r="F178" s="2"/>
      <c r="I178" s="3"/>
    </row>
    <row r="179" spans="2:9" ht="12.75">
      <c r="B179" s="3"/>
      <c r="C179" s="3"/>
      <c r="F179" s="2"/>
      <c r="I179" s="3"/>
    </row>
    <row r="180" spans="2:9" ht="12.75">
      <c r="B180" s="3"/>
      <c r="C180" s="3"/>
      <c r="F180" s="2"/>
      <c r="I180" s="3"/>
    </row>
    <row r="181" spans="2:9" ht="12.75">
      <c r="B181" s="3"/>
      <c r="C181" s="3"/>
      <c r="F181" s="2"/>
      <c r="I181" s="3"/>
    </row>
    <row r="182" spans="2:9" ht="12.75">
      <c r="B182" s="3"/>
      <c r="C182" s="3"/>
      <c r="F182" s="2"/>
      <c r="I182" s="3"/>
    </row>
    <row r="183" spans="2:9" ht="12.75">
      <c r="B183" s="3"/>
      <c r="C183" s="3"/>
      <c r="F183" s="2"/>
      <c r="I183" s="3"/>
    </row>
    <row r="184" spans="2:9" ht="12.75">
      <c r="B184" s="3"/>
      <c r="C184" s="3"/>
      <c r="F184" s="2"/>
      <c r="I184" s="3"/>
    </row>
    <row r="185" spans="2:9" ht="12.75">
      <c r="B185" s="3"/>
      <c r="C185" s="3"/>
      <c r="F185" s="2"/>
      <c r="I185" s="3"/>
    </row>
    <row r="186" spans="2:9" ht="12.75">
      <c r="B186" s="3"/>
      <c r="C186" s="3"/>
      <c r="F186" s="2"/>
      <c r="I186" s="3"/>
    </row>
    <row r="187" spans="2:9" ht="12.75">
      <c r="B187" s="3"/>
      <c r="C187" s="3"/>
      <c r="F187" s="2"/>
      <c r="I187" s="3"/>
    </row>
    <row r="188" spans="2:9" ht="12.75">
      <c r="B188" s="3"/>
      <c r="C188" s="3"/>
      <c r="F188" s="2"/>
      <c r="I188" s="3"/>
    </row>
    <row r="189" spans="2:9" ht="12.75">
      <c r="B189" s="3"/>
      <c r="C189" s="3"/>
      <c r="F189" s="2"/>
      <c r="I189" s="3"/>
    </row>
    <row r="190" spans="2:9" ht="12.75">
      <c r="B190" s="3"/>
      <c r="C190" s="3"/>
      <c r="F190" s="2"/>
      <c r="I190" s="3"/>
    </row>
    <row r="191" spans="2:9" ht="12.75">
      <c r="B191" s="3"/>
      <c r="C191" s="3"/>
      <c r="F191" s="2"/>
      <c r="I191" s="3"/>
    </row>
    <row r="192" spans="2:9" ht="12.75">
      <c r="B192" s="3"/>
      <c r="C192" s="3"/>
      <c r="F192" s="2"/>
      <c r="I192" s="3"/>
    </row>
    <row r="193" spans="2:9" ht="12.75">
      <c r="B193" s="3"/>
      <c r="C193" s="3"/>
      <c r="F193" s="2"/>
      <c r="I193" s="3"/>
    </row>
    <row r="194" spans="2:9" ht="12.75">
      <c r="B194" s="3"/>
      <c r="C194" s="3"/>
      <c r="F194" s="2"/>
      <c r="I194" s="3"/>
    </row>
    <row r="195" spans="2:9" ht="12.75">
      <c r="B195" s="3"/>
      <c r="C195" s="3"/>
      <c r="F195" s="2"/>
      <c r="I195" s="3"/>
    </row>
    <row r="196" spans="2:9" ht="12.75">
      <c r="B196" s="3"/>
      <c r="C196" s="3"/>
      <c r="F196" s="2"/>
      <c r="I196" s="3"/>
    </row>
    <row r="197" spans="2:9" ht="12.75">
      <c r="B197" s="3"/>
      <c r="C197" s="3"/>
      <c r="F197" s="2"/>
      <c r="I197" s="3"/>
    </row>
    <row r="198" spans="2:9" ht="12.75">
      <c r="B198" s="3"/>
      <c r="C198" s="3"/>
      <c r="F198" s="2"/>
      <c r="I198" s="3"/>
    </row>
    <row r="199" spans="2:9" ht="12.75">
      <c r="B199" s="3"/>
      <c r="C199" s="3"/>
      <c r="F199" s="2"/>
      <c r="I199" s="3"/>
    </row>
    <row r="200" spans="2:9" ht="12.75">
      <c r="B200" s="3"/>
      <c r="C200" s="3"/>
      <c r="F200" s="2"/>
      <c r="I200" s="3"/>
    </row>
    <row r="201" spans="2:9" ht="12.75">
      <c r="B201" s="3"/>
      <c r="C201" s="3"/>
      <c r="F201" s="2"/>
      <c r="I201" s="3"/>
    </row>
    <row r="202" spans="2:9" ht="12.75">
      <c r="B202" s="3"/>
      <c r="C202" s="3"/>
      <c r="F202" s="2"/>
      <c r="I202" s="3"/>
    </row>
    <row r="203" spans="2:9" ht="12.75">
      <c r="B203" s="3"/>
      <c r="C203" s="3"/>
      <c r="F203" s="2"/>
      <c r="I203" s="3"/>
    </row>
    <row r="204" spans="2:9" ht="12.75">
      <c r="B204" s="3"/>
      <c r="C204" s="3"/>
      <c r="F204" s="2"/>
      <c r="I204" s="3"/>
    </row>
    <row r="205" spans="2:9" ht="12.75">
      <c r="B205" s="3"/>
      <c r="C205" s="3"/>
      <c r="F205" s="2"/>
      <c r="I205" s="3"/>
    </row>
    <row r="206" spans="2:9" ht="12.75">
      <c r="B206" s="3"/>
      <c r="C206" s="3"/>
      <c r="F206" s="2"/>
      <c r="I206" s="3"/>
    </row>
    <row r="207" spans="2:9" ht="12.75">
      <c r="B207" s="3"/>
      <c r="C207" s="3"/>
      <c r="F207" s="2"/>
      <c r="I207" s="3"/>
    </row>
    <row r="208" spans="2:9" ht="12.75">
      <c r="B208" s="3"/>
      <c r="C208" s="3"/>
      <c r="F208" s="2"/>
      <c r="I208" s="3"/>
    </row>
    <row r="209" spans="2:9" ht="12.75">
      <c r="B209" s="3"/>
      <c r="C209" s="3"/>
      <c r="F209" s="2"/>
      <c r="I209" s="3"/>
    </row>
    <row r="210" spans="2:9" ht="12.75">
      <c r="B210" s="3"/>
      <c r="C210" s="3"/>
      <c r="F210" s="2"/>
      <c r="I210" s="3"/>
    </row>
    <row r="211" spans="2:9" ht="12.75">
      <c r="B211" s="3"/>
      <c r="C211" s="3"/>
      <c r="F211" s="2"/>
      <c r="I211" s="3"/>
    </row>
    <row r="212" spans="2:9" ht="12.75">
      <c r="B212" s="3"/>
      <c r="C212" s="3"/>
      <c r="F212" s="2"/>
      <c r="I212" s="3"/>
    </row>
    <row r="213" spans="2:9" ht="12.75">
      <c r="B213" s="3"/>
      <c r="C213" s="3"/>
      <c r="F213" s="2"/>
      <c r="I213" s="3"/>
    </row>
    <row r="214" spans="2:9" ht="12.75">
      <c r="B214" s="3"/>
      <c r="C214" s="3"/>
      <c r="F214" s="2"/>
      <c r="I214" s="3"/>
    </row>
    <row r="215" spans="2:9" ht="12.75">
      <c r="B215" s="3"/>
      <c r="C215" s="3"/>
      <c r="F215" s="2"/>
      <c r="I215" s="3"/>
    </row>
    <row r="216" spans="2:9" ht="12.75">
      <c r="B216" s="3"/>
      <c r="C216" s="3"/>
      <c r="F216" s="2"/>
      <c r="I216" s="3"/>
    </row>
    <row r="217" spans="2:9" ht="12.75">
      <c r="B217" s="3"/>
      <c r="C217" s="3"/>
      <c r="F217" s="2"/>
      <c r="I217" s="3"/>
    </row>
    <row r="218" spans="2:9" ht="12.75">
      <c r="B218" s="3"/>
      <c r="C218" s="3"/>
      <c r="F218" s="2"/>
      <c r="I218" s="3"/>
    </row>
    <row r="219" spans="2:9" ht="12.75">
      <c r="B219" s="3"/>
      <c r="C219" s="3"/>
      <c r="F219" s="2"/>
      <c r="I219" s="3"/>
    </row>
    <row r="220" spans="2:9" ht="12.75">
      <c r="B220" s="3"/>
      <c r="C220" s="3"/>
      <c r="F220" s="2"/>
      <c r="I220" s="3"/>
    </row>
    <row r="221" spans="2:9" ht="12.75">
      <c r="B221" s="3"/>
      <c r="C221" s="3"/>
      <c r="F221" s="2"/>
      <c r="I221" s="3"/>
    </row>
    <row r="222" spans="2:9" ht="12.75">
      <c r="B222" s="3"/>
      <c r="C222" s="3"/>
      <c r="F222" s="2"/>
      <c r="I222" s="3"/>
    </row>
    <row r="223" spans="2:9" ht="12.75">
      <c r="B223" s="3"/>
      <c r="C223" s="3"/>
      <c r="F223" s="2"/>
      <c r="I223" s="3"/>
    </row>
    <row r="224" spans="2:9" ht="12.75">
      <c r="B224" s="3"/>
      <c r="C224" s="3"/>
      <c r="F224" s="2"/>
      <c r="I224" s="3"/>
    </row>
    <row r="225" spans="2:9" ht="12.75">
      <c r="B225" s="3"/>
      <c r="C225" s="3"/>
      <c r="F225" s="2"/>
      <c r="I225" s="3"/>
    </row>
    <row r="226" spans="2:9" ht="12.75">
      <c r="B226" s="3"/>
      <c r="C226" s="3"/>
      <c r="F226" s="2"/>
      <c r="I226" s="3"/>
    </row>
    <row r="227" spans="2:9" ht="12.75">
      <c r="B227" s="3"/>
      <c r="C227" s="3"/>
      <c r="F227" s="2"/>
      <c r="I227" s="3"/>
    </row>
    <row r="228" spans="2:9" ht="12.75">
      <c r="B228" s="3"/>
      <c r="C228" s="3"/>
      <c r="F228" s="2"/>
      <c r="I228" s="3"/>
    </row>
    <row r="229" spans="2:9" ht="12.75">
      <c r="B229" s="3"/>
      <c r="C229" s="3"/>
      <c r="F229" s="2"/>
      <c r="I229" s="3"/>
    </row>
    <row r="230" spans="2:9" ht="12.75">
      <c r="B230" s="3"/>
      <c r="C230" s="3"/>
      <c r="F230" s="2"/>
      <c r="I230" s="3"/>
    </row>
    <row r="231" spans="2:9" ht="12.75">
      <c r="B231" s="3"/>
      <c r="C231" s="3"/>
      <c r="F231" s="2"/>
      <c r="I231" s="3"/>
    </row>
    <row r="232" spans="2:9" ht="12.75">
      <c r="B232" s="3"/>
      <c r="C232" s="3"/>
      <c r="F232" s="2"/>
      <c r="I232" s="3"/>
    </row>
    <row r="233" spans="2:9" ht="12.75">
      <c r="B233" s="3"/>
      <c r="C233" s="3"/>
      <c r="F233" s="2"/>
      <c r="I233" s="3"/>
    </row>
    <row r="234" spans="2:9" ht="12.75">
      <c r="B234" s="3"/>
      <c r="C234" s="3"/>
      <c r="F234" s="2"/>
      <c r="I234" s="3"/>
    </row>
    <row r="235" spans="2:9" ht="12.75">
      <c r="B235" s="3"/>
      <c r="C235" s="3"/>
      <c r="F235" s="2"/>
      <c r="I235" s="3"/>
    </row>
    <row r="236" spans="2:9" ht="12.75">
      <c r="B236" s="3"/>
      <c r="C236" s="3"/>
      <c r="F236" s="2"/>
      <c r="I236" s="3"/>
    </row>
    <row r="237" spans="2:9" ht="12.75">
      <c r="B237" s="3"/>
      <c r="C237" s="3"/>
      <c r="F237" s="2"/>
      <c r="I237" s="3"/>
    </row>
    <row r="238" spans="2:9" ht="12.75">
      <c r="B238" s="3"/>
      <c r="C238" s="3"/>
      <c r="F238" s="2"/>
      <c r="I238" s="3"/>
    </row>
    <row r="239" spans="2:9" ht="12.75">
      <c r="B239" s="3"/>
      <c r="C239" s="3"/>
      <c r="F239" s="2"/>
      <c r="I239" s="3"/>
    </row>
    <row r="240" spans="2:9" ht="12.75">
      <c r="B240" s="3"/>
      <c r="C240" s="3"/>
      <c r="F240" s="2"/>
      <c r="I240" s="3"/>
    </row>
    <row r="241" spans="2:9" ht="12.75">
      <c r="B241" s="3"/>
      <c r="C241" s="3"/>
      <c r="F241" s="2"/>
      <c r="I241" s="3"/>
    </row>
    <row r="242" spans="2:9" ht="12.75">
      <c r="B242" s="3"/>
      <c r="C242" s="3"/>
      <c r="F242" s="2"/>
      <c r="I242" s="3"/>
    </row>
    <row r="243" spans="2:9" ht="12.75">
      <c r="B243" s="3"/>
      <c r="C243" s="3"/>
      <c r="F243" s="2"/>
      <c r="I243" s="3"/>
    </row>
    <row r="244" spans="2:9" ht="12.75">
      <c r="B244" s="3"/>
      <c r="C244" s="3"/>
      <c r="F244" s="2"/>
      <c r="I244" s="3"/>
    </row>
    <row r="245" spans="2:9" ht="12.75">
      <c r="B245" s="3"/>
      <c r="C245" s="3"/>
      <c r="F245" s="2"/>
      <c r="I245" s="3"/>
    </row>
    <row r="246" spans="2:9" ht="12.75">
      <c r="B246" s="3"/>
      <c r="C246" s="3"/>
      <c r="F246" s="2"/>
      <c r="I246" s="3"/>
    </row>
    <row r="247" spans="2:9" ht="12.75">
      <c r="B247" s="3"/>
      <c r="C247" s="3"/>
      <c r="F247" s="2"/>
      <c r="I247" s="3"/>
    </row>
    <row r="248" spans="2:9" ht="12.75">
      <c r="B248" s="3"/>
      <c r="C248" s="3"/>
      <c r="F248" s="2"/>
      <c r="I248" s="3"/>
    </row>
    <row r="249" spans="2:9" ht="12.75">
      <c r="B249" s="3"/>
      <c r="C249" s="3"/>
      <c r="F249" s="2"/>
      <c r="I249" s="3"/>
    </row>
    <row r="250" spans="2:9" ht="12.75">
      <c r="B250" s="3"/>
      <c r="C250" s="3"/>
      <c r="F250" s="2"/>
      <c r="I250" s="3"/>
    </row>
    <row r="251" spans="2:9" ht="12.75">
      <c r="B251" s="3"/>
      <c r="C251" s="3"/>
      <c r="F251" s="2"/>
      <c r="I251" s="3"/>
    </row>
    <row r="252" spans="2:9" ht="12.75">
      <c r="B252" s="3"/>
      <c r="C252" s="3"/>
      <c r="F252" s="2"/>
      <c r="I252" s="3"/>
    </row>
    <row r="253" spans="2:9" ht="12.75">
      <c r="B253" s="3"/>
      <c r="C253" s="3"/>
      <c r="F253" s="2"/>
      <c r="I253" s="3"/>
    </row>
    <row r="254" spans="2:9" ht="12.75">
      <c r="B254" s="3"/>
      <c r="C254" s="3"/>
      <c r="F254" s="2"/>
      <c r="I254" s="3"/>
    </row>
    <row r="255" spans="2:9" ht="12.75">
      <c r="B255" s="3"/>
      <c r="C255" s="3"/>
      <c r="F255" s="2"/>
      <c r="I255" s="3"/>
    </row>
    <row r="256" spans="2:9" ht="12.75">
      <c r="B256" s="3"/>
      <c r="C256" s="3"/>
      <c r="F256" s="2"/>
      <c r="I256" s="3"/>
    </row>
    <row r="257" spans="2:9" ht="12.75">
      <c r="B257" s="3"/>
      <c r="C257" s="3"/>
      <c r="F257" s="2"/>
      <c r="I257" s="3"/>
    </row>
    <row r="258" spans="2:9" ht="12.75">
      <c r="B258" s="3"/>
      <c r="C258" s="3"/>
      <c r="F258" s="2"/>
      <c r="I258" s="3"/>
    </row>
    <row r="259" spans="2:9" ht="12.75">
      <c r="B259" s="3"/>
      <c r="C259" s="3"/>
      <c r="F259" s="2"/>
      <c r="I259" s="3"/>
    </row>
    <row r="260" spans="2:9" ht="12.75">
      <c r="B260" s="3"/>
      <c r="C260" s="3"/>
      <c r="F260" s="2"/>
      <c r="I260" s="3"/>
    </row>
    <row r="261" spans="2:9" ht="12.75">
      <c r="B261" s="3"/>
      <c r="C261" s="3"/>
      <c r="F261" s="2"/>
      <c r="I261" s="3"/>
    </row>
    <row r="262" spans="2:9" ht="12.75">
      <c r="B262" s="3"/>
      <c r="C262" s="3"/>
      <c r="F262" s="2"/>
      <c r="I262" s="3"/>
    </row>
    <row r="263" spans="2:9" ht="12.75">
      <c r="B263" s="3"/>
      <c r="C263" s="3"/>
      <c r="F263" s="2"/>
      <c r="I263" s="3"/>
    </row>
    <row r="264" spans="2:9" ht="12.75">
      <c r="B264" s="3"/>
      <c r="C264" s="3"/>
      <c r="F264" s="2"/>
      <c r="I264" s="3"/>
    </row>
    <row r="265" spans="2:9" ht="12.75">
      <c r="B265" s="3"/>
      <c r="C265" s="3"/>
      <c r="F265" s="2"/>
      <c r="I265" s="3"/>
    </row>
    <row r="266" spans="2:9" ht="12.75">
      <c r="B266" s="3"/>
      <c r="C266" s="3"/>
      <c r="F266" s="2"/>
      <c r="I266" s="3"/>
    </row>
    <row r="267" spans="2:9" ht="12.75">
      <c r="B267" s="3"/>
      <c r="C267" s="3"/>
      <c r="F267" s="2"/>
      <c r="I267" s="3"/>
    </row>
    <row r="268" spans="2:9" ht="12.75">
      <c r="B268" s="3"/>
      <c r="C268" s="3"/>
      <c r="F268" s="2"/>
      <c r="I268" s="3"/>
    </row>
    <row r="269" spans="2:9" ht="12.75">
      <c r="B269" s="3"/>
      <c r="C269" s="3"/>
      <c r="F269" s="2"/>
      <c r="I269" s="3"/>
    </row>
    <row r="270" spans="2:9" ht="12.75">
      <c r="B270" s="3"/>
      <c r="C270" s="3"/>
      <c r="F270" s="2"/>
      <c r="I270" s="3"/>
    </row>
    <row r="271" spans="2:9" ht="12.75">
      <c r="B271" s="3"/>
      <c r="C271" s="3"/>
      <c r="F271" s="2"/>
      <c r="I271" s="3"/>
    </row>
    <row r="272" spans="2:9" ht="12.75">
      <c r="B272" s="3"/>
      <c r="C272" s="3"/>
      <c r="F272" s="2"/>
      <c r="I272" s="3"/>
    </row>
    <row r="273" spans="2:9" ht="12.75">
      <c r="B273" s="3"/>
      <c r="C273" s="3"/>
      <c r="F273" s="2"/>
      <c r="I273" s="3"/>
    </row>
    <row r="274" spans="2:9" ht="12.75">
      <c r="B274" s="3"/>
      <c r="C274" s="3"/>
      <c r="F274" s="2"/>
      <c r="I274" s="3"/>
    </row>
    <row r="275" spans="2:9" ht="12.75">
      <c r="B275" s="3"/>
      <c r="C275" s="3"/>
      <c r="F275" s="2"/>
      <c r="I275" s="3"/>
    </row>
    <row r="276" spans="2:9" ht="12.75">
      <c r="B276" s="3"/>
      <c r="C276" s="3"/>
      <c r="F276" s="2"/>
      <c r="I276" s="3"/>
    </row>
    <row r="277" spans="2:9" ht="12.75">
      <c r="B277" s="3"/>
      <c r="C277" s="3"/>
      <c r="F277" s="2"/>
      <c r="I277" s="3"/>
    </row>
    <row r="278" spans="2:9" ht="12.75">
      <c r="B278" s="3"/>
      <c r="C278" s="3"/>
      <c r="F278" s="2"/>
      <c r="I278" s="3"/>
    </row>
    <row r="279" spans="2:9" ht="12.75">
      <c r="B279" s="3"/>
      <c r="C279" s="3"/>
      <c r="F279" s="2"/>
      <c r="I279" s="3"/>
    </row>
    <row r="280" spans="2:9" ht="12.75">
      <c r="B280" s="3"/>
      <c r="C280" s="3"/>
      <c r="F280" s="2"/>
      <c r="I280" s="3"/>
    </row>
    <row r="281" spans="2:9" ht="12.75">
      <c r="B281" s="3"/>
      <c r="C281" s="3"/>
      <c r="F281" s="2"/>
      <c r="I281" s="3"/>
    </row>
    <row r="282" spans="2:9" ht="12.75">
      <c r="B282" s="3"/>
      <c r="C282" s="3"/>
      <c r="F282" s="2"/>
      <c r="I282" s="3"/>
    </row>
    <row r="283" spans="2:9" ht="12.75">
      <c r="B283" s="3"/>
      <c r="C283" s="3"/>
      <c r="F283" s="2"/>
      <c r="I283" s="3"/>
    </row>
    <row r="284" spans="2:9" ht="12.75">
      <c r="B284" s="3"/>
      <c r="C284" s="3"/>
      <c r="F284" s="2"/>
      <c r="I284" s="3"/>
    </row>
    <row r="285" spans="2:9" ht="12.75">
      <c r="B285" s="3"/>
      <c r="C285" s="3"/>
      <c r="F285" s="2"/>
      <c r="I285" s="3"/>
    </row>
    <row r="286" spans="2:9" ht="12.75">
      <c r="B286" s="3"/>
      <c r="C286" s="3"/>
      <c r="F286" s="2"/>
      <c r="I286" s="3"/>
    </row>
    <row r="287" spans="2:9" ht="12.75">
      <c r="B287" s="3"/>
      <c r="C287" s="3"/>
      <c r="F287" s="2"/>
      <c r="I287" s="3"/>
    </row>
    <row r="288" spans="2:9" ht="12.75">
      <c r="B288" s="3"/>
      <c r="C288" s="3"/>
      <c r="F288" s="2"/>
      <c r="I288" s="3"/>
    </row>
    <row r="289" spans="2:9" ht="12.75">
      <c r="B289" s="3"/>
      <c r="C289" s="3"/>
      <c r="F289" s="2"/>
      <c r="I289" s="3"/>
    </row>
    <row r="290" spans="2:9" ht="12.75">
      <c r="B290" s="3"/>
      <c r="C290" s="3"/>
      <c r="F290" s="2"/>
      <c r="I290" s="3"/>
    </row>
    <row r="291" spans="2:9" ht="12.75">
      <c r="B291" s="3"/>
      <c r="C291" s="3"/>
      <c r="F291" s="2"/>
      <c r="I291" s="3"/>
    </row>
    <row r="292" spans="2:9" ht="12.75">
      <c r="B292" s="3"/>
      <c r="C292" s="3"/>
      <c r="F292" s="2"/>
      <c r="I292" s="3"/>
    </row>
    <row r="293" spans="2:9" ht="12.75">
      <c r="B293" s="3"/>
      <c r="C293" s="3"/>
      <c r="F293" s="2"/>
      <c r="I293" s="3"/>
    </row>
    <row r="294" spans="2:9" ht="12.75">
      <c r="B294" s="3"/>
      <c r="C294" s="3"/>
      <c r="F294" s="2"/>
      <c r="I294" s="3"/>
    </row>
    <row r="295" spans="2:9" ht="12.75">
      <c r="B295" s="3"/>
      <c r="C295" s="3"/>
      <c r="F295" s="2"/>
      <c r="I295" s="3"/>
    </row>
    <row r="296" spans="2:9" ht="12.75">
      <c r="B296" s="3"/>
      <c r="C296" s="3"/>
      <c r="F296" s="2"/>
      <c r="I296" s="3"/>
    </row>
    <row r="297" spans="2:9" ht="12.75">
      <c r="B297" s="3"/>
      <c r="C297" s="3"/>
      <c r="F297" s="2"/>
      <c r="I297" s="3"/>
    </row>
    <row r="298" spans="2:9" ht="12.75">
      <c r="B298" s="3"/>
      <c r="C298" s="3"/>
      <c r="F298" s="2"/>
      <c r="I298" s="3"/>
    </row>
    <row r="299" spans="2:9" ht="12.75">
      <c r="B299" s="3"/>
      <c r="C299" s="3"/>
      <c r="F299" s="2"/>
      <c r="I299" s="3"/>
    </row>
    <row r="300" spans="2:9" ht="12.75">
      <c r="B300" s="3"/>
      <c r="C300" s="3"/>
      <c r="F300" s="2"/>
      <c r="I300" s="3"/>
    </row>
    <row r="301" spans="2:9" ht="12.75">
      <c r="B301" s="3"/>
      <c r="C301" s="3"/>
      <c r="F301" s="2"/>
      <c r="I301" s="3"/>
    </row>
    <row r="302" spans="2:9" ht="12.75">
      <c r="B302" s="3"/>
      <c r="C302" s="3"/>
      <c r="F302" s="2"/>
      <c r="I302" s="3"/>
    </row>
    <row r="303" spans="2:9" ht="12.75">
      <c r="B303" s="3"/>
      <c r="C303" s="3"/>
      <c r="F303" s="2"/>
      <c r="I303" s="3"/>
    </row>
    <row r="304" spans="2:9" ht="12.75">
      <c r="B304" s="3"/>
      <c r="C304" s="3"/>
      <c r="F304" s="2"/>
      <c r="I304" s="3"/>
    </row>
    <row r="305" spans="2:9" ht="12.75">
      <c r="B305" s="3"/>
      <c r="C305" s="3"/>
      <c r="F305" s="2"/>
      <c r="I305" s="3"/>
    </row>
    <row r="306" spans="2:9" ht="12.75">
      <c r="B306" s="3"/>
      <c r="C306" s="3"/>
      <c r="F306" s="2"/>
      <c r="I306" s="3"/>
    </row>
    <row r="307" spans="2:9" ht="12.75">
      <c r="B307" s="3"/>
      <c r="C307" s="3"/>
      <c r="F307" s="2"/>
      <c r="I307" s="3"/>
    </row>
    <row r="308" spans="2:9" ht="12.75">
      <c r="B308" s="3"/>
      <c r="C308" s="3"/>
      <c r="F308" s="2"/>
      <c r="I308" s="3"/>
    </row>
    <row r="309" spans="2:9" ht="12.75">
      <c r="B309" s="3"/>
      <c r="C309" s="3"/>
      <c r="F309" s="2"/>
      <c r="I309" s="3"/>
    </row>
    <row r="310" spans="2:9" ht="12.75">
      <c r="B310" s="3"/>
      <c r="C310" s="3"/>
      <c r="F310" s="2"/>
      <c r="I310" s="3"/>
    </row>
    <row r="311" spans="2:9" ht="12.75">
      <c r="B311" s="3"/>
      <c r="C311" s="3"/>
      <c r="F311" s="2"/>
      <c r="I311" s="3"/>
    </row>
    <row r="312" spans="2:9" ht="12.75">
      <c r="B312" s="3"/>
      <c r="C312" s="3"/>
      <c r="F312" s="2"/>
      <c r="I312" s="3"/>
    </row>
    <row r="313" spans="2:9" ht="12.75">
      <c r="B313" s="3"/>
      <c r="C313" s="3"/>
      <c r="F313" s="2"/>
      <c r="I313" s="3"/>
    </row>
    <row r="314" spans="2:9" ht="12.75">
      <c r="B314" s="3"/>
      <c r="C314" s="3"/>
      <c r="F314" s="2"/>
      <c r="I314" s="3"/>
    </row>
    <row r="315" spans="2:9" ht="12.75">
      <c r="B315" s="3"/>
      <c r="C315" s="3"/>
      <c r="F315" s="2"/>
      <c r="I315" s="3"/>
    </row>
    <row r="316" spans="2:9" ht="12.75">
      <c r="B316" s="3"/>
      <c r="C316" s="3"/>
      <c r="F316" s="2"/>
      <c r="I316" s="3"/>
    </row>
    <row r="317" spans="2:9" ht="12.75">
      <c r="B317" s="3"/>
      <c r="C317" s="3"/>
      <c r="F317" s="2"/>
      <c r="I317" s="3"/>
    </row>
    <row r="318" spans="2:9" ht="12.75">
      <c r="B318" s="3"/>
      <c r="C318" s="3"/>
      <c r="F318" s="2"/>
      <c r="I318" s="3"/>
    </row>
    <row r="319" spans="2:9" ht="12.75">
      <c r="B319" s="3"/>
      <c r="C319" s="3"/>
      <c r="F319" s="2"/>
      <c r="I319" s="3"/>
    </row>
    <row r="320" spans="2:9" ht="12.75">
      <c r="B320" s="3"/>
      <c r="C320" s="3"/>
      <c r="F320" s="2"/>
      <c r="I320" s="3"/>
    </row>
    <row r="321" spans="2:9" ht="12.75">
      <c r="B321" s="3"/>
      <c r="C321" s="3"/>
      <c r="F321" s="2"/>
      <c r="I321" s="3"/>
    </row>
    <row r="322" spans="2:9" ht="12.75">
      <c r="B322" s="3"/>
      <c r="C322" s="3"/>
      <c r="F322" s="2"/>
      <c r="I322" s="3"/>
    </row>
    <row r="323" spans="2:9" ht="12.75">
      <c r="B323" s="3"/>
      <c r="C323" s="3"/>
      <c r="F323" s="2"/>
      <c r="I323" s="3"/>
    </row>
    <row r="324" spans="2:9" ht="12.75">
      <c r="B324" s="3"/>
      <c r="C324" s="3"/>
      <c r="F324" s="2"/>
      <c r="I324" s="3"/>
    </row>
    <row r="325" spans="2:9" ht="12.75">
      <c r="B325" s="3"/>
      <c r="C325" s="3"/>
      <c r="F325" s="2"/>
      <c r="I325" s="3"/>
    </row>
    <row r="326" spans="2:9" ht="12.75">
      <c r="B326" s="3"/>
      <c r="C326" s="3"/>
      <c r="F326" s="2"/>
      <c r="I326" s="3"/>
    </row>
    <row r="327" spans="2:9" ht="12.75">
      <c r="B327" s="3"/>
      <c r="C327" s="3"/>
      <c r="F327" s="2"/>
      <c r="I327" s="3"/>
    </row>
    <row r="328" spans="2:9" ht="12.75">
      <c r="B328" s="3"/>
      <c r="C328" s="3"/>
      <c r="F328" s="2"/>
      <c r="I328" s="3"/>
    </row>
    <row r="329" spans="2:9" ht="12.75">
      <c r="B329" s="3"/>
      <c r="C329" s="3"/>
      <c r="F329" s="2"/>
      <c r="I329" s="3"/>
    </row>
    <row r="330" spans="2:9" ht="12.75">
      <c r="B330" s="3"/>
      <c r="C330" s="3"/>
      <c r="F330" s="2"/>
      <c r="I330" s="3"/>
    </row>
    <row r="331" spans="2:9" ht="12.75">
      <c r="B331" s="3"/>
      <c r="C331" s="3"/>
      <c r="F331" s="2"/>
      <c r="I331" s="3"/>
    </row>
    <row r="332" spans="2:9" ht="12.75">
      <c r="B332" s="3"/>
      <c r="C332" s="3"/>
      <c r="F332" s="2"/>
      <c r="I332" s="3"/>
    </row>
    <row r="333" spans="2:9" ht="12.75">
      <c r="B333" s="3"/>
      <c r="C333" s="3"/>
      <c r="F333" s="2"/>
      <c r="I333" s="3"/>
    </row>
    <row r="334" spans="2:9" ht="12.75">
      <c r="B334" s="3"/>
      <c r="C334" s="3"/>
      <c r="F334" s="2"/>
      <c r="I334" s="3"/>
    </row>
    <row r="335" spans="2:9" ht="12.75">
      <c r="B335" s="3"/>
      <c r="C335" s="3"/>
      <c r="F335" s="2"/>
      <c r="I335" s="3"/>
    </row>
    <row r="336" spans="2:9" ht="12.75">
      <c r="B336" s="3"/>
      <c r="C336" s="3"/>
      <c r="F336" s="2"/>
      <c r="I336" s="3"/>
    </row>
    <row r="337" spans="2:9" ht="12.75">
      <c r="B337" s="3"/>
      <c r="C337" s="3"/>
      <c r="F337" s="2"/>
      <c r="I337" s="3"/>
    </row>
    <row r="338" spans="2:9" ht="12.75">
      <c r="B338" s="3"/>
      <c r="C338" s="3"/>
      <c r="F338" s="2"/>
      <c r="I338" s="3"/>
    </row>
    <row r="339" spans="2:9" ht="12.75">
      <c r="B339" s="3"/>
      <c r="C339" s="3"/>
      <c r="F339" s="2"/>
      <c r="I339" s="3"/>
    </row>
    <row r="340" spans="2:9" ht="12.75">
      <c r="B340" s="3"/>
      <c r="C340" s="3"/>
      <c r="F340" s="2"/>
      <c r="I340" s="3"/>
    </row>
    <row r="341" spans="2:9" ht="12.75">
      <c r="B341" s="3"/>
      <c r="C341" s="3"/>
      <c r="F341" s="2"/>
      <c r="I341" s="3"/>
    </row>
    <row r="342" spans="2:9" ht="12.75">
      <c r="B342" s="3"/>
      <c r="C342" s="3"/>
      <c r="F342" s="2"/>
      <c r="I342" s="3"/>
    </row>
    <row r="343" spans="2:9" ht="12.75">
      <c r="B343" s="3"/>
      <c r="C343" s="3"/>
      <c r="F343" s="2"/>
      <c r="I343" s="3"/>
    </row>
    <row r="344" spans="2:9" ht="12.75">
      <c r="B344" s="3"/>
      <c r="C344" s="3"/>
      <c r="F344" s="2"/>
      <c r="I344" s="3"/>
    </row>
    <row r="345" spans="2:9" ht="12.75">
      <c r="B345" s="3"/>
      <c r="C345" s="3"/>
      <c r="F345" s="2"/>
      <c r="I345" s="3"/>
    </row>
    <row r="346" spans="2:9" ht="12.75">
      <c r="B346" s="3"/>
      <c r="C346" s="3"/>
      <c r="F346" s="2"/>
      <c r="I346" s="3"/>
    </row>
    <row r="347" spans="2:9" ht="12.75">
      <c r="B347" s="3"/>
      <c r="C347" s="3"/>
      <c r="F347" s="2"/>
      <c r="I347" s="3"/>
    </row>
    <row r="348" spans="2:9" ht="12.75">
      <c r="B348" s="3"/>
      <c r="C348" s="3"/>
      <c r="F348" s="2"/>
      <c r="I348" s="3"/>
    </row>
    <row r="349" spans="2:9" ht="12.75">
      <c r="B349" s="3"/>
      <c r="C349" s="3"/>
      <c r="F349" s="2"/>
      <c r="I349" s="3"/>
    </row>
    <row r="350" spans="2:9" ht="12.75">
      <c r="B350" s="3"/>
      <c r="C350" s="3"/>
      <c r="F350" s="2"/>
      <c r="I350" s="3"/>
    </row>
    <row r="351" spans="2:9" ht="12.75">
      <c r="B351" s="3"/>
      <c r="C351" s="3"/>
      <c r="F351" s="2"/>
      <c r="I351" s="3"/>
    </row>
    <row r="352" spans="2:9" ht="12.75">
      <c r="B352" s="3"/>
      <c r="C352" s="3"/>
      <c r="F352" s="2"/>
      <c r="I352" s="3"/>
    </row>
    <row r="353" spans="2:9" ht="12.75">
      <c r="B353" s="3"/>
      <c r="C353" s="3"/>
      <c r="F353" s="2"/>
      <c r="I353" s="3"/>
    </row>
    <row r="354" spans="2:9" ht="12.75">
      <c r="B354" s="3"/>
      <c r="C354" s="3"/>
      <c r="F354" s="2"/>
      <c r="I354" s="3"/>
    </row>
    <row r="355" spans="2:9" ht="12.75">
      <c r="B355" s="3"/>
      <c r="C355" s="3"/>
      <c r="F355" s="2"/>
      <c r="I355" s="3"/>
    </row>
    <row r="356" spans="2:9" ht="12.75">
      <c r="B356" s="3"/>
      <c r="C356" s="3"/>
      <c r="F356" s="2"/>
      <c r="I356" s="3"/>
    </row>
    <row r="357" spans="2:9" ht="12.75">
      <c r="B357" s="3"/>
      <c r="C357" s="3"/>
      <c r="F357" s="2"/>
      <c r="I357" s="3"/>
    </row>
    <row r="358" spans="2:9" ht="12.75">
      <c r="B358" s="3"/>
      <c r="C358" s="3"/>
      <c r="F358" s="2"/>
      <c r="I358" s="3"/>
    </row>
    <row r="359" spans="2:9" ht="12.75">
      <c r="B359" s="3"/>
      <c r="C359" s="3"/>
      <c r="F359" s="2"/>
      <c r="I359" s="3"/>
    </row>
    <row r="360" spans="2:9" ht="12.75">
      <c r="B360" s="3"/>
      <c r="C360" s="3"/>
      <c r="F360" s="2"/>
      <c r="I360" s="3"/>
    </row>
    <row r="361" spans="2:9" ht="12.75">
      <c r="B361" s="3"/>
      <c r="C361" s="3"/>
      <c r="F361" s="2"/>
      <c r="I361" s="3"/>
    </row>
    <row r="362" spans="2:9" ht="12.75">
      <c r="B362" s="3"/>
      <c r="C362" s="3"/>
      <c r="F362" s="2"/>
      <c r="I362" s="3"/>
    </row>
    <row r="363" spans="2:9" ht="12.75">
      <c r="B363" s="3"/>
      <c r="C363" s="3"/>
      <c r="F363" s="2"/>
      <c r="I363" s="3"/>
    </row>
    <row r="364" spans="2:9" ht="12.75">
      <c r="B364" s="3"/>
      <c r="C364" s="3"/>
      <c r="F364" s="2"/>
      <c r="I364" s="3"/>
    </row>
    <row r="365" spans="2:9" ht="12.75">
      <c r="B365" s="3"/>
      <c r="C365" s="3"/>
      <c r="F365" s="2"/>
      <c r="I365" s="3"/>
    </row>
    <row r="366" spans="2:9" ht="12.75">
      <c r="B366" s="3"/>
      <c r="C366" s="3"/>
      <c r="F366" s="2"/>
      <c r="I366" s="3"/>
    </row>
    <row r="367" spans="2:9" ht="12.75">
      <c r="B367" s="3"/>
      <c r="C367" s="3"/>
      <c r="F367" s="2"/>
      <c r="I367" s="3"/>
    </row>
    <row r="368" spans="2:9" ht="12.75">
      <c r="B368" s="3"/>
      <c r="C368" s="3"/>
      <c r="F368" s="2"/>
      <c r="I368" s="3"/>
    </row>
    <row r="369" spans="2:9" ht="12.75">
      <c r="B369" s="3"/>
      <c r="C369" s="3"/>
      <c r="F369" s="2"/>
      <c r="I369" s="3"/>
    </row>
    <row r="370" spans="2:9" ht="12.75">
      <c r="B370" s="3"/>
      <c r="C370" s="3"/>
      <c r="F370" s="2"/>
      <c r="I370" s="3"/>
    </row>
    <row r="371" spans="2:9" ht="12.75">
      <c r="B371" s="3"/>
      <c r="C371" s="3"/>
      <c r="F371" s="2"/>
      <c r="I371" s="3"/>
    </row>
    <row r="372" spans="2:9" ht="12.75">
      <c r="B372" s="3"/>
      <c r="C372" s="3"/>
      <c r="F372" s="2"/>
      <c r="I372" s="3"/>
    </row>
    <row r="373" spans="2:9" ht="12.75">
      <c r="B373" s="3"/>
      <c r="C373" s="3"/>
      <c r="F373" s="2"/>
      <c r="I373" s="3"/>
    </row>
    <row r="374" spans="2:9" ht="12.75">
      <c r="B374" s="3"/>
      <c r="C374" s="3"/>
      <c r="F374" s="2"/>
      <c r="I374" s="3"/>
    </row>
    <row r="375" spans="2:9" ht="12.75">
      <c r="B375" s="3"/>
      <c r="C375" s="3"/>
      <c r="F375" s="2"/>
      <c r="I375" s="3"/>
    </row>
    <row r="376" spans="2:9" ht="12.75">
      <c r="B376" s="3"/>
      <c r="C376" s="3"/>
      <c r="F376" s="2"/>
      <c r="I376" s="3"/>
    </row>
    <row r="377" spans="2:9" ht="12.75">
      <c r="B377" s="3"/>
      <c r="C377" s="3"/>
      <c r="F377" s="2"/>
      <c r="I377" s="3"/>
    </row>
    <row r="378" spans="2:9" ht="12.75">
      <c r="B378" s="3"/>
      <c r="C378" s="3"/>
      <c r="F378" s="2"/>
      <c r="I378" s="3"/>
    </row>
    <row r="379" spans="2:9" ht="12.75">
      <c r="B379" s="3"/>
      <c r="C379" s="3"/>
      <c r="F379" s="2"/>
      <c r="I379" s="3"/>
    </row>
    <row r="380" spans="2:9" ht="12.75">
      <c r="B380" s="3"/>
      <c r="C380" s="3"/>
      <c r="F380" s="2"/>
      <c r="I380" s="3"/>
    </row>
    <row r="381" spans="2:9" ht="12.75">
      <c r="B381" s="3"/>
      <c r="C381" s="3"/>
      <c r="F381" s="2"/>
      <c r="I381" s="3"/>
    </row>
    <row r="382" spans="2:9" ht="12.75">
      <c r="B382" s="3"/>
      <c r="C382" s="3"/>
      <c r="F382" s="2"/>
      <c r="I382" s="3"/>
    </row>
    <row r="383" spans="2:9" ht="12.75">
      <c r="B383" s="3"/>
      <c r="C383" s="3"/>
      <c r="F383" s="2"/>
      <c r="I383" s="3"/>
    </row>
    <row r="384" spans="2:9" ht="12.75">
      <c r="B384" s="3"/>
      <c r="C384" s="3"/>
      <c r="F384" s="2"/>
      <c r="I384" s="3"/>
    </row>
    <row r="385" spans="2:9" ht="12.75">
      <c r="B385" s="3"/>
      <c r="C385" s="3"/>
      <c r="F385" s="2"/>
      <c r="I385" s="3"/>
    </row>
    <row r="386" spans="2:9" ht="12.75">
      <c r="B386" s="3"/>
      <c r="C386" s="3"/>
      <c r="F386" s="2"/>
      <c r="I386" s="3"/>
    </row>
    <row r="387" spans="2:9" ht="12.75">
      <c r="B387" s="3"/>
      <c r="C387" s="3"/>
      <c r="F387" s="2"/>
      <c r="I387" s="3"/>
    </row>
    <row r="388" spans="2:9" ht="12.75">
      <c r="B388" s="3"/>
      <c r="C388" s="3"/>
      <c r="F388" s="2"/>
      <c r="I388" s="3"/>
    </row>
    <row r="389" spans="2:9" ht="12.75">
      <c r="B389" s="3"/>
      <c r="C389" s="3"/>
      <c r="F389" s="2"/>
      <c r="I389" s="3"/>
    </row>
    <row r="390" spans="2:9" ht="12.75">
      <c r="B390" s="3"/>
      <c r="C390" s="3"/>
      <c r="F390" s="2"/>
      <c r="I390" s="3"/>
    </row>
    <row r="391" spans="2:9" ht="12.75">
      <c r="B391" s="3"/>
      <c r="C391" s="3"/>
      <c r="F391" s="2"/>
      <c r="I391" s="3"/>
    </row>
    <row r="392" spans="2:9" ht="12.75">
      <c r="B392" s="3"/>
      <c r="C392" s="3"/>
      <c r="F392" s="2"/>
      <c r="I392" s="3"/>
    </row>
    <row r="393" spans="2:9" ht="12.75">
      <c r="B393" s="3"/>
      <c r="C393" s="3"/>
      <c r="F393" s="2"/>
      <c r="I393" s="3"/>
    </row>
    <row r="394" spans="2:9" ht="12.75">
      <c r="B394" s="3"/>
      <c r="C394" s="3"/>
      <c r="F394" s="2"/>
      <c r="I394" s="3"/>
    </row>
    <row r="395" spans="2:9" ht="12.75">
      <c r="B395" s="3"/>
      <c r="C395" s="3"/>
      <c r="F395" s="2"/>
      <c r="I395" s="3"/>
    </row>
    <row r="396" spans="2:9" ht="12.75">
      <c r="B396" s="3"/>
      <c r="C396" s="3"/>
      <c r="F396" s="2"/>
      <c r="I396" s="3"/>
    </row>
    <row r="397" spans="2:9" ht="12.75">
      <c r="B397" s="3"/>
      <c r="C397" s="3"/>
      <c r="F397" s="2"/>
      <c r="I397" s="3"/>
    </row>
    <row r="398" spans="2:9" ht="12.75">
      <c r="B398" s="3"/>
      <c r="C398" s="3"/>
      <c r="F398" s="2"/>
      <c r="I398" s="3"/>
    </row>
    <row r="399" spans="2:9" ht="12.75">
      <c r="B399" s="3"/>
      <c r="C399" s="3"/>
      <c r="F399" s="2"/>
      <c r="I399" s="3"/>
    </row>
    <row r="400" spans="2:9" ht="12.75">
      <c r="B400" s="3"/>
      <c r="C400" s="3"/>
      <c r="F400" s="2"/>
      <c r="I400" s="3"/>
    </row>
    <row r="401" spans="2:9" ht="12.75">
      <c r="B401" s="3"/>
      <c r="C401" s="3"/>
      <c r="F401" s="2"/>
      <c r="I401" s="3"/>
    </row>
    <row r="402" spans="2:9" ht="12.75">
      <c r="B402" s="3"/>
      <c r="C402" s="3"/>
      <c r="F402" s="2"/>
      <c r="I402" s="3"/>
    </row>
    <row r="403" spans="2:9" ht="12.75">
      <c r="B403" s="3"/>
      <c r="C403" s="3"/>
      <c r="F403" s="2"/>
      <c r="I403" s="3"/>
    </row>
    <row r="404" spans="2:9" ht="12.75">
      <c r="B404" s="3"/>
      <c r="C404" s="3"/>
      <c r="F404" s="2"/>
      <c r="I404" s="3"/>
    </row>
    <row r="405" spans="2:9" ht="12.75">
      <c r="B405" s="3"/>
      <c r="C405" s="3"/>
      <c r="F405" s="2"/>
      <c r="I405" s="3"/>
    </row>
    <row r="406" spans="2:9" ht="12.75">
      <c r="B406" s="3"/>
      <c r="C406" s="3"/>
      <c r="F406" s="2"/>
      <c r="I406" s="3"/>
    </row>
    <row r="407" spans="2:9" ht="12.75">
      <c r="B407" s="3"/>
      <c r="C407" s="3"/>
      <c r="F407" s="2"/>
      <c r="I407" s="3"/>
    </row>
    <row r="408" spans="2:9" ht="12.75">
      <c r="B408" s="3"/>
      <c r="C408" s="3"/>
      <c r="F408" s="2"/>
      <c r="I408" s="3"/>
    </row>
    <row r="409" spans="2:9" ht="12.75">
      <c r="B409" s="3"/>
      <c r="C409" s="3"/>
      <c r="F409" s="2"/>
      <c r="I409" s="3"/>
    </row>
    <row r="410" spans="2:9" ht="12.75">
      <c r="B410" s="3"/>
      <c r="C410" s="3"/>
      <c r="F410" s="2"/>
      <c r="I410" s="3"/>
    </row>
    <row r="411" spans="2:9" ht="12.75">
      <c r="B411" s="3"/>
      <c r="C411" s="3"/>
      <c r="F411" s="2"/>
      <c r="I411" s="3"/>
    </row>
    <row r="412" spans="2:9" ht="12.75">
      <c r="B412" s="3"/>
      <c r="C412" s="3"/>
      <c r="F412" s="2"/>
      <c r="I412" s="3"/>
    </row>
    <row r="413" spans="2:9" ht="12.75">
      <c r="B413" s="3"/>
      <c r="C413" s="3"/>
      <c r="F413" s="2"/>
      <c r="I413" s="3"/>
    </row>
    <row r="414" spans="2:9" ht="12.75">
      <c r="B414" s="3"/>
      <c r="C414" s="3"/>
      <c r="F414" s="2"/>
      <c r="I414" s="3"/>
    </row>
    <row r="415" spans="2:9" ht="12.75">
      <c r="B415" s="3"/>
      <c r="C415" s="3"/>
      <c r="F415" s="2"/>
      <c r="I415" s="3"/>
    </row>
    <row r="416" spans="2:9" ht="12.75">
      <c r="B416" s="3"/>
      <c r="C416" s="3"/>
      <c r="F416" s="2"/>
      <c r="I416" s="3"/>
    </row>
    <row r="417" spans="2:9" ht="12.75">
      <c r="B417" s="3"/>
      <c r="C417" s="3"/>
      <c r="F417" s="2"/>
      <c r="I417" s="3"/>
    </row>
    <row r="418" spans="2:9" ht="12.75">
      <c r="B418" s="3"/>
      <c r="C418" s="3"/>
      <c r="F418" s="2"/>
      <c r="I418" s="3"/>
    </row>
    <row r="419" spans="2:9" ht="12.75">
      <c r="B419" s="3"/>
      <c r="C419" s="3"/>
      <c r="F419" s="2"/>
      <c r="I419" s="3"/>
    </row>
    <row r="420" spans="2:9" ht="12.75">
      <c r="B420" s="3"/>
      <c r="C420" s="3"/>
      <c r="F420" s="2"/>
      <c r="I420" s="3"/>
    </row>
    <row r="421" spans="2:9" ht="12.75">
      <c r="B421" s="3"/>
      <c r="C421" s="3"/>
      <c r="F421" s="2"/>
      <c r="I421" s="3"/>
    </row>
    <row r="422" spans="2:9" ht="12.75">
      <c r="B422" s="3"/>
      <c r="C422" s="3"/>
      <c r="F422" s="2"/>
      <c r="I422" s="3"/>
    </row>
    <row r="423" spans="2:9" ht="12.75">
      <c r="B423" s="3"/>
      <c r="C423" s="3"/>
      <c r="F423" s="2"/>
      <c r="I423" s="3"/>
    </row>
    <row r="424" spans="2:9" ht="12.75">
      <c r="B424" s="3"/>
      <c r="C424" s="3"/>
      <c r="F424" s="2"/>
      <c r="I424" s="3"/>
    </row>
    <row r="425" spans="2:9" ht="12.75">
      <c r="B425" s="3"/>
      <c r="C425" s="3"/>
      <c r="F425" s="2"/>
      <c r="I425" s="3"/>
    </row>
    <row r="426" spans="2:9" ht="12.75">
      <c r="B426" s="3"/>
      <c r="C426" s="3"/>
      <c r="F426" s="2"/>
      <c r="I426" s="3"/>
    </row>
    <row r="427" spans="2:9" ht="12.75">
      <c r="B427" s="3"/>
      <c r="C427" s="3"/>
      <c r="F427" s="2"/>
      <c r="I427" s="3"/>
    </row>
    <row r="428" spans="2:9" ht="12.75">
      <c r="B428" s="3"/>
      <c r="C428" s="3"/>
      <c r="F428" s="2"/>
      <c r="I428" s="3"/>
    </row>
    <row r="429" spans="2:9" ht="12.75">
      <c r="B429" s="3"/>
      <c r="C429" s="3"/>
      <c r="F429" s="2"/>
      <c r="I429" s="3"/>
    </row>
    <row r="430" spans="2:9" ht="12.75">
      <c r="B430" s="3"/>
      <c r="C430" s="3"/>
      <c r="F430" s="2"/>
      <c r="I430" s="3"/>
    </row>
    <row r="431" spans="2:9" ht="12.75">
      <c r="B431" s="3"/>
      <c r="C431" s="3"/>
      <c r="F431" s="2"/>
      <c r="I431" s="3"/>
    </row>
    <row r="432" spans="2:9" ht="12.75">
      <c r="B432" s="3"/>
      <c r="C432" s="3"/>
      <c r="F432" s="2"/>
      <c r="I432" s="3"/>
    </row>
    <row r="433" spans="2:9" ht="12.75">
      <c r="B433" s="3"/>
      <c r="C433" s="3"/>
      <c r="F433" s="2"/>
      <c r="I433" s="3"/>
    </row>
    <row r="434" spans="2:9" ht="12.75">
      <c r="B434" s="3"/>
      <c r="C434" s="3"/>
      <c r="F434" s="2"/>
      <c r="I434" s="3"/>
    </row>
    <row r="435" spans="2:9" ht="12.75">
      <c r="B435" s="3"/>
      <c r="C435" s="3"/>
      <c r="F435" s="2"/>
      <c r="I435" s="3"/>
    </row>
    <row r="436" spans="2:9" ht="12.75">
      <c r="B436" s="3"/>
      <c r="C436" s="3"/>
      <c r="F436" s="2"/>
      <c r="I436" s="3"/>
    </row>
    <row r="437" spans="2:9" ht="12.75">
      <c r="B437" s="3"/>
      <c r="C437" s="3"/>
      <c r="F437" s="2"/>
      <c r="I437" s="3"/>
    </row>
    <row r="438" spans="2:9" ht="12.75">
      <c r="B438" s="3"/>
      <c r="C438" s="3"/>
      <c r="F438" s="2"/>
      <c r="I438" s="3"/>
    </row>
    <row r="439" spans="2:9" ht="12.75">
      <c r="B439" s="3"/>
      <c r="C439" s="3"/>
      <c r="F439" s="2"/>
      <c r="I439" s="3"/>
    </row>
    <row r="440" spans="2:9" ht="12.75">
      <c r="B440" s="3"/>
      <c r="C440" s="3"/>
      <c r="F440" s="2"/>
      <c r="I440" s="3"/>
    </row>
    <row r="441" spans="2:9" ht="12.75">
      <c r="B441" s="3"/>
      <c r="C441" s="3"/>
      <c r="F441" s="2"/>
      <c r="I441" s="3"/>
    </row>
    <row r="442" spans="2:9" ht="12.75">
      <c r="B442" s="3"/>
      <c r="C442" s="3"/>
      <c r="F442" s="2"/>
      <c r="I442" s="3"/>
    </row>
    <row r="443" spans="2:9" ht="12.75">
      <c r="B443" s="3"/>
      <c r="C443" s="3"/>
      <c r="F443" s="2"/>
      <c r="I443" s="3"/>
    </row>
    <row r="444" spans="2:9" ht="12.75">
      <c r="B444" s="3"/>
      <c r="C444" s="3"/>
      <c r="F444" s="2"/>
      <c r="I444" s="3"/>
    </row>
    <row r="445" spans="2:9" ht="12.75">
      <c r="B445" s="3"/>
      <c r="C445" s="3"/>
      <c r="F445" s="2"/>
      <c r="I445" s="3"/>
    </row>
    <row r="446" spans="2:9" ht="12.75">
      <c r="B446" s="3"/>
      <c r="C446" s="3"/>
      <c r="F446" s="2"/>
      <c r="I446" s="3"/>
    </row>
    <row r="447" spans="2:9" ht="12.75">
      <c r="B447" s="3"/>
      <c r="C447" s="3"/>
      <c r="F447" s="2"/>
      <c r="I447" s="3"/>
    </row>
    <row r="448" spans="2:9" ht="12.75">
      <c r="B448" s="3"/>
      <c r="C448" s="3"/>
      <c r="F448" s="2"/>
      <c r="I448" s="3"/>
    </row>
    <row r="449" spans="2:9" ht="12.75">
      <c r="B449" s="3"/>
      <c r="C449" s="3"/>
      <c r="F449" s="2"/>
      <c r="I449" s="3"/>
    </row>
    <row r="450" spans="2:9" ht="12.75">
      <c r="B450" s="3"/>
      <c r="C450" s="3"/>
      <c r="F450" s="2"/>
      <c r="I450" s="3"/>
    </row>
    <row r="451" spans="2:9" ht="12.75">
      <c r="B451" s="3"/>
      <c r="C451" s="3"/>
      <c r="F451" s="2"/>
      <c r="I451" s="3"/>
    </row>
    <row r="452" spans="2:9" ht="12.75">
      <c r="B452" s="3"/>
      <c r="C452" s="3"/>
      <c r="F452" s="2"/>
      <c r="I452" s="3"/>
    </row>
    <row r="453" spans="2:9" ht="12.75">
      <c r="B453" s="3"/>
      <c r="C453" s="3"/>
      <c r="F453" s="2"/>
      <c r="I453" s="3"/>
    </row>
    <row r="454" spans="2:9" ht="12.75">
      <c r="B454" s="3"/>
      <c r="C454" s="3"/>
      <c r="F454" s="2"/>
      <c r="I454" s="3"/>
    </row>
    <row r="455" spans="2:9" ht="12.75">
      <c r="B455" s="3"/>
      <c r="C455" s="3"/>
      <c r="F455" s="2"/>
      <c r="I455" s="3"/>
    </row>
    <row r="456" spans="2:9" ht="12.75">
      <c r="B456" s="3"/>
      <c r="C456" s="3"/>
      <c r="F456" s="2"/>
      <c r="I456" s="3"/>
    </row>
    <row r="457" spans="2:9" ht="12.75">
      <c r="B457" s="3"/>
      <c r="C457" s="3"/>
      <c r="F457" s="2"/>
      <c r="I457" s="3"/>
    </row>
    <row r="458" spans="2:9" ht="12.75">
      <c r="B458" s="3"/>
      <c r="C458" s="3"/>
      <c r="F458" s="2"/>
      <c r="I458" s="3"/>
    </row>
    <row r="459" spans="2:9" ht="12.75">
      <c r="B459" s="3"/>
      <c r="C459" s="3"/>
      <c r="F459" s="2"/>
      <c r="I459" s="3"/>
    </row>
    <row r="460" spans="2:9" ht="12.75">
      <c r="B460" s="3"/>
      <c r="C460" s="3"/>
      <c r="F460" s="2"/>
      <c r="I460" s="3"/>
    </row>
    <row r="461" spans="2:9" ht="12.75">
      <c r="B461" s="3"/>
      <c r="C461" s="3"/>
      <c r="F461" s="2"/>
      <c r="I461" s="3"/>
    </row>
    <row r="462" spans="2:9" ht="12.75">
      <c r="B462" s="3"/>
      <c r="C462" s="3"/>
      <c r="F462" s="2"/>
      <c r="I462" s="3"/>
    </row>
    <row r="463" spans="2:9" ht="12.75">
      <c r="B463" s="3"/>
      <c r="C463" s="3"/>
      <c r="F463" s="2"/>
      <c r="I463" s="3"/>
    </row>
    <row r="464" spans="2:9" ht="12.75">
      <c r="B464" s="3"/>
      <c r="C464" s="3"/>
      <c r="F464" s="2"/>
      <c r="I464" s="3"/>
    </row>
    <row r="465" spans="2:9" ht="12.75">
      <c r="B465" s="3"/>
      <c r="C465" s="3"/>
      <c r="F465" s="2"/>
      <c r="I465" s="3"/>
    </row>
    <row r="466" spans="2:9" ht="12.75">
      <c r="B466" s="3"/>
      <c r="C466" s="3"/>
      <c r="F466" s="2"/>
      <c r="I466" s="3"/>
    </row>
    <row r="467" spans="2:9" ht="12.75">
      <c r="B467" s="3"/>
      <c r="C467" s="3"/>
      <c r="F467" s="2"/>
      <c r="I467" s="3"/>
    </row>
    <row r="468" spans="2:9" ht="12.75">
      <c r="B468" s="3"/>
      <c r="C468" s="3"/>
      <c r="F468" s="2"/>
      <c r="I468" s="3"/>
    </row>
    <row r="469" spans="2:9" ht="12.75">
      <c r="B469" s="3"/>
      <c r="C469" s="3"/>
      <c r="F469" s="2"/>
      <c r="I469" s="3"/>
    </row>
    <row r="470" spans="2:9" ht="12.75">
      <c r="B470" s="3"/>
      <c r="C470" s="3"/>
      <c r="F470" s="2"/>
      <c r="I470" s="3"/>
    </row>
    <row r="471" spans="2:9" ht="12.75">
      <c r="B471" s="3"/>
      <c r="C471" s="3"/>
      <c r="F471" s="2"/>
      <c r="I471" s="3"/>
    </row>
    <row r="472" spans="2:9" ht="12.75">
      <c r="B472" s="3"/>
      <c r="C472" s="3"/>
      <c r="F472" s="2"/>
      <c r="I472" s="3"/>
    </row>
    <row r="473" spans="2:9" ht="12.75">
      <c r="B473" s="3"/>
      <c r="C473" s="3"/>
      <c r="F473" s="2"/>
      <c r="I473" s="3"/>
    </row>
    <row r="474" spans="2:9" ht="12.75">
      <c r="B474" s="3"/>
      <c r="C474" s="3"/>
      <c r="F474" s="2"/>
      <c r="I474" s="3"/>
    </row>
    <row r="475" spans="2:9" ht="12.75">
      <c r="B475" s="3"/>
      <c r="C475" s="3"/>
      <c r="F475" s="2"/>
      <c r="I475" s="3"/>
    </row>
    <row r="476" spans="2:9" ht="12.75">
      <c r="B476" s="3"/>
      <c r="C476" s="3"/>
      <c r="F476" s="2"/>
      <c r="I476" s="3"/>
    </row>
    <row r="477" spans="2:9" ht="12.75">
      <c r="B477" s="3"/>
      <c r="C477" s="3"/>
      <c r="F477" s="2"/>
      <c r="I477" s="3"/>
    </row>
    <row r="478" spans="2:9" ht="12.75">
      <c r="B478" s="3"/>
      <c r="C478" s="3"/>
      <c r="F478" s="2"/>
      <c r="I478" s="3"/>
    </row>
    <row r="479" spans="2:9" ht="12.75">
      <c r="B479" s="3"/>
      <c r="C479" s="3"/>
      <c r="F479" s="2"/>
      <c r="I479" s="3"/>
    </row>
    <row r="480" spans="2:9" ht="12.75">
      <c r="B480" s="3"/>
      <c r="C480" s="3"/>
      <c r="F480" s="2"/>
      <c r="I480" s="3"/>
    </row>
    <row r="481" spans="2:9" ht="12.75">
      <c r="B481" s="3"/>
      <c r="C481" s="3"/>
      <c r="F481" s="2"/>
      <c r="I481" s="3"/>
    </row>
    <row r="482" spans="2:9" ht="12.75">
      <c r="B482" s="3"/>
      <c r="C482" s="3"/>
      <c r="F482" s="2"/>
      <c r="I482" s="3"/>
    </row>
    <row r="483" spans="2:9" ht="12.75">
      <c r="B483" s="3"/>
      <c r="C483" s="3"/>
      <c r="F483" s="2"/>
      <c r="I483" s="3"/>
    </row>
    <row r="484" spans="2:9" ht="12.75">
      <c r="B484" s="3"/>
      <c r="C484" s="3"/>
      <c r="F484" s="2"/>
      <c r="I484" s="3"/>
    </row>
    <row r="485" spans="2:9" ht="12.75">
      <c r="B485" s="3"/>
      <c r="C485" s="3"/>
      <c r="F485" s="2"/>
      <c r="I485" s="3"/>
    </row>
    <row r="486" spans="2:9" ht="12.75">
      <c r="B486" s="3"/>
      <c r="C486" s="3"/>
      <c r="F486" s="2"/>
      <c r="I486" s="3"/>
    </row>
    <row r="487" spans="2:9" ht="12.75">
      <c r="B487" s="3"/>
      <c r="C487" s="3"/>
      <c r="F487" s="2"/>
      <c r="I487" s="3"/>
    </row>
    <row r="488" spans="2:9" ht="12.75">
      <c r="B488" s="3"/>
      <c r="C488" s="3"/>
      <c r="F488" s="2"/>
      <c r="I488" s="3"/>
    </row>
    <row r="489" spans="2:9" ht="12.75">
      <c r="B489" s="3"/>
      <c r="C489" s="3"/>
      <c r="F489" s="2"/>
      <c r="I489" s="3"/>
    </row>
    <row r="490" spans="2:9" ht="12.75">
      <c r="B490" s="3"/>
      <c r="C490" s="3"/>
      <c r="F490" s="2"/>
      <c r="I490" s="3"/>
    </row>
    <row r="491" spans="2:9" ht="12.75">
      <c r="B491" s="3"/>
      <c r="C491" s="3"/>
      <c r="F491" s="2"/>
      <c r="I491" s="3"/>
    </row>
    <row r="492" spans="2:9" ht="12.75">
      <c r="B492" s="3"/>
      <c r="C492" s="3"/>
      <c r="F492" s="2"/>
      <c r="I492" s="3"/>
    </row>
    <row r="493" spans="2:9" ht="12.75">
      <c r="B493" s="3"/>
      <c r="C493" s="3"/>
      <c r="F493" s="2"/>
      <c r="I493" s="3"/>
    </row>
    <row r="494" spans="2:9" ht="12.75">
      <c r="B494" s="3"/>
      <c r="C494" s="3"/>
      <c r="F494" s="2"/>
      <c r="I494" s="3"/>
    </row>
    <row r="495" spans="2:9" ht="12.75">
      <c r="B495" s="3"/>
      <c r="C495" s="3"/>
      <c r="F495" s="2"/>
      <c r="I495" s="3"/>
    </row>
    <row r="496" spans="2:9" ht="12.75">
      <c r="B496" s="3"/>
      <c r="C496" s="3"/>
      <c r="F496" s="2"/>
      <c r="I496" s="3"/>
    </row>
    <row r="497" spans="2:9" ht="12.75">
      <c r="B497" s="3"/>
      <c r="C497" s="3"/>
      <c r="F497" s="2"/>
      <c r="I497" s="3"/>
    </row>
    <row r="498" spans="2:9" ht="12.75">
      <c r="B498" s="3"/>
      <c r="C498" s="3"/>
      <c r="F498" s="2"/>
      <c r="I498" s="3"/>
    </row>
    <row r="499" spans="2:9" ht="12.75">
      <c r="B499" s="3"/>
      <c r="C499" s="3"/>
      <c r="F499" s="2"/>
      <c r="I499" s="3"/>
    </row>
    <row r="500" spans="2:9" ht="12.75">
      <c r="B500" s="3"/>
      <c r="C500" s="3"/>
      <c r="F500" s="2"/>
      <c r="I500" s="3"/>
    </row>
    <row r="501" spans="2:9" ht="12.75">
      <c r="B501" s="3"/>
      <c r="C501" s="3"/>
      <c r="F501" s="2"/>
      <c r="I501" s="3"/>
    </row>
    <row r="502" spans="2:9" ht="12.75">
      <c r="B502" s="3"/>
      <c r="C502" s="3"/>
      <c r="F502" s="2"/>
      <c r="I502" s="3"/>
    </row>
    <row r="503" spans="2:9" ht="12.75">
      <c r="B503" s="3"/>
      <c r="C503" s="3"/>
      <c r="F503" s="2"/>
      <c r="I503" s="3"/>
    </row>
    <row r="504" spans="2:9" ht="12.75">
      <c r="B504" s="3"/>
      <c r="C504" s="3"/>
      <c r="F504" s="2"/>
      <c r="I504" s="3"/>
    </row>
    <row r="505" spans="2:9" ht="12.75">
      <c r="B505" s="3"/>
      <c r="C505" s="3"/>
      <c r="F505" s="2"/>
      <c r="I505" s="3"/>
    </row>
    <row r="506" spans="2:9" ht="12.75">
      <c r="B506" s="3"/>
      <c r="C506" s="3"/>
      <c r="F506" s="2"/>
      <c r="I506" s="3"/>
    </row>
    <row r="507" spans="2:9" ht="12.75">
      <c r="B507" s="3"/>
      <c r="C507" s="3"/>
      <c r="F507" s="2"/>
      <c r="I507" s="3"/>
    </row>
    <row r="508" spans="2:9" ht="12.75">
      <c r="B508" s="3"/>
      <c r="C508" s="3"/>
      <c r="F508" s="2"/>
      <c r="I508" s="3"/>
    </row>
    <row r="509" spans="2:9" ht="12.75">
      <c r="B509" s="3"/>
      <c r="C509" s="3"/>
      <c r="F509" s="2"/>
      <c r="I509" s="3"/>
    </row>
    <row r="510" spans="2:9" ht="12.75">
      <c r="B510" s="3"/>
      <c r="C510" s="3"/>
      <c r="F510" s="2"/>
      <c r="I510" s="3"/>
    </row>
    <row r="511" spans="2:9" ht="12.75">
      <c r="B511" s="3"/>
      <c r="C511" s="3"/>
      <c r="F511" s="2"/>
      <c r="I511" s="3"/>
    </row>
    <row r="512" spans="2:9" ht="12.75">
      <c r="B512" s="3"/>
      <c r="C512" s="3"/>
      <c r="F512" s="2"/>
      <c r="I512" s="3"/>
    </row>
    <row r="513" spans="2:9" ht="12.75">
      <c r="B513" s="3"/>
      <c r="C513" s="3"/>
      <c r="F513" s="2"/>
      <c r="I513" s="3"/>
    </row>
    <row r="514" spans="2:9" ht="12.75">
      <c r="B514" s="3"/>
      <c r="C514" s="3"/>
      <c r="F514" s="2"/>
      <c r="I514" s="3"/>
    </row>
    <row r="515" spans="2:9" ht="12.75">
      <c r="B515" s="3"/>
      <c r="C515" s="3"/>
      <c r="F515" s="2"/>
      <c r="I515" s="3"/>
    </row>
    <row r="516" spans="2:9" ht="12.75">
      <c r="B516" s="3"/>
      <c r="C516" s="3"/>
      <c r="F516" s="2"/>
      <c r="I516" s="3"/>
    </row>
    <row r="517" spans="2:9" ht="12.75">
      <c r="B517" s="3"/>
      <c r="C517" s="3"/>
      <c r="F517" s="2"/>
      <c r="I517" s="3"/>
    </row>
    <row r="518" spans="2:9" ht="12.75">
      <c r="B518" s="3"/>
      <c r="C518" s="3"/>
      <c r="F518" s="2"/>
      <c r="I518" s="3"/>
    </row>
    <row r="519" spans="2:9" ht="12.75">
      <c r="B519" s="3"/>
      <c r="C519" s="3"/>
      <c r="F519" s="2"/>
      <c r="I519" s="3"/>
    </row>
    <row r="520" spans="2:9" ht="12.75">
      <c r="B520" s="3"/>
      <c r="C520" s="3"/>
      <c r="F520" s="2"/>
      <c r="I520" s="3"/>
    </row>
    <row r="521" spans="2:9" ht="12.75">
      <c r="B521" s="3"/>
      <c r="C521" s="3"/>
      <c r="F521" s="2"/>
      <c r="I521" s="3"/>
    </row>
    <row r="522" spans="2:9" ht="12.75">
      <c r="B522" s="3"/>
      <c r="C522" s="3"/>
      <c r="F522" s="2"/>
      <c r="I522" s="3"/>
    </row>
    <row r="523" spans="2:9" ht="12.75">
      <c r="B523" s="3"/>
      <c r="C523" s="3"/>
      <c r="F523" s="2"/>
      <c r="I523" s="3"/>
    </row>
    <row r="524" spans="2:9" ht="12.75">
      <c r="B524" s="3"/>
      <c r="C524" s="3"/>
      <c r="F524" s="2"/>
      <c r="I524" s="3"/>
    </row>
    <row r="525" spans="2:9" ht="12.75">
      <c r="B525" s="3"/>
      <c r="C525" s="3"/>
      <c r="F525" s="2"/>
      <c r="I525" s="3"/>
    </row>
    <row r="526" spans="2:9" ht="12.75">
      <c r="B526" s="3"/>
      <c r="C526" s="3"/>
      <c r="F526" s="2"/>
      <c r="I526" s="3"/>
    </row>
    <row r="527" spans="2:9" ht="12.75">
      <c r="B527" s="3"/>
      <c r="C527" s="3"/>
      <c r="F527" s="2"/>
      <c r="I527" s="3"/>
    </row>
    <row r="528" spans="2:9" ht="12.75">
      <c r="B528" s="3"/>
      <c r="C528" s="3"/>
      <c r="F528" s="2"/>
      <c r="I528" s="3"/>
    </row>
    <row r="529" spans="2:9" ht="12.75">
      <c r="B529" s="3"/>
      <c r="C529" s="3"/>
      <c r="F529" s="2"/>
      <c r="I529" s="3"/>
    </row>
    <row r="530" spans="2:9" ht="12.75">
      <c r="B530" s="3"/>
      <c r="C530" s="3"/>
      <c r="F530" s="2"/>
      <c r="I530" s="3"/>
    </row>
    <row r="531" spans="2:9" ht="12.75">
      <c r="B531" s="3"/>
      <c r="C531" s="3"/>
      <c r="F531" s="2"/>
      <c r="I531" s="3"/>
    </row>
    <row r="532" spans="2:9" ht="12.75">
      <c r="B532" s="3"/>
      <c r="C532" s="3"/>
      <c r="F532" s="2"/>
      <c r="I532" s="3"/>
    </row>
    <row r="533" spans="2:9" ht="12.75">
      <c r="B533" s="3"/>
      <c r="C533" s="3"/>
      <c r="F533" s="2"/>
      <c r="I533" s="3"/>
    </row>
    <row r="534" spans="2:9" ht="12.75">
      <c r="B534" s="3"/>
      <c r="C534" s="3"/>
      <c r="F534" s="2"/>
      <c r="I534" s="3"/>
    </row>
    <row r="535" spans="2:9" ht="12.75">
      <c r="B535" s="3"/>
      <c r="C535" s="3"/>
      <c r="F535" s="2"/>
      <c r="I535" s="3"/>
    </row>
    <row r="536" spans="2:9" ht="12.75">
      <c r="B536" s="3"/>
      <c r="C536" s="3"/>
      <c r="F536" s="2"/>
      <c r="I536" s="3"/>
    </row>
    <row r="537" spans="2:9" ht="12.75">
      <c r="B537" s="3"/>
      <c r="C537" s="3"/>
      <c r="F537" s="2"/>
      <c r="I537" s="3"/>
    </row>
    <row r="538" spans="2:9" ht="12.75">
      <c r="B538" s="3"/>
      <c r="C538" s="3"/>
      <c r="F538" s="2"/>
      <c r="I538" s="3"/>
    </row>
    <row r="539" spans="2:9" ht="12.75">
      <c r="B539" s="3"/>
      <c r="C539" s="3"/>
      <c r="F539" s="2"/>
      <c r="I539" s="3"/>
    </row>
    <row r="540" spans="2:9" ht="12.75">
      <c r="B540" s="3"/>
      <c r="C540" s="3"/>
      <c r="F540" s="2"/>
      <c r="I540" s="3"/>
    </row>
    <row r="541" spans="2:9" ht="12.75">
      <c r="B541" s="3"/>
      <c r="C541" s="3"/>
      <c r="F541" s="2"/>
      <c r="I541" s="3"/>
    </row>
    <row r="542" spans="2:9" ht="12.75">
      <c r="B542" s="3"/>
      <c r="C542" s="3"/>
      <c r="F542" s="2"/>
      <c r="I542" s="3"/>
    </row>
    <row r="543" spans="2:9" ht="12.75">
      <c r="B543" s="3"/>
      <c r="C543" s="3"/>
      <c r="F543" s="2"/>
      <c r="I543" s="3"/>
    </row>
    <row r="544" spans="2:9" ht="12.75">
      <c r="B544" s="3"/>
      <c r="C544" s="3"/>
      <c r="F544" s="2"/>
      <c r="I544" s="3"/>
    </row>
    <row r="545" spans="2:9" ht="12.75">
      <c r="B545" s="3"/>
      <c r="C545" s="3"/>
      <c r="F545" s="2"/>
      <c r="I545" s="3"/>
    </row>
    <row r="546" spans="2:9" ht="12.75">
      <c r="B546" s="3"/>
      <c r="C546" s="3"/>
      <c r="F546" s="2"/>
      <c r="I546" s="3"/>
    </row>
    <row r="547" spans="2:9" ht="12.75">
      <c r="B547" s="3"/>
      <c r="C547" s="3"/>
      <c r="F547" s="2"/>
      <c r="I547" s="3"/>
    </row>
    <row r="548" spans="2:9" ht="12.75">
      <c r="B548" s="3"/>
      <c r="C548" s="3"/>
      <c r="F548" s="2"/>
      <c r="I548" s="3"/>
    </row>
    <row r="549" spans="2:9" ht="12.75">
      <c r="B549" s="3"/>
      <c r="C549" s="3"/>
      <c r="F549" s="2"/>
      <c r="I549" s="3"/>
    </row>
    <row r="550" spans="2:9" ht="12.75">
      <c r="B550" s="3"/>
      <c r="C550" s="3"/>
      <c r="F550" s="2"/>
      <c r="I550" s="3"/>
    </row>
    <row r="551" spans="2:9" ht="12.75">
      <c r="B551" s="3"/>
      <c r="C551" s="3"/>
      <c r="F551" s="2"/>
      <c r="I551" s="3"/>
    </row>
    <row r="552" spans="2:9" ht="12.75">
      <c r="B552" s="3"/>
      <c r="C552" s="3"/>
      <c r="F552" s="2"/>
      <c r="I552" s="3"/>
    </row>
    <row r="553" spans="2:9" ht="12.75">
      <c r="B553" s="3"/>
      <c r="C553" s="3"/>
      <c r="F553" s="2"/>
      <c r="I553" s="3"/>
    </row>
    <row r="554" spans="2:9" ht="12.75">
      <c r="B554" s="3"/>
      <c r="C554" s="3"/>
      <c r="F554" s="2"/>
      <c r="I554" s="3"/>
    </row>
    <row r="555" spans="2:9" ht="12.75">
      <c r="B555" s="3"/>
      <c r="C555" s="3"/>
      <c r="F555" s="2"/>
      <c r="I555" s="3"/>
    </row>
    <row r="556" spans="2:9" ht="12.75">
      <c r="B556" s="3"/>
      <c r="C556" s="3"/>
      <c r="F556" s="2"/>
      <c r="I556" s="3"/>
    </row>
    <row r="557" spans="2:9" ht="12.75">
      <c r="B557" s="3"/>
      <c r="C557" s="3"/>
      <c r="F557" s="2"/>
      <c r="I557" s="3"/>
    </row>
    <row r="558" spans="2:9" ht="12.75">
      <c r="B558" s="3"/>
      <c r="C558" s="3"/>
      <c r="F558" s="2"/>
      <c r="I558" s="3"/>
    </row>
    <row r="559" spans="2:9" ht="12.75">
      <c r="B559" s="3"/>
      <c r="C559" s="3"/>
      <c r="F559" s="2"/>
      <c r="I559" s="3"/>
    </row>
    <row r="560" spans="2:9" ht="12.75">
      <c r="B560" s="3"/>
      <c r="C560" s="3"/>
      <c r="F560" s="2"/>
      <c r="I560" s="3"/>
    </row>
    <row r="561" spans="2:9" ht="12.75">
      <c r="B561" s="3"/>
      <c r="C561" s="3"/>
      <c r="F561" s="2"/>
      <c r="I561" s="3"/>
    </row>
    <row r="562" spans="2:9" ht="12.75">
      <c r="B562" s="3"/>
      <c r="C562" s="3"/>
      <c r="F562" s="2"/>
      <c r="I562" s="3"/>
    </row>
    <row r="563" spans="2:9" ht="12.75">
      <c r="B563" s="3"/>
      <c r="C563" s="3"/>
      <c r="F563" s="2"/>
      <c r="I563" s="3"/>
    </row>
    <row r="564" spans="2:9" ht="12.75">
      <c r="B564" s="3"/>
      <c r="C564" s="3"/>
      <c r="F564" s="2"/>
      <c r="I564" s="3"/>
    </row>
    <row r="565" spans="2:9" ht="12.75">
      <c r="B565" s="3"/>
      <c r="C565" s="3"/>
      <c r="F565" s="2"/>
      <c r="I565" s="3"/>
    </row>
    <row r="566" spans="2:9" ht="12.75">
      <c r="B566" s="3"/>
      <c r="C566" s="3"/>
      <c r="F566" s="2"/>
      <c r="I566" s="3"/>
    </row>
    <row r="567" spans="2:9" ht="12.75">
      <c r="B567" s="3"/>
      <c r="C567" s="3"/>
      <c r="F567" s="2"/>
      <c r="I567" s="3"/>
    </row>
    <row r="568" spans="2:9" ht="12.75">
      <c r="B568" s="3"/>
      <c r="C568" s="3"/>
      <c r="F568" s="2"/>
      <c r="I568" s="3"/>
    </row>
    <row r="569" spans="2:9" ht="12.75">
      <c r="B569" s="3"/>
      <c r="C569" s="3"/>
      <c r="F569" s="2"/>
      <c r="I569" s="3"/>
    </row>
    <row r="570" spans="2:9" ht="12.75">
      <c r="B570" s="3"/>
      <c r="C570" s="3"/>
      <c r="F570" s="2"/>
      <c r="I570" s="3"/>
    </row>
    <row r="571" spans="2:9" ht="12.75">
      <c r="B571" s="3"/>
      <c r="C571" s="3"/>
      <c r="F571" s="2"/>
      <c r="I571" s="3"/>
    </row>
    <row r="572" spans="2:9" ht="12.75">
      <c r="B572" s="3"/>
      <c r="C572" s="3"/>
      <c r="F572" s="2"/>
      <c r="I572" s="3"/>
    </row>
    <row r="573" spans="2:9" ht="12.75">
      <c r="B573" s="3"/>
      <c r="C573" s="3"/>
      <c r="F573" s="2"/>
      <c r="I573" s="3"/>
    </row>
    <row r="574" spans="2:9" ht="12.75">
      <c r="B574" s="3"/>
      <c r="C574" s="3"/>
      <c r="F574" s="2"/>
      <c r="I574" s="3"/>
    </row>
    <row r="575" spans="2:9" ht="12.75">
      <c r="B575" s="3"/>
      <c r="C575" s="3"/>
      <c r="F575" s="2"/>
      <c r="I575" s="3"/>
    </row>
    <row r="576" spans="2:9" ht="12.75">
      <c r="B576" s="3"/>
      <c r="C576" s="3"/>
      <c r="F576" s="2"/>
      <c r="I576" s="3"/>
    </row>
    <row r="577" spans="2:9" ht="12.75">
      <c r="B577" s="3"/>
      <c r="C577" s="3"/>
      <c r="F577" s="2"/>
      <c r="I577" s="3"/>
    </row>
    <row r="578" spans="2:9" ht="12.75">
      <c r="B578" s="3"/>
      <c r="C578" s="3"/>
      <c r="F578" s="2"/>
      <c r="I578" s="3"/>
    </row>
    <row r="579" spans="2:9" ht="12.75">
      <c r="B579" s="3"/>
      <c r="C579" s="3"/>
      <c r="F579" s="2"/>
      <c r="I579" s="3"/>
    </row>
    <row r="580" spans="2:9" ht="12.75">
      <c r="B580" s="3"/>
      <c r="C580" s="3"/>
      <c r="F580" s="2"/>
      <c r="I580" s="3"/>
    </row>
    <row r="581" spans="2:9" ht="12.75">
      <c r="B581" s="3"/>
      <c r="C581" s="3"/>
      <c r="F581" s="2"/>
      <c r="I581" s="3"/>
    </row>
    <row r="582" spans="2:9" ht="12.75">
      <c r="B582" s="3"/>
      <c r="C582" s="3"/>
      <c r="F582" s="2"/>
      <c r="I582" s="3"/>
    </row>
    <row r="583" spans="2:9" ht="12.75">
      <c r="B583" s="3"/>
      <c r="C583" s="3"/>
      <c r="F583" s="2"/>
      <c r="I583" s="3"/>
    </row>
    <row r="584" spans="2:9" ht="12.75">
      <c r="B584" s="3"/>
      <c r="C584" s="3"/>
      <c r="F584" s="2"/>
      <c r="I584" s="3"/>
    </row>
    <row r="585" spans="2:9" ht="12.75">
      <c r="B585" s="3"/>
      <c r="C585" s="3"/>
      <c r="F585" s="2"/>
      <c r="I585" s="3"/>
    </row>
    <row r="586" spans="2:9" ht="12.75">
      <c r="B586" s="3"/>
      <c r="C586" s="3"/>
      <c r="F586" s="2"/>
      <c r="I586" s="3"/>
    </row>
    <row r="587" spans="2:9" ht="12.75">
      <c r="B587" s="3"/>
      <c r="C587" s="3"/>
      <c r="F587" s="2"/>
      <c r="I587" s="3"/>
    </row>
    <row r="588" spans="2:9" ht="12.75">
      <c r="B588" s="3"/>
      <c r="C588" s="3"/>
      <c r="F588" s="2"/>
      <c r="I588" s="3"/>
    </row>
    <row r="589" spans="2:9" ht="12.75">
      <c r="B589" s="3"/>
      <c r="C589" s="3"/>
      <c r="F589" s="2"/>
      <c r="I589" s="3"/>
    </row>
    <row r="590" spans="2:9" ht="12.75">
      <c r="B590" s="3"/>
      <c r="C590" s="3"/>
      <c r="F590" s="2"/>
      <c r="I590" s="3"/>
    </row>
    <row r="591" spans="2:9" ht="12.75">
      <c r="B591" s="3"/>
      <c r="C591" s="3"/>
      <c r="F591" s="2"/>
      <c r="I591" s="3"/>
    </row>
    <row r="592" spans="2:9" ht="12.75">
      <c r="B592" s="3"/>
      <c r="C592" s="3"/>
      <c r="F592" s="2"/>
      <c r="I592" s="3"/>
    </row>
    <row r="593" spans="2:9" ht="12.75">
      <c r="B593" s="3"/>
      <c r="C593" s="3"/>
      <c r="F593" s="2"/>
      <c r="I593" s="3"/>
    </row>
    <row r="594" spans="2:9" ht="12.75">
      <c r="B594" s="3"/>
      <c r="C594" s="3"/>
      <c r="F594" s="2"/>
      <c r="I594" s="3"/>
    </row>
    <row r="595" spans="2:9" ht="12.75">
      <c r="B595" s="3"/>
      <c r="C595" s="3"/>
      <c r="F595" s="2"/>
      <c r="I595" s="3"/>
    </row>
    <row r="596" spans="2:9" ht="12.75">
      <c r="B596" s="3"/>
      <c r="C596" s="3"/>
      <c r="F596" s="2"/>
      <c r="I596" s="3"/>
    </row>
    <row r="597" spans="2:9" ht="12.75">
      <c r="B597" s="3"/>
      <c r="C597" s="3"/>
      <c r="F597" s="2"/>
      <c r="I597" s="3"/>
    </row>
    <row r="598" spans="2:9" ht="12.75">
      <c r="B598" s="3"/>
      <c r="C598" s="3"/>
      <c r="F598" s="2"/>
      <c r="I598" s="3"/>
    </row>
    <row r="599" spans="2:9" ht="12.75">
      <c r="B599" s="3"/>
      <c r="C599" s="3"/>
      <c r="F599" s="2"/>
      <c r="I599" s="3"/>
    </row>
    <row r="600" spans="2:9" ht="12.75">
      <c r="B600" s="3"/>
      <c r="C600" s="3"/>
      <c r="F600" s="2"/>
      <c r="I600" s="3"/>
    </row>
    <row r="601" spans="2:9" ht="12.75">
      <c r="B601" s="3"/>
      <c r="C601" s="3"/>
      <c r="F601" s="2"/>
      <c r="I601" s="3"/>
    </row>
    <row r="602" spans="2:9" ht="12.75">
      <c r="B602" s="3"/>
      <c r="C602" s="3"/>
      <c r="F602" s="2"/>
      <c r="I602" s="3"/>
    </row>
    <row r="603" spans="2:9" ht="12.75">
      <c r="B603" s="3"/>
      <c r="C603" s="3"/>
      <c r="F603" s="2"/>
      <c r="I603" s="3"/>
    </row>
    <row r="604" spans="2:9" ht="12.75">
      <c r="B604" s="3"/>
      <c r="C604" s="3"/>
      <c r="F604" s="2"/>
      <c r="I604" s="3"/>
    </row>
    <row r="605" spans="2:9" ht="12.75">
      <c r="B605" s="3"/>
      <c r="C605" s="3"/>
      <c r="F605" s="2"/>
      <c r="I605" s="3"/>
    </row>
    <row r="606" spans="2:9" ht="12.75">
      <c r="B606" s="3"/>
      <c r="C606" s="3"/>
      <c r="F606" s="2"/>
      <c r="I606" s="3"/>
    </row>
    <row r="607" spans="2:9" ht="12.75">
      <c r="B607" s="3"/>
      <c r="C607" s="3"/>
      <c r="F607" s="2"/>
      <c r="I607" s="3"/>
    </row>
    <row r="608" spans="2:9" ht="12.75">
      <c r="B608" s="3"/>
      <c r="C608" s="3"/>
      <c r="F608" s="2"/>
      <c r="I608" s="3"/>
    </row>
    <row r="609" spans="2:9" ht="12.75">
      <c r="B609" s="3"/>
      <c r="C609" s="3"/>
      <c r="F609" s="2"/>
      <c r="I609" s="3"/>
    </row>
    <row r="610" spans="2:9" ht="12.75">
      <c r="B610" s="3"/>
      <c r="C610" s="3"/>
      <c r="F610" s="2"/>
      <c r="I610" s="3"/>
    </row>
    <row r="611" spans="2:9" ht="12.75">
      <c r="B611" s="3"/>
      <c r="C611" s="3"/>
      <c r="F611" s="2"/>
      <c r="I611" s="3"/>
    </row>
    <row r="612" spans="2:9" ht="12.75">
      <c r="B612" s="3"/>
      <c r="C612" s="3"/>
      <c r="F612" s="2"/>
      <c r="I612" s="3"/>
    </row>
    <row r="613" spans="2:9" ht="12.75">
      <c r="B613" s="3"/>
      <c r="C613" s="3"/>
      <c r="F613" s="2"/>
      <c r="I613" s="3"/>
    </row>
    <row r="614" spans="2:9" ht="12.75">
      <c r="B614" s="3"/>
      <c r="C614" s="3"/>
      <c r="F614" s="2"/>
      <c r="I614" s="3"/>
    </row>
    <row r="615" spans="2:9" ht="12.75">
      <c r="B615" s="3"/>
      <c r="C615" s="3"/>
      <c r="F615" s="2"/>
      <c r="I615" s="3"/>
    </row>
    <row r="616" spans="2:9" ht="12.75">
      <c r="B616" s="3"/>
      <c r="C616" s="3"/>
      <c r="F616" s="2"/>
      <c r="I616" s="3"/>
    </row>
    <row r="617" spans="2:9" ht="12.75">
      <c r="B617" s="3"/>
      <c r="C617" s="3"/>
      <c r="F617" s="2"/>
      <c r="I617" s="3"/>
    </row>
    <row r="618" spans="2:9" ht="12.75">
      <c r="B618" s="3"/>
      <c r="C618" s="3"/>
      <c r="F618" s="2"/>
      <c r="I618" s="3"/>
    </row>
    <row r="619" spans="2:9" ht="12.75">
      <c r="B619" s="3"/>
      <c r="C619" s="3"/>
      <c r="F619" s="2"/>
      <c r="I619" s="3"/>
    </row>
    <row r="620" spans="2:9" ht="12.75">
      <c r="B620" s="3"/>
      <c r="C620" s="3"/>
      <c r="F620" s="2"/>
      <c r="I620" s="3"/>
    </row>
    <row r="621" spans="2:9" ht="12.75">
      <c r="B621" s="3"/>
      <c r="C621" s="3"/>
      <c r="F621" s="2"/>
      <c r="I621" s="3"/>
    </row>
    <row r="622" spans="2:9" ht="12.75">
      <c r="B622" s="3"/>
      <c r="C622" s="3"/>
      <c r="F622" s="2"/>
      <c r="I622" s="3"/>
    </row>
    <row r="623" spans="2:9" ht="12.75">
      <c r="B623" s="3"/>
      <c r="C623" s="3"/>
      <c r="F623" s="2"/>
      <c r="I623" s="3"/>
    </row>
    <row r="624" spans="2:9" ht="12.75">
      <c r="B624" s="3"/>
      <c r="C624" s="3"/>
      <c r="F624" s="2"/>
      <c r="I624" s="3"/>
    </row>
    <row r="625" spans="2:9" ht="12.75">
      <c r="B625" s="3"/>
      <c r="C625" s="3"/>
      <c r="F625" s="2"/>
      <c r="I625" s="3"/>
    </row>
    <row r="626" spans="2:9" ht="12.75">
      <c r="B626" s="3"/>
      <c r="C626" s="3"/>
      <c r="F626" s="2"/>
      <c r="I626" s="3"/>
    </row>
    <row r="627" spans="2:9" ht="12.75">
      <c r="B627" s="3"/>
      <c r="C627" s="3"/>
      <c r="F627" s="2"/>
      <c r="I627" s="3"/>
    </row>
    <row r="628" spans="2:9" ht="12.75">
      <c r="B628" s="3"/>
      <c r="C628" s="3"/>
      <c r="F628" s="2"/>
      <c r="I628" s="3"/>
    </row>
    <row r="629" spans="2:9" ht="12.75">
      <c r="B629" s="3"/>
      <c r="C629" s="3"/>
      <c r="F629" s="2"/>
      <c r="I629" s="3"/>
    </row>
    <row r="630" spans="2:9" ht="12.75">
      <c r="B630" s="3"/>
      <c r="C630" s="3"/>
      <c r="F630" s="2"/>
      <c r="I630" s="3"/>
    </row>
    <row r="631" spans="2:9" ht="12.75">
      <c r="B631" s="3"/>
      <c r="C631" s="3"/>
      <c r="F631" s="2"/>
      <c r="I631" s="3"/>
    </row>
    <row r="632" spans="2:9" ht="12.75">
      <c r="B632" s="3"/>
      <c r="C632" s="3"/>
      <c r="F632" s="2"/>
      <c r="I632" s="3"/>
    </row>
    <row r="633" spans="2:9" ht="12.75">
      <c r="B633" s="3"/>
      <c r="C633" s="3"/>
      <c r="F633" s="2"/>
      <c r="I633" s="3"/>
    </row>
    <row r="634" spans="2:9" ht="12.75">
      <c r="B634" s="3"/>
      <c r="C634" s="3"/>
      <c r="F634" s="2"/>
      <c r="I634" s="3"/>
    </row>
    <row r="635" spans="2:9" ht="12.75">
      <c r="B635" s="3"/>
      <c r="C635" s="3"/>
      <c r="F635" s="2"/>
      <c r="I635" s="3"/>
    </row>
    <row r="636" spans="2:9" ht="12.75">
      <c r="B636" s="3"/>
      <c r="C636" s="3"/>
      <c r="F636" s="2"/>
      <c r="I636" s="3"/>
    </row>
    <row r="637" spans="2:9" ht="12.75">
      <c r="B637" s="3"/>
      <c r="C637" s="3"/>
      <c r="F637" s="2"/>
      <c r="I637" s="3"/>
    </row>
    <row r="638" spans="2:9" ht="12.75">
      <c r="B638" s="3"/>
      <c r="C638" s="3"/>
      <c r="F638" s="2"/>
      <c r="I638" s="3"/>
    </row>
    <row r="639" spans="2:9" ht="12.75">
      <c r="B639" s="3"/>
      <c r="C639" s="3"/>
      <c r="F639" s="2"/>
      <c r="I639" s="3"/>
    </row>
    <row r="640" spans="2:9" ht="12.75">
      <c r="B640" s="3"/>
      <c r="C640" s="3"/>
      <c r="F640" s="2"/>
      <c r="I640" s="3"/>
    </row>
    <row r="641" spans="2:9" ht="12.75">
      <c r="B641" s="3"/>
      <c r="C641" s="3"/>
      <c r="F641" s="2"/>
      <c r="I641" s="3"/>
    </row>
    <row r="642" spans="2:9" ht="12.75">
      <c r="B642" s="3"/>
      <c r="C642" s="3"/>
      <c r="F642" s="2"/>
      <c r="I642" s="3"/>
    </row>
    <row r="643" spans="2:9" ht="12.75">
      <c r="B643" s="3"/>
      <c r="C643" s="3"/>
      <c r="F643" s="2"/>
      <c r="I643" s="3"/>
    </row>
    <row r="644" spans="2:9" ht="12.75">
      <c r="B644" s="3"/>
      <c r="C644" s="3"/>
      <c r="F644" s="2"/>
      <c r="I644" s="3"/>
    </row>
    <row r="645" spans="2:9" ht="12.75">
      <c r="B645" s="3"/>
      <c r="C645" s="3"/>
      <c r="F645" s="2"/>
      <c r="I645" s="3"/>
    </row>
    <row r="646" spans="2:9" ht="12.75">
      <c r="B646" s="3"/>
      <c r="C646" s="3"/>
      <c r="F646" s="2"/>
      <c r="I646" s="3"/>
    </row>
    <row r="647" spans="2:9" ht="12.75">
      <c r="B647" s="3"/>
      <c r="C647" s="3"/>
      <c r="F647" s="2"/>
      <c r="I647" s="3"/>
    </row>
    <row r="648" spans="2:9" ht="12.75">
      <c r="B648" s="3"/>
      <c r="C648" s="3"/>
      <c r="F648" s="2"/>
      <c r="I648" s="3"/>
    </row>
    <row r="649" spans="2:9" ht="12.75">
      <c r="B649" s="3"/>
      <c r="C649" s="3"/>
      <c r="F649" s="2"/>
      <c r="I649" s="3"/>
    </row>
    <row r="650" spans="2:9" ht="12.75">
      <c r="B650" s="3"/>
      <c r="C650" s="3"/>
      <c r="F650" s="2"/>
      <c r="I650" s="3"/>
    </row>
    <row r="651" spans="2:9" ht="12.75">
      <c r="B651" s="3"/>
      <c r="C651" s="3"/>
      <c r="F651" s="2"/>
      <c r="I651" s="3"/>
    </row>
    <row r="652" spans="2:9" ht="12.75">
      <c r="B652" s="3"/>
      <c r="C652" s="3"/>
      <c r="F652" s="2"/>
      <c r="I652" s="3"/>
    </row>
    <row r="653" spans="2:9" ht="12.75">
      <c r="B653" s="3"/>
      <c r="C653" s="3"/>
      <c r="F653" s="2"/>
      <c r="I653" s="3"/>
    </row>
    <row r="654" spans="2:9" ht="12.75">
      <c r="B654" s="3"/>
      <c r="C654" s="3"/>
      <c r="F654" s="2"/>
      <c r="I654" s="3"/>
    </row>
    <row r="655" spans="2:9" ht="12.75">
      <c r="B655" s="3"/>
      <c r="C655" s="3"/>
      <c r="F655" s="2"/>
      <c r="I655" s="3"/>
    </row>
    <row r="656" spans="2:9" ht="12.75">
      <c r="B656" s="3"/>
      <c r="C656" s="3"/>
      <c r="F656" s="2"/>
      <c r="I656" s="3"/>
    </row>
    <row r="657" spans="2:9" ht="12.75">
      <c r="B657" s="3"/>
      <c r="C657" s="3"/>
      <c r="F657" s="2"/>
      <c r="I657" s="3"/>
    </row>
    <row r="658" spans="2:9" ht="12.75">
      <c r="B658" s="3"/>
      <c r="C658" s="3"/>
      <c r="F658" s="2"/>
      <c r="I658" s="3"/>
    </row>
    <row r="659" spans="2:9" ht="12.75">
      <c r="B659" s="3"/>
      <c r="C659" s="3"/>
      <c r="F659" s="2"/>
      <c r="I659" s="3"/>
    </row>
    <row r="660" spans="2:9" ht="12.75">
      <c r="B660" s="3"/>
      <c r="C660" s="3"/>
      <c r="F660" s="2"/>
      <c r="I660" s="3"/>
    </row>
    <row r="661" spans="2:9" ht="12.75">
      <c r="B661" s="3"/>
      <c r="C661" s="3"/>
      <c r="F661" s="2"/>
      <c r="I661" s="3"/>
    </row>
    <row r="662" spans="2:9" ht="12.75">
      <c r="B662" s="3"/>
      <c r="C662" s="3"/>
      <c r="F662" s="2"/>
      <c r="I662" s="3"/>
    </row>
    <row r="663" spans="2:9" ht="12.75">
      <c r="B663" s="3"/>
      <c r="C663" s="3"/>
      <c r="F663" s="2"/>
      <c r="I663" s="3"/>
    </row>
    <row r="664" spans="2:9" ht="12.75">
      <c r="B664" s="3"/>
      <c r="C664" s="3"/>
      <c r="F664" s="2"/>
      <c r="I664" s="3"/>
    </row>
    <row r="665" spans="2:9" ht="12.75">
      <c r="B665" s="3"/>
      <c r="C665" s="3"/>
      <c r="F665" s="2"/>
      <c r="I665" s="3"/>
    </row>
    <row r="666" spans="2:9" ht="12.75">
      <c r="B666" s="3"/>
      <c r="C666" s="3"/>
      <c r="F666" s="2"/>
      <c r="I666" s="3"/>
    </row>
    <row r="667" spans="2:9" ht="12.75">
      <c r="B667" s="3"/>
      <c r="C667" s="3"/>
      <c r="F667" s="2"/>
      <c r="I667" s="3"/>
    </row>
    <row r="668" spans="2:9" ht="12.75">
      <c r="B668" s="3"/>
      <c r="C668" s="3"/>
      <c r="F668" s="2"/>
      <c r="I668" s="3"/>
    </row>
    <row r="669" spans="2:9" ht="12.75">
      <c r="B669" s="3"/>
      <c r="C669" s="3"/>
      <c r="F669" s="2"/>
      <c r="I669" s="3"/>
    </row>
    <row r="670" spans="2:9" ht="12.75">
      <c r="B670" s="3"/>
      <c r="C670" s="3"/>
      <c r="F670" s="2"/>
      <c r="I670" s="3"/>
    </row>
    <row r="671" spans="2:9" ht="12.75">
      <c r="B671" s="3"/>
      <c r="C671" s="3"/>
      <c r="F671" s="2"/>
      <c r="I671" s="3"/>
    </row>
    <row r="672" spans="2:9" ht="12.75">
      <c r="B672" s="3"/>
      <c r="C672" s="3"/>
      <c r="F672" s="2"/>
      <c r="I672" s="3"/>
    </row>
    <row r="673" spans="2:9" ht="12.75">
      <c r="B673" s="3"/>
      <c r="C673" s="3"/>
      <c r="F673" s="2"/>
      <c r="I673" s="3"/>
    </row>
    <row r="674" spans="2:9" ht="12.75">
      <c r="B674" s="3"/>
      <c r="C674" s="3"/>
      <c r="F674" s="2"/>
      <c r="I674" s="3"/>
    </row>
    <row r="675" spans="2:9" ht="12.75">
      <c r="B675" s="3"/>
      <c r="C675" s="3"/>
      <c r="F675" s="2"/>
      <c r="I675" s="3"/>
    </row>
    <row r="676" spans="2:9" ht="12.75">
      <c r="B676" s="3"/>
      <c r="C676" s="3"/>
      <c r="F676" s="2"/>
      <c r="I676" s="3"/>
    </row>
    <row r="677" spans="2:9" ht="12.75">
      <c r="B677" s="3"/>
      <c r="C677" s="3"/>
      <c r="F677" s="2"/>
      <c r="I677" s="3"/>
    </row>
    <row r="678" spans="2:9" ht="12.75">
      <c r="B678" s="3"/>
      <c r="C678" s="3"/>
      <c r="F678" s="2"/>
      <c r="I678" s="3"/>
    </row>
    <row r="679" spans="2:9" ht="12.75">
      <c r="B679" s="3"/>
      <c r="C679" s="3"/>
      <c r="F679" s="2"/>
      <c r="I679" s="3"/>
    </row>
    <row r="680" spans="2:9" ht="12.75">
      <c r="B680" s="3"/>
      <c r="C680" s="3"/>
      <c r="F680" s="2"/>
      <c r="I680" s="3"/>
    </row>
    <row r="681" spans="2:9" ht="12.75">
      <c r="B681" s="3"/>
      <c r="C681" s="3"/>
      <c r="F681" s="2"/>
      <c r="I681" s="3"/>
    </row>
    <row r="682" spans="2:9" ht="12.75">
      <c r="B682" s="3"/>
      <c r="C682" s="3"/>
      <c r="F682" s="2"/>
      <c r="I682" s="3"/>
    </row>
    <row r="683" spans="2:9" ht="12.75">
      <c r="B683" s="3"/>
      <c r="C683" s="3"/>
      <c r="F683" s="2"/>
      <c r="I683" s="3"/>
    </row>
    <row r="684" spans="2:9" ht="12.75">
      <c r="B684" s="3"/>
      <c r="C684" s="3"/>
      <c r="F684" s="2"/>
      <c r="I684" s="3"/>
    </row>
    <row r="685" spans="2:9" ht="12.75">
      <c r="B685" s="3"/>
      <c r="C685" s="3"/>
      <c r="F685" s="2"/>
      <c r="I685" s="3"/>
    </row>
    <row r="686" spans="2:9" ht="12.75">
      <c r="B686" s="3"/>
      <c r="C686" s="3"/>
      <c r="F686" s="2"/>
      <c r="I686" s="3"/>
    </row>
    <row r="687" spans="2:9" ht="12.75">
      <c r="B687" s="3"/>
      <c r="C687" s="3"/>
      <c r="F687" s="2"/>
      <c r="I687" s="3"/>
    </row>
    <row r="688" spans="2:9" ht="12.75">
      <c r="B688" s="3"/>
      <c r="C688" s="3"/>
      <c r="F688" s="2"/>
      <c r="I688" s="3"/>
    </row>
    <row r="689" spans="2:9" ht="12.75">
      <c r="B689" s="3"/>
      <c r="C689" s="3"/>
      <c r="F689" s="2"/>
      <c r="I689" s="3"/>
    </row>
    <row r="690" spans="2:9" ht="12.75">
      <c r="B690" s="3"/>
      <c r="C690" s="3"/>
      <c r="F690" s="2"/>
      <c r="I690" s="3"/>
    </row>
    <row r="691" spans="2:9" ht="12.75">
      <c r="B691" s="3"/>
      <c r="C691" s="3"/>
      <c r="F691" s="2"/>
      <c r="I691" s="3"/>
    </row>
    <row r="692" spans="2:9" ht="12.75">
      <c r="B692" s="3"/>
      <c r="C692" s="3"/>
      <c r="F692" s="2"/>
      <c r="I692" s="3"/>
    </row>
    <row r="693" spans="2:9" ht="12.75">
      <c r="B693" s="3"/>
      <c r="C693" s="3"/>
      <c r="F693" s="2"/>
      <c r="I693" s="3"/>
    </row>
    <row r="694" spans="2:9" ht="12.75">
      <c r="B694" s="3"/>
      <c r="C694" s="3"/>
      <c r="F694" s="2"/>
      <c r="I694" s="3"/>
    </row>
    <row r="695" spans="2:9" ht="12.75">
      <c r="B695" s="3"/>
      <c r="C695" s="3"/>
      <c r="F695" s="2"/>
      <c r="I695" s="3"/>
    </row>
    <row r="696" spans="2:9" ht="12.75">
      <c r="B696" s="3"/>
      <c r="C696" s="3"/>
      <c r="F696" s="2"/>
      <c r="I696" s="3"/>
    </row>
    <row r="697" spans="2:9" ht="12.75">
      <c r="B697" s="3"/>
      <c r="C697" s="3"/>
      <c r="F697" s="2"/>
      <c r="I697" s="3"/>
    </row>
    <row r="698" spans="2:9" ht="12.75">
      <c r="B698" s="3"/>
      <c r="C698" s="3"/>
      <c r="F698" s="2"/>
      <c r="I698" s="3"/>
    </row>
    <row r="699" spans="2:9" ht="12.75">
      <c r="B699" s="3"/>
      <c r="C699" s="3"/>
      <c r="F699" s="2"/>
      <c r="I699" s="3"/>
    </row>
    <row r="700" spans="2:9" ht="12.75">
      <c r="B700" s="3"/>
      <c r="C700" s="3"/>
      <c r="F700" s="2"/>
      <c r="I700" s="3"/>
    </row>
    <row r="701" spans="2:9" ht="12.75">
      <c r="B701" s="3"/>
      <c r="C701" s="3"/>
      <c r="F701" s="2"/>
      <c r="I701" s="3"/>
    </row>
    <row r="702" spans="2:9" ht="12.75">
      <c r="B702" s="3"/>
      <c r="C702" s="3"/>
      <c r="F702" s="2"/>
      <c r="I702" s="3"/>
    </row>
    <row r="703" spans="2:9" ht="12.75">
      <c r="B703" s="3"/>
      <c r="C703" s="3"/>
      <c r="F703" s="2"/>
      <c r="I703" s="3"/>
    </row>
    <row r="704" spans="2:9" ht="12.75">
      <c r="B704" s="3"/>
      <c r="C704" s="3"/>
      <c r="F704" s="2"/>
      <c r="I704" s="3"/>
    </row>
    <row r="705" spans="2:9" ht="12.75">
      <c r="B705" s="3"/>
      <c r="C705" s="3"/>
      <c r="F705" s="2"/>
      <c r="I705" s="3"/>
    </row>
    <row r="706" spans="2:9" ht="12.75">
      <c r="B706" s="3"/>
      <c r="C706" s="3"/>
      <c r="F706" s="2"/>
      <c r="I706" s="3"/>
    </row>
    <row r="707" spans="2:9" ht="12.75">
      <c r="B707" s="3"/>
      <c r="C707" s="3"/>
      <c r="F707" s="2"/>
      <c r="I707" s="3"/>
    </row>
    <row r="708" spans="2:9" ht="12.75">
      <c r="B708" s="3"/>
      <c r="C708" s="3"/>
      <c r="F708" s="2"/>
      <c r="I708" s="3"/>
    </row>
    <row r="709" spans="2:9" ht="12.75">
      <c r="B709" s="3"/>
      <c r="C709" s="3"/>
      <c r="F709" s="2"/>
      <c r="I709" s="3"/>
    </row>
    <row r="710" spans="2:9" ht="12.75">
      <c r="B710" s="3"/>
      <c r="C710" s="3"/>
      <c r="F710" s="2"/>
      <c r="I710" s="3"/>
    </row>
    <row r="711" spans="2:9" ht="12.75">
      <c r="B711" s="3"/>
      <c r="C711" s="3"/>
      <c r="F711" s="2"/>
      <c r="I711" s="3"/>
    </row>
    <row r="712" spans="2:9" ht="12.75">
      <c r="B712" s="3"/>
      <c r="C712" s="3"/>
      <c r="F712" s="2"/>
      <c r="I712" s="3"/>
    </row>
    <row r="713" spans="2:9" ht="12.75">
      <c r="B713" s="3"/>
      <c r="C713" s="3"/>
      <c r="F713" s="2"/>
      <c r="I713" s="3"/>
    </row>
    <row r="714" spans="2:9" ht="12.75">
      <c r="B714" s="3"/>
      <c r="C714" s="3"/>
      <c r="F714" s="2"/>
      <c r="I714" s="3"/>
    </row>
    <row r="715" spans="2:9" ht="12.75">
      <c r="B715" s="3"/>
      <c r="C715" s="3"/>
      <c r="F715" s="2"/>
      <c r="I715" s="3"/>
    </row>
    <row r="716" spans="2:9" ht="12.75">
      <c r="B716" s="3"/>
      <c r="C716" s="3"/>
      <c r="F716" s="2"/>
      <c r="I716" s="3"/>
    </row>
    <row r="717" spans="2:9" ht="12.75">
      <c r="B717" s="3"/>
      <c r="C717" s="3"/>
      <c r="F717" s="2"/>
      <c r="I717" s="3"/>
    </row>
    <row r="718" spans="2:9" ht="12.75">
      <c r="B718" s="3"/>
      <c r="C718" s="3"/>
      <c r="F718" s="2"/>
      <c r="I718" s="3"/>
    </row>
    <row r="719" spans="2:9" ht="12.75">
      <c r="B719" s="3"/>
      <c r="C719" s="3"/>
      <c r="F719" s="2"/>
      <c r="I719" s="3"/>
    </row>
    <row r="720" spans="2:9" ht="12.75">
      <c r="B720" s="3"/>
      <c r="C720" s="3"/>
      <c r="F720" s="2"/>
      <c r="I720" s="3"/>
    </row>
    <row r="721" spans="2:9" ht="12.75">
      <c r="B721" s="3"/>
      <c r="C721" s="3"/>
      <c r="F721" s="2"/>
      <c r="I721" s="3"/>
    </row>
    <row r="722" spans="2:9" ht="12.75">
      <c r="B722" s="3"/>
      <c r="C722" s="3"/>
      <c r="F722" s="2"/>
      <c r="I722" s="3"/>
    </row>
    <row r="723" spans="2:9" ht="12.75">
      <c r="B723" s="3"/>
      <c r="C723" s="3"/>
      <c r="F723" s="2"/>
      <c r="I723" s="3"/>
    </row>
    <row r="724" spans="2:9" ht="12.75">
      <c r="B724" s="3"/>
      <c r="C724" s="3"/>
      <c r="F724" s="2"/>
      <c r="I724" s="3"/>
    </row>
    <row r="725" spans="2:9" ht="12.75">
      <c r="B725" s="3"/>
      <c r="C725" s="3"/>
      <c r="F725" s="2"/>
      <c r="I725" s="3"/>
    </row>
    <row r="726" spans="2:9" ht="12.75">
      <c r="B726" s="3"/>
      <c r="C726" s="3"/>
      <c r="F726" s="2"/>
      <c r="I726" s="3"/>
    </row>
    <row r="727" spans="2:9" ht="12.75">
      <c r="B727" s="3"/>
      <c r="C727" s="3"/>
      <c r="F727" s="2"/>
      <c r="I727" s="3"/>
    </row>
    <row r="728" spans="2:9" ht="12.75">
      <c r="B728" s="3"/>
      <c r="C728" s="3"/>
      <c r="F728" s="2"/>
      <c r="I728" s="3"/>
    </row>
    <row r="729" spans="2:9" ht="12.75">
      <c r="B729" s="3"/>
      <c r="C729" s="3"/>
      <c r="F729" s="2"/>
      <c r="I729" s="3"/>
    </row>
    <row r="730" spans="2:9" ht="12.75">
      <c r="B730" s="3"/>
      <c r="C730" s="3"/>
      <c r="F730" s="2"/>
      <c r="I730" s="3"/>
    </row>
    <row r="731" spans="2:9" ht="12.75">
      <c r="B731" s="3"/>
      <c r="C731" s="3"/>
      <c r="F731" s="2"/>
      <c r="I731" s="3"/>
    </row>
    <row r="732" spans="2:9" ht="12.75">
      <c r="B732" s="3"/>
      <c r="C732" s="3"/>
      <c r="F732" s="2"/>
      <c r="I732" s="3"/>
    </row>
    <row r="733" spans="2:9" ht="12.75">
      <c r="B733" s="3"/>
      <c r="C733" s="3"/>
      <c r="F733" s="2"/>
      <c r="I733" s="3"/>
    </row>
    <row r="734" spans="2:9" ht="12.75">
      <c r="B734" s="3"/>
      <c r="C734" s="3"/>
      <c r="F734" s="2"/>
      <c r="I734" s="3"/>
    </row>
    <row r="735" spans="2:9" ht="12.75">
      <c r="B735" s="3"/>
      <c r="C735" s="3"/>
      <c r="F735" s="2"/>
      <c r="I735" s="3"/>
    </row>
    <row r="736" spans="2:9" ht="12.75">
      <c r="B736" s="3"/>
      <c r="C736" s="3"/>
      <c r="F736" s="2"/>
      <c r="I736" s="3"/>
    </row>
    <row r="737" spans="2:9" ht="12.75">
      <c r="B737" s="3"/>
      <c r="C737" s="3"/>
      <c r="F737" s="2"/>
      <c r="I737" s="3"/>
    </row>
    <row r="738" spans="2:9" ht="12.75">
      <c r="B738" s="3"/>
      <c r="C738" s="3"/>
      <c r="F738" s="2"/>
      <c r="I738" s="3"/>
    </row>
    <row r="739" spans="2:9" ht="12.75">
      <c r="B739" s="3"/>
      <c r="C739" s="3"/>
      <c r="F739" s="2"/>
      <c r="I739" s="3"/>
    </row>
    <row r="740" spans="2:9" ht="12.75">
      <c r="B740" s="3"/>
      <c r="C740" s="3"/>
      <c r="F740" s="2"/>
      <c r="I740" s="3"/>
    </row>
    <row r="741" spans="2:9" ht="12.75">
      <c r="B741" s="3"/>
      <c r="C741" s="3"/>
      <c r="F741" s="2"/>
      <c r="I741" s="3"/>
    </row>
    <row r="742" spans="2:9" ht="12.75">
      <c r="B742" s="3"/>
      <c r="C742" s="3"/>
      <c r="F742" s="2"/>
      <c r="I742" s="3"/>
    </row>
    <row r="743" spans="2:9" ht="12.75">
      <c r="B743" s="3"/>
      <c r="C743" s="3"/>
      <c r="F743" s="2"/>
      <c r="I743" s="3"/>
    </row>
    <row r="744" spans="2:9" ht="12.75">
      <c r="B744" s="3"/>
      <c r="C744" s="3"/>
      <c r="F744" s="2"/>
      <c r="I744" s="3"/>
    </row>
    <row r="745" spans="2:9" ht="12.75">
      <c r="B745" s="3"/>
      <c r="C745" s="3"/>
      <c r="F745" s="2"/>
      <c r="I745" s="3"/>
    </row>
    <row r="746" spans="2:9" ht="12.75">
      <c r="B746" s="3"/>
      <c r="C746" s="3"/>
      <c r="F746" s="2"/>
      <c r="I746" s="3"/>
    </row>
    <row r="747" spans="2:9" ht="12.75">
      <c r="B747" s="3"/>
      <c r="C747" s="3"/>
      <c r="F747" s="2"/>
      <c r="I747" s="3"/>
    </row>
    <row r="748" spans="2:9" ht="12.75">
      <c r="B748" s="3"/>
      <c r="C748" s="3"/>
      <c r="F748" s="2"/>
      <c r="I748" s="3"/>
    </row>
    <row r="749" spans="2:9" ht="12.75">
      <c r="B749" s="3"/>
      <c r="C749" s="3"/>
      <c r="F749" s="2"/>
      <c r="I749" s="3"/>
    </row>
    <row r="750" spans="2:9" ht="12.75">
      <c r="B750" s="3"/>
      <c r="C750" s="3"/>
      <c r="F750" s="2"/>
      <c r="I750" s="3"/>
    </row>
    <row r="751" spans="2:9" ht="12.75">
      <c r="B751" s="3"/>
      <c r="C751" s="3"/>
      <c r="F751" s="2"/>
      <c r="I751" s="3"/>
    </row>
    <row r="752" spans="2:9" ht="12.75">
      <c r="B752" s="3"/>
      <c r="C752" s="3"/>
      <c r="F752" s="2"/>
      <c r="I752" s="3"/>
    </row>
    <row r="753" spans="2:9" ht="12.75">
      <c r="B753" s="3"/>
      <c r="C753" s="3"/>
      <c r="F753" s="2"/>
      <c r="I753" s="3"/>
    </row>
    <row r="754" spans="2:9" ht="12.75">
      <c r="B754" s="3"/>
      <c r="C754" s="3"/>
      <c r="F754" s="2"/>
      <c r="I754" s="3"/>
    </row>
    <row r="755" spans="2:9" ht="12.75">
      <c r="B755" s="3"/>
      <c r="C755" s="3"/>
      <c r="F755" s="2"/>
      <c r="I755" s="3"/>
    </row>
    <row r="756" spans="2:9" ht="12.75">
      <c r="B756" s="3"/>
      <c r="C756" s="3"/>
      <c r="F756" s="2"/>
      <c r="I756" s="3"/>
    </row>
    <row r="757" spans="2:9" ht="12.75">
      <c r="B757" s="3"/>
      <c r="C757" s="3"/>
      <c r="F757" s="2"/>
      <c r="I757" s="3"/>
    </row>
    <row r="758" spans="2:9" ht="12.75">
      <c r="B758" s="3"/>
      <c r="C758" s="3"/>
      <c r="F758" s="2"/>
      <c r="I758" s="3"/>
    </row>
    <row r="759" spans="2:9" ht="12.75">
      <c r="B759" s="3"/>
      <c r="C759" s="3"/>
      <c r="F759" s="2"/>
      <c r="I759" s="3"/>
    </row>
    <row r="760" spans="2:9" ht="12.75">
      <c r="B760" s="3"/>
      <c r="C760" s="3"/>
      <c r="F760" s="2"/>
      <c r="I760" s="3"/>
    </row>
    <row r="761" spans="2:9" ht="12.75">
      <c r="B761" s="3"/>
      <c r="C761" s="3"/>
      <c r="F761" s="2"/>
      <c r="I761" s="3"/>
    </row>
    <row r="762" spans="2:9" ht="12.75">
      <c r="B762" s="3"/>
      <c r="C762" s="3"/>
      <c r="F762" s="2"/>
      <c r="I762" s="3"/>
    </row>
    <row r="763" spans="2:9" ht="12.75">
      <c r="B763" s="3"/>
      <c r="C763" s="3"/>
      <c r="F763" s="2"/>
      <c r="I763" s="3"/>
    </row>
    <row r="764" spans="2:9" ht="12.75">
      <c r="B764" s="3"/>
      <c r="C764" s="3"/>
      <c r="F764" s="2"/>
      <c r="I764" s="3"/>
    </row>
    <row r="765" spans="2:9" ht="12.75">
      <c r="B765" s="3"/>
      <c r="C765" s="3"/>
      <c r="F765" s="2"/>
      <c r="I765" s="3"/>
    </row>
    <row r="766" spans="2:9" ht="12.75">
      <c r="B766" s="3"/>
      <c r="C766" s="3"/>
      <c r="F766" s="2"/>
      <c r="I766" s="3"/>
    </row>
    <row r="767" spans="2:9" ht="12.75">
      <c r="B767" s="3"/>
      <c r="C767" s="3"/>
      <c r="F767" s="2"/>
      <c r="I767" s="3"/>
    </row>
    <row r="768" spans="2:9" ht="12.75">
      <c r="B768" s="3"/>
      <c r="C768" s="3"/>
      <c r="F768" s="2"/>
      <c r="I768" s="3"/>
    </row>
    <row r="769" spans="2:9" ht="12.75">
      <c r="B769" s="3"/>
      <c r="C769" s="3"/>
      <c r="F769" s="2"/>
      <c r="I769" s="3"/>
    </row>
    <row r="770" spans="2:9" ht="12.75">
      <c r="B770" s="3"/>
      <c r="C770" s="3"/>
      <c r="F770" s="2"/>
      <c r="I770" s="3"/>
    </row>
    <row r="771" spans="2:9" ht="12.75">
      <c r="B771" s="3"/>
      <c r="C771" s="3"/>
      <c r="F771" s="2"/>
      <c r="I771" s="3"/>
    </row>
    <row r="772" spans="2:9" ht="12.75">
      <c r="B772" s="3"/>
      <c r="C772" s="3"/>
      <c r="F772" s="2"/>
      <c r="I772" s="3"/>
    </row>
    <row r="773" spans="2:9" ht="12.75">
      <c r="B773" s="3"/>
      <c r="C773" s="3"/>
      <c r="F773" s="2"/>
      <c r="I773" s="3"/>
    </row>
    <row r="774" spans="2:9" ht="12.75">
      <c r="B774" s="3"/>
      <c r="C774" s="3"/>
      <c r="F774" s="2"/>
      <c r="I774" s="3"/>
    </row>
    <row r="775" spans="2:9" ht="12.75">
      <c r="B775" s="3"/>
      <c r="C775" s="3"/>
      <c r="F775" s="2"/>
      <c r="I775" s="3"/>
    </row>
    <row r="776" spans="2:9" ht="12.75">
      <c r="B776" s="3"/>
      <c r="C776" s="3"/>
      <c r="F776" s="2"/>
      <c r="I776" s="3"/>
    </row>
    <row r="777" spans="2:9" ht="12.75">
      <c r="B777" s="3"/>
      <c r="C777" s="3"/>
      <c r="F777" s="2"/>
      <c r="I777" s="3"/>
    </row>
    <row r="778" spans="2:9" ht="12.75">
      <c r="B778" s="3"/>
      <c r="C778" s="3"/>
      <c r="F778" s="2"/>
      <c r="I778" s="3"/>
    </row>
    <row r="779" spans="2:9" ht="12.75">
      <c r="B779" s="3"/>
      <c r="C779" s="3"/>
      <c r="F779" s="2"/>
      <c r="I779" s="3"/>
    </row>
    <row r="780" spans="2:9" ht="12.75">
      <c r="B780" s="3"/>
      <c r="C780" s="3"/>
      <c r="F780" s="2"/>
      <c r="I780" s="3"/>
    </row>
    <row r="781" spans="2:9" ht="12.75">
      <c r="B781" s="3"/>
      <c r="C781" s="3"/>
      <c r="F781" s="2"/>
      <c r="I781" s="3"/>
    </row>
    <row r="782" spans="2:9" ht="12.75">
      <c r="B782" s="3"/>
      <c r="C782" s="3"/>
      <c r="F782" s="2"/>
      <c r="I782" s="3"/>
    </row>
    <row r="783" spans="2:9" ht="12.75">
      <c r="B783" s="3"/>
      <c r="C783" s="3"/>
      <c r="F783" s="2"/>
      <c r="I783" s="3"/>
    </row>
    <row r="784" spans="2:9" ht="12.75">
      <c r="B784" s="3"/>
      <c r="C784" s="3"/>
      <c r="F784" s="2"/>
      <c r="I784" s="3"/>
    </row>
    <row r="785" spans="2:9" ht="12.75">
      <c r="B785" s="3"/>
      <c r="C785" s="3"/>
      <c r="F785" s="2"/>
      <c r="I785" s="3"/>
    </row>
    <row r="786" spans="2:9" ht="12.75">
      <c r="B786" s="3"/>
      <c r="C786" s="3"/>
      <c r="F786" s="2"/>
      <c r="I786" s="3"/>
    </row>
    <row r="787" spans="2:9" ht="12.75">
      <c r="B787" s="3"/>
      <c r="C787" s="3"/>
      <c r="F787" s="2"/>
      <c r="I787" s="3"/>
    </row>
    <row r="788" spans="2:9" ht="12.75">
      <c r="B788" s="3"/>
      <c r="C788" s="3"/>
      <c r="F788" s="2"/>
      <c r="I788" s="3"/>
    </row>
    <row r="789" spans="2:9" ht="12.75">
      <c r="B789" s="3"/>
      <c r="C789" s="3"/>
      <c r="F789" s="2"/>
      <c r="I789" s="3"/>
    </row>
    <row r="790" spans="2:9" ht="12.75">
      <c r="B790" s="3"/>
      <c r="C790" s="3"/>
      <c r="F790" s="2"/>
      <c r="I790" s="3"/>
    </row>
    <row r="791" spans="2:9" ht="12.75">
      <c r="B791" s="3"/>
      <c r="C791" s="3"/>
      <c r="F791" s="2"/>
      <c r="I791" s="3"/>
    </row>
    <row r="792" spans="2:9" ht="12.75">
      <c r="B792" s="3"/>
      <c r="C792" s="3"/>
      <c r="F792" s="2"/>
      <c r="I792" s="3"/>
    </row>
    <row r="793" spans="2:9" ht="12.75">
      <c r="B793" s="3"/>
      <c r="C793" s="3"/>
      <c r="F793" s="2"/>
      <c r="I793" s="3"/>
    </row>
    <row r="794" spans="2:9" ht="12.75">
      <c r="B794" s="3"/>
      <c r="C794" s="3"/>
      <c r="F794" s="2"/>
      <c r="I794" s="3"/>
    </row>
    <row r="795" spans="2:9" ht="12.75">
      <c r="B795" s="3"/>
      <c r="C795" s="3"/>
      <c r="F795" s="2"/>
      <c r="I795" s="3"/>
    </row>
    <row r="796" spans="2:9" ht="12.75">
      <c r="B796" s="3"/>
      <c r="C796" s="3"/>
      <c r="F796" s="2"/>
      <c r="I796" s="3"/>
    </row>
    <row r="797" spans="2:9" ht="12.75">
      <c r="B797" s="3"/>
      <c r="C797" s="3"/>
      <c r="F797" s="2"/>
      <c r="I797" s="3"/>
    </row>
    <row r="798" spans="2:9" ht="12.75">
      <c r="B798" s="3"/>
      <c r="C798" s="3"/>
      <c r="F798" s="2"/>
      <c r="I798" s="3"/>
    </row>
    <row r="799" spans="2:9" ht="12.75">
      <c r="B799" s="3"/>
      <c r="C799" s="3"/>
      <c r="F799" s="2"/>
      <c r="I799" s="3"/>
    </row>
    <row r="800" spans="2:9" ht="12.75">
      <c r="B800" s="3"/>
      <c r="C800" s="3"/>
      <c r="F800" s="2"/>
      <c r="I800" s="3"/>
    </row>
    <row r="801" spans="2:9" ht="12.75">
      <c r="B801" s="3"/>
      <c r="C801" s="3"/>
      <c r="F801" s="2"/>
      <c r="I801" s="3"/>
    </row>
    <row r="802" spans="2:9" ht="12.75">
      <c r="B802" s="3"/>
      <c r="C802" s="3"/>
      <c r="F802" s="2"/>
      <c r="I802" s="3"/>
    </row>
    <row r="803" spans="2:9" ht="12.75">
      <c r="B803" s="3"/>
      <c r="C803" s="3"/>
      <c r="F803" s="2"/>
      <c r="I803" s="3"/>
    </row>
    <row r="804" spans="2:9" ht="12.75">
      <c r="B804" s="3"/>
      <c r="C804" s="3"/>
      <c r="F804" s="2"/>
      <c r="I804" s="3"/>
    </row>
    <row r="805" spans="2:9" ht="12.75">
      <c r="B805" s="3"/>
      <c r="C805" s="3"/>
      <c r="F805" s="2"/>
      <c r="I805" s="3"/>
    </row>
    <row r="806" spans="2:9" ht="12.75">
      <c r="B806" s="3"/>
      <c r="C806" s="3"/>
      <c r="F806" s="2"/>
      <c r="I806" s="3"/>
    </row>
    <row r="807" spans="2:9" ht="12.75">
      <c r="B807" s="3"/>
      <c r="C807" s="3"/>
      <c r="F807" s="2"/>
      <c r="I807" s="3"/>
    </row>
    <row r="808" spans="2:9" ht="12.75">
      <c r="B808" s="3"/>
      <c r="C808" s="3"/>
      <c r="F808" s="2"/>
      <c r="I808" s="3"/>
    </row>
    <row r="809" spans="2:9" ht="12.75">
      <c r="B809" s="3"/>
      <c r="C809" s="3"/>
      <c r="F809" s="2"/>
      <c r="I809" s="3"/>
    </row>
    <row r="810" spans="2:9" ht="12.75">
      <c r="B810" s="3"/>
      <c r="C810" s="3"/>
      <c r="F810" s="2"/>
      <c r="I810" s="3"/>
    </row>
    <row r="811" spans="2:9" ht="12.75">
      <c r="B811" s="3"/>
      <c r="C811" s="3"/>
      <c r="F811" s="2"/>
      <c r="I811" s="3"/>
    </row>
    <row r="812" spans="2:9" ht="12.75">
      <c r="B812" s="3"/>
      <c r="C812" s="3"/>
      <c r="F812" s="2"/>
      <c r="I812" s="3"/>
    </row>
    <row r="813" spans="2:9" ht="12.75">
      <c r="B813" s="3"/>
      <c r="C813" s="3"/>
      <c r="F813" s="2"/>
      <c r="I813" s="3"/>
    </row>
    <row r="814" spans="2:9" ht="12.75">
      <c r="B814" s="3"/>
      <c r="C814" s="3"/>
      <c r="F814" s="2"/>
      <c r="I814" s="3"/>
    </row>
    <row r="815" spans="2:9" ht="12.75">
      <c r="B815" s="3"/>
      <c r="C815" s="3"/>
      <c r="F815" s="2"/>
      <c r="I815" s="3"/>
    </row>
    <row r="816" spans="2:9" ht="12.75">
      <c r="B816" s="3"/>
      <c r="C816" s="3"/>
      <c r="F816" s="2"/>
      <c r="I816" s="3"/>
    </row>
    <row r="817" spans="2:9" ht="12.75">
      <c r="B817" s="3"/>
      <c r="C817" s="3"/>
      <c r="F817" s="2"/>
      <c r="I817" s="3"/>
    </row>
    <row r="818" spans="2:9" ht="12.75">
      <c r="B818" s="3"/>
      <c r="C818" s="3"/>
      <c r="F818" s="2"/>
      <c r="I818" s="3"/>
    </row>
    <row r="819" spans="2:9" ht="12.75">
      <c r="B819" s="3"/>
      <c r="C819" s="3"/>
      <c r="F819" s="2"/>
      <c r="I819" s="3"/>
    </row>
    <row r="820" spans="2:9" ht="12.75">
      <c r="B820" s="3"/>
      <c r="C820" s="3"/>
      <c r="F820" s="2"/>
      <c r="I820" s="3"/>
    </row>
    <row r="821" spans="2:9" ht="12.75">
      <c r="B821" s="3"/>
      <c r="C821" s="3"/>
      <c r="F821" s="2"/>
      <c r="I821" s="3"/>
    </row>
    <row r="822" spans="2:9" ht="12.75">
      <c r="B822" s="3"/>
      <c r="C822" s="3"/>
      <c r="F822" s="2"/>
      <c r="I822" s="3"/>
    </row>
    <row r="823" spans="2:9" ht="12.75">
      <c r="B823" s="3"/>
      <c r="C823" s="3"/>
      <c r="F823" s="2"/>
      <c r="I823" s="3"/>
    </row>
    <row r="824" spans="2:9" ht="12.75">
      <c r="B824" s="3"/>
      <c r="C824" s="3"/>
      <c r="F824" s="2"/>
      <c r="I824" s="3"/>
    </row>
    <row r="825" spans="2:9" ht="12.75">
      <c r="B825" s="3"/>
      <c r="C825" s="3"/>
      <c r="F825" s="2"/>
      <c r="I825" s="3"/>
    </row>
    <row r="826" spans="2:9" ht="12.75">
      <c r="B826" s="3"/>
      <c r="C826" s="3"/>
      <c r="F826" s="2"/>
      <c r="I826" s="3"/>
    </row>
    <row r="827" spans="2:9" ht="12.75">
      <c r="B827" s="3"/>
      <c r="C827" s="3"/>
      <c r="F827" s="2"/>
      <c r="I827" s="3"/>
    </row>
    <row r="828" spans="2:9" ht="12.75">
      <c r="B828" s="3"/>
      <c r="C828" s="3"/>
      <c r="F828" s="2"/>
      <c r="I828" s="3"/>
    </row>
    <row r="829" spans="2:9" ht="12.75">
      <c r="B829" s="3"/>
      <c r="C829" s="3"/>
      <c r="F829" s="2"/>
      <c r="I829" s="3"/>
    </row>
    <row r="830" spans="2:9" ht="12.75">
      <c r="B830" s="3"/>
      <c r="C830" s="3"/>
      <c r="F830" s="2"/>
      <c r="I830" s="3"/>
    </row>
    <row r="831" spans="2:9" ht="12.75">
      <c r="B831" s="3"/>
      <c r="C831" s="3"/>
      <c r="F831" s="2"/>
      <c r="I831" s="3"/>
    </row>
    <row r="832" spans="2:9" ht="12.75">
      <c r="B832" s="3"/>
      <c r="C832" s="3"/>
      <c r="F832" s="2"/>
      <c r="I832" s="3"/>
    </row>
    <row r="833" spans="2:9" ht="12.75">
      <c r="B833" s="3"/>
      <c r="C833" s="3"/>
      <c r="F833" s="2"/>
      <c r="I833" s="3"/>
    </row>
    <row r="834" spans="2:9" ht="12.75">
      <c r="B834" s="3"/>
      <c r="C834" s="3"/>
      <c r="F834" s="2"/>
      <c r="I834" s="3"/>
    </row>
    <row r="835" spans="2:9" ht="12.75">
      <c r="B835" s="3"/>
      <c r="C835" s="3"/>
      <c r="F835" s="2"/>
      <c r="I835" s="3"/>
    </row>
    <row r="836" spans="2:9" ht="12.75">
      <c r="B836" s="3"/>
      <c r="C836" s="3"/>
      <c r="F836" s="2"/>
      <c r="I836" s="3"/>
    </row>
    <row r="837" spans="2:9" ht="12.75">
      <c r="B837" s="3"/>
      <c r="C837" s="3"/>
      <c r="F837" s="2"/>
      <c r="I837" s="3"/>
    </row>
    <row r="838" spans="2:9" ht="12.75">
      <c r="B838" s="3"/>
      <c r="C838" s="3"/>
      <c r="F838" s="2"/>
      <c r="I838" s="3"/>
    </row>
    <row r="839" spans="2:9" ht="12.75">
      <c r="B839" s="3"/>
      <c r="C839" s="3"/>
      <c r="F839" s="2"/>
      <c r="I839" s="3"/>
    </row>
    <row r="840" spans="2:9" ht="12.75">
      <c r="B840" s="3"/>
      <c r="C840" s="3"/>
      <c r="F840" s="2"/>
      <c r="I840" s="3"/>
    </row>
    <row r="841" spans="2:9" ht="12.75">
      <c r="B841" s="3"/>
      <c r="C841" s="3"/>
      <c r="F841" s="2"/>
      <c r="I841" s="3"/>
    </row>
    <row r="842" spans="2:9" ht="12.75">
      <c r="B842" s="3"/>
      <c r="C842" s="3"/>
      <c r="F842" s="2"/>
      <c r="I842" s="3"/>
    </row>
    <row r="843" spans="2:9" ht="12.75">
      <c r="B843" s="3"/>
      <c r="C843" s="3"/>
      <c r="F843" s="2"/>
      <c r="I843" s="3"/>
    </row>
    <row r="844" spans="2:9" ht="12.75">
      <c r="B844" s="3"/>
      <c r="C844" s="3"/>
      <c r="F844" s="2"/>
      <c r="I844" s="3"/>
    </row>
    <row r="845" spans="2:9" ht="12.75">
      <c r="B845" s="3"/>
      <c r="C845" s="3"/>
      <c r="F845" s="2"/>
      <c r="I845" s="3"/>
    </row>
    <row r="846" spans="2:9" ht="12.75">
      <c r="B846" s="3"/>
      <c r="C846" s="3"/>
      <c r="F846" s="2"/>
      <c r="I846" s="3"/>
    </row>
    <row r="847" spans="2:9" ht="12.75">
      <c r="B847" s="3"/>
      <c r="C847" s="3"/>
      <c r="F847" s="2"/>
      <c r="I847" s="3"/>
    </row>
    <row r="848" spans="2:9" ht="12.75">
      <c r="B848" s="3"/>
      <c r="C848" s="3"/>
      <c r="F848" s="2"/>
      <c r="I848" s="3"/>
    </row>
    <row r="849" spans="2:9" ht="12.75">
      <c r="B849" s="3"/>
      <c r="C849" s="3"/>
      <c r="F849" s="2"/>
      <c r="I849" s="3"/>
    </row>
    <row r="850" spans="2:9" ht="12.75">
      <c r="B850" s="3"/>
      <c r="C850" s="3"/>
      <c r="F850" s="2"/>
      <c r="I850" s="3"/>
    </row>
    <row r="851" spans="2:9" ht="12.75">
      <c r="B851" s="3"/>
      <c r="C851" s="3"/>
      <c r="F851" s="2"/>
      <c r="I851" s="3"/>
    </row>
    <row r="852" spans="2:9" ht="12.75">
      <c r="B852" s="3"/>
      <c r="C852" s="3"/>
      <c r="F852" s="2"/>
      <c r="I852" s="3"/>
    </row>
    <row r="853" spans="2:9" ht="12.75">
      <c r="B853" s="3"/>
      <c r="C853" s="3"/>
      <c r="F853" s="2"/>
      <c r="I853" s="3"/>
    </row>
    <row r="854" spans="2:9" ht="12.75">
      <c r="B854" s="3"/>
      <c r="C854" s="3"/>
      <c r="F854" s="2"/>
      <c r="I854" s="3"/>
    </row>
    <row r="855" spans="2:9" ht="12.75">
      <c r="B855" s="3"/>
      <c r="C855" s="3"/>
      <c r="F855" s="2"/>
      <c r="I855" s="3"/>
    </row>
    <row r="856" spans="2:9" ht="12.75">
      <c r="B856" s="3"/>
      <c r="C856" s="3"/>
      <c r="F856" s="2"/>
      <c r="I856" s="3"/>
    </row>
    <row r="857" spans="2:9" ht="12.75">
      <c r="B857" s="3"/>
      <c r="C857" s="3"/>
      <c r="F857" s="2"/>
      <c r="I857" s="3"/>
    </row>
    <row r="858" spans="2:9" ht="12.75">
      <c r="B858" s="3"/>
      <c r="C858" s="3"/>
      <c r="F858" s="2"/>
      <c r="I858" s="3"/>
    </row>
    <row r="859" spans="2:9" ht="12.75">
      <c r="B859" s="3"/>
      <c r="C859" s="3"/>
      <c r="F859" s="2"/>
      <c r="I859" s="3"/>
    </row>
    <row r="860" spans="2:9" ht="12.75">
      <c r="B860" s="3"/>
      <c r="C860" s="3"/>
      <c r="F860" s="2"/>
      <c r="I860" s="3"/>
    </row>
    <row r="861" spans="2:9" ht="12.75">
      <c r="B861" s="3"/>
      <c r="C861" s="3"/>
      <c r="F861" s="2"/>
      <c r="I861" s="3"/>
    </row>
    <row r="862" spans="2:9" ht="12.75">
      <c r="B862" s="3"/>
      <c r="C862" s="3"/>
      <c r="F862" s="2"/>
      <c r="I862" s="3"/>
    </row>
    <row r="863" spans="2:9" ht="12.75">
      <c r="B863" s="3"/>
      <c r="C863" s="3"/>
      <c r="F863" s="2"/>
      <c r="I863" s="3"/>
    </row>
    <row r="864" spans="2:9" ht="12.75">
      <c r="B864" s="3"/>
      <c r="C864" s="3"/>
      <c r="F864" s="2"/>
      <c r="I864" s="3"/>
    </row>
    <row r="865" spans="2:9" ht="12.75">
      <c r="B865" s="3"/>
      <c r="C865" s="3"/>
      <c r="F865" s="2"/>
      <c r="I865" s="3"/>
    </row>
    <row r="866" spans="2:9" ht="12.75">
      <c r="B866" s="3"/>
      <c r="C866" s="3"/>
      <c r="F866" s="2"/>
      <c r="I866" s="3"/>
    </row>
    <row r="867" spans="2:9" ht="12.75">
      <c r="B867" s="3"/>
      <c r="C867" s="3"/>
      <c r="F867" s="2"/>
      <c r="I867" s="3"/>
    </row>
    <row r="868" spans="2:9" ht="12.75">
      <c r="B868" s="3"/>
      <c r="C868" s="3"/>
      <c r="F868" s="2"/>
      <c r="I868" s="3"/>
    </row>
    <row r="869" spans="2:9" ht="12.75">
      <c r="B869" s="3"/>
      <c r="C869" s="3"/>
      <c r="F869" s="2"/>
      <c r="I869" s="3"/>
    </row>
    <row r="870" spans="2:9" ht="12.75">
      <c r="B870" s="3"/>
      <c r="C870" s="3"/>
      <c r="F870" s="2"/>
      <c r="I870" s="3"/>
    </row>
    <row r="871" spans="2:9" ht="12.75">
      <c r="B871" s="3"/>
      <c r="C871" s="3"/>
      <c r="F871" s="2"/>
      <c r="I871" s="3"/>
    </row>
    <row r="872" spans="2:9" ht="12.75">
      <c r="B872" s="3"/>
      <c r="C872" s="3"/>
      <c r="F872" s="2"/>
      <c r="I872" s="3"/>
    </row>
    <row r="873" spans="2:9" ht="12.75">
      <c r="B873" s="3"/>
      <c r="C873" s="3"/>
      <c r="F873" s="2"/>
      <c r="I873" s="3"/>
    </row>
    <row r="874" spans="2:9" ht="12.75">
      <c r="B874" s="3"/>
      <c r="C874" s="3"/>
      <c r="F874" s="2"/>
      <c r="I874" s="3"/>
    </row>
    <row r="875" spans="2:9" ht="12.75">
      <c r="B875" s="3"/>
      <c r="C875" s="3"/>
      <c r="F875" s="2"/>
      <c r="I875" s="3"/>
    </row>
    <row r="876" spans="2:9" ht="12.75">
      <c r="B876" s="3"/>
      <c r="C876" s="3"/>
      <c r="F876" s="2"/>
      <c r="I876" s="3"/>
    </row>
    <row r="877" spans="2:9" ht="12.75">
      <c r="B877" s="3"/>
      <c r="C877" s="3"/>
      <c r="F877" s="2"/>
      <c r="I877" s="3"/>
    </row>
    <row r="878" spans="2:9" ht="12.75">
      <c r="B878" s="3"/>
      <c r="C878" s="3"/>
      <c r="F878" s="2"/>
      <c r="I878" s="3"/>
    </row>
    <row r="879" spans="2:9" ht="12.75">
      <c r="B879" s="3"/>
      <c r="C879" s="3"/>
      <c r="F879" s="2"/>
      <c r="I879" s="3"/>
    </row>
    <row r="880" spans="2:9" ht="12.75">
      <c r="B880" s="3"/>
      <c r="C880" s="3"/>
      <c r="F880" s="2"/>
      <c r="I880" s="3"/>
    </row>
    <row r="881" spans="2:9" ht="12.75">
      <c r="B881" s="3"/>
      <c r="C881" s="3"/>
      <c r="F881" s="2"/>
      <c r="I881" s="3"/>
    </row>
    <row r="882" spans="2:9" ht="12.75">
      <c r="B882" s="3"/>
      <c r="C882" s="3"/>
      <c r="F882" s="2"/>
      <c r="I882" s="3"/>
    </row>
    <row r="883" spans="2:9" ht="12.75">
      <c r="B883" s="3"/>
      <c r="C883" s="3"/>
      <c r="F883" s="2"/>
      <c r="I883" s="3"/>
    </row>
    <row r="884" spans="2:9" ht="12.75">
      <c r="B884" s="3"/>
      <c r="C884" s="3"/>
      <c r="F884" s="2"/>
      <c r="I884" s="3"/>
    </row>
    <row r="885" spans="2:9" ht="12.75">
      <c r="B885" s="3"/>
      <c r="C885" s="3"/>
      <c r="F885" s="2"/>
      <c r="I885" s="3"/>
    </row>
    <row r="886" spans="2:9" ht="12.75">
      <c r="B886" s="3"/>
      <c r="C886" s="3"/>
      <c r="F886" s="2"/>
      <c r="I886" s="3"/>
    </row>
    <row r="887" spans="2:9" ht="12.75">
      <c r="B887" s="3"/>
      <c r="C887" s="3"/>
      <c r="F887" s="2"/>
      <c r="I887" s="3"/>
    </row>
    <row r="888" spans="2:9" ht="12.75">
      <c r="B888" s="3"/>
      <c r="C888" s="3"/>
      <c r="F888" s="2"/>
      <c r="I888" s="3"/>
    </row>
    <row r="889" spans="2:9" ht="12.75">
      <c r="B889" s="3"/>
      <c r="C889" s="3"/>
      <c r="F889" s="2"/>
      <c r="I889" s="3"/>
    </row>
    <row r="890" spans="2:9" ht="12.75">
      <c r="B890" s="3"/>
      <c r="C890" s="3"/>
      <c r="F890" s="2"/>
      <c r="I890" s="3"/>
    </row>
    <row r="891" spans="2:9" ht="12.75">
      <c r="B891" s="3"/>
      <c r="C891" s="3"/>
      <c r="F891" s="2"/>
      <c r="I891" s="3"/>
    </row>
    <row r="892" spans="2:9" ht="12.75">
      <c r="B892" s="3"/>
      <c r="C892" s="3"/>
      <c r="F892" s="2"/>
      <c r="I892" s="3"/>
    </row>
    <row r="893" spans="2:9" ht="12.75">
      <c r="B893" s="3"/>
      <c r="C893" s="3"/>
      <c r="F893" s="2"/>
      <c r="I893" s="3"/>
    </row>
    <row r="894" spans="2:9" ht="12.75">
      <c r="B894" s="3"/>
      <c r="C894" s="3"/>
      <c r="F894" s="2"/>
      <c r="I894" s="3"/>
    </row>
    <row r="895" spans="2:9" ht="12.75">
      <c r="B895" s="3"/>
      <c r="C895" s="3"/>
      <c r="F895" s="2"/>
      <c r="I895" s="3"/>
    </row>
    <row r="896" spans="2:9" ht="12.75">
      <c r="B896" s="3"/>
      <c r="C896" s="3"/>
      <c r="F896" s="2"/>
      <c r="I896" s="3"/>
    </row>
    <row r="897" spans="2:9" ht="12.75">
      <c r="B897" s="3"/>
      <c r="C897" s="3"/>
      <c r="F897" s="2"/>
      <c r="I897" s="3"/>
    </row>
    <row r="898" spans="2:9" ht="12.75">
      <c r="B898" s="3"/>
      <c r="C898" s="3"/>
      <c r="F898" s="2"/>
      <c r="I898" s="3"/>
    </row>
    <row r="899" spans="2:9" ht="12.75">
      <c r="B899" s="3"/>
      <c r="C899" s="3"/>
      <c r="F899" s="2"/>
      <c r="I899" s="3"/>
    </row>
    <row r="900" spans="2:9" ht="12.75">
      <c r="B900" s="3"/>
      <c r="C900" s="3"/>
      <c r="F900" s="2"/>
      <c r="I900" s="3"/>
    </row>
    <row r="901" spans="2:9" ht="12.75">
      <c r="B901" s="3"/>
      <c r="C901" s="3"/>
      <c r="F901" s="2"/>
      <c r="I901" s="3"/>
    </row>
    <row r="902" spans="2:9" ht="12.75">
      <c r="B902" s="3"/>
      <c r="C902" s="3"/>
      <c r="F902" s="2"/>
      <c r="I902" s="3"/>
    </row>
    <row r="903" spans="2:9" ht="12.75">
      <c r="B903" s="3"/>
      <c r="C903" s="3"/>
      <c r="F903" s="2"/>
      <c r="I903" s="3"/>
    </row>
    <row r="904" spans="2:9" ht="12.75">
      <c r="B904" s="3"/>
      <c r="C904" s="3"/>
      <c r="F904" s="2"/>
      <c r="I904" s="3"/>
    </row>
    <row r="905" spans="2:9" ht="12.75">
      <c r="B905" s="3"/>
      <c r="C905" s="3"/>
      <c r="F905" s="2"/>
      <c r="I905" s="3"/>
    </row>
    <row r="906" spans="2:9" ht="12.75">
      <c r="B906" s="3"/>
      <c r="C906" s="3"/>
      <c r="F906" s="2"/>
      <c r="I906" s="3"/>
    </row>
    <row r="907" spans="2:9" ht="12.75">
      <c r="B907" s="3"/>
      <c r="C907" s="3"/>
      <c r="F907" s="2"/>
      <c r="I907" s="3"/>
    </row>
    <row r="908" spans="2:9" ht="12.75">
      <c r="B908" s="3"/>
      <c r="C908" s="3"/>
      <c r="F908" s="2"/>
      <c r="I908" s="3"/>
    </row>
    <row r="909" spans="2:9" ht="12.75">
      <c r="B909" s="3"/>
      <c r="C909" s="3"/>
      <c r="F909" s="2"/>
      <c r="I909" s="3"/>
    </row>
    <row r="910" spans="2:9" ht="12.75">
      <c r="B910" s="3"/>
      <c r="C910" s="3"/>
      <c r="F910" s="2"/>
      <c r="I910" s="3"/>
    </row>
    <row r="911" spans="2:9" ht="12.75">
      <c r="B911" s="3"/>
      <c r="C911" s="3"/>
      <c r="F911" s="2"/>
      <c r="I911" s="3"/>
    </row>
    <row r="912" spans="2:9" ht="12.75">
      <c r="B912" s="3"/>
      <c r="C912" s="3"/>
      <c r="F912" s="2"/>
      <c r="I912" s="3"/>
    </row>
    <row r="913" spans="2:9" ht="12.75">
      <c r="B913" s="3"/>
      <c r="C913" s="3"/>
      <c r="F913" s="2"/>
      <c r="I913" s="3"/>
    </row>
    <row r="914" spans="2:9" ht="12.75">
      <c r="B914" s="3"/>
      <c r="C914" s="3"/>
      <c r="F914" s="2"/>
      <c r="I914" s="3"/>
    </row>
    <row r="915" spans="2:9" ht="12.75">
      <c r="B915" s="3"/>
      <c r="C915" s="3"/>
      <c r="F915" s="2"/>
      <c r="I915" s="3"/>
    </row>
    <row r="916" spans="2:9" ht="12.75">
      <c r="B916" s="3"/>
      <c r="C916" s="3"/>
      <c r="F916" s="2"/>
      <c r="I916" s="3"/>
    </row>
    <row r="917" spans="2:9" ht="12.75">
      <c r="B917" s="3"/>
      <c r="C917" s="3"/>
      <c r="F917" s="2"/>
      <c r="I917" s="3"/>
    </row>
    <row r="918" spans="2:9" ht="12.75">
      <c r="B918" s="3"/>
      <c r="C918" s="3"/>
      <c r="F918" s="2"/>
      <c r="I918" s="3"/>
    </row>
    <row r="919" spans="2:9" ht="12.75">
      <c r="B919" s="3"/>
      <c r="C919" s="3"/>
      <c r="F919" s="2"/>
      <c r="I919" s="3"/>
    </row>
    <row r="920" spans="2:9" ht="12.75">
      <c r="B920" s="3"/>
      <c r="C920" s="3"/>
      <c r="F920" s="2"/>
      <c r="I920" s="3"/>
    </row>
    <row r="921" spans="2:9" ht="12.75">
      <c r="B921" s="3"/>
      <c r="C921" s="3"/>
      <c r="F921" s="2"/>
      <c r="I921" s="3"/>
    </row>
    <row r="922" spans="2:9" ht="12.75">
      <c r="B922" s="3"/>
      <c r="C922" s="3"/>
      <c r="F922" s="2"/>
      <c r="I922" s="3"/>
    </row>
    <row r="923" spans="2:9" ht="12.75">
      <c r="B923" s="3"/>
      <c r="C923" s="3"/>
      <c r="F923" s="2"/>
      <c r="I923" s="3"/>
    </row>
    <row r="924" spans="2:9" ht="12.75">
      <c r="B924" s="3"/>
      <c r="C924" s="3"/>
      <c r="F924" s="2"/>
      <c r="I924" s="3"/>
    </row>
    <row r="925" spans="2:9" ht="12.75">
      <c r="B925" s="3"/>
      <c r="C925" s="3"/>
      <c r="F925" s="2"/>
      <c r="I925" s="3"/>
    </row>
    <row r="926" spans="2:9" ht="12.75">
      <c r="B926" s="3"/>
      <c r="C926" s="3"/>
      <c r="F926" s="2"/>
      <c r="I926" s="3"/>
    </row>
    <row r="927" spans="2:9" ht="12.75">
      <c r="B927" s="3"/>
      <c r="C927" s="3"/>
      <c r="F927" s="2"/>
      <c r="I927" s="3"/>
    </row>
    <row r="928" spans="2:9" ht="12.75">
      <c r="B928" s="3"/>
      <c r="C928" s="3"/>
      <c r="F928" s="2"/>
      <c r="I928" s="3"/>
    </row>
    <row r="929" spans="2:9" ht="12.75">
      <c r="B929" s="3"/>
      <c r="C929" s="3"/>
      <c r="F929" s="2"/>
      <c r="I929" s="3"/>
    </row>
    <row r="930" spans="2:9" ht="12.75">
      <c r="B930" s="3"/>
      <c r="C930" s="3"/>
      <c r="F930" s="2"/>
      <c r="I930" s="3"/>
    </row>
    <row r="931" spans="2:9" ht="12.75">
      <c r="B931" s="3"/>
      <c r="C931" s="3"/>
      <c r="F931" s="2"/>
      <c r="I931" s="3"/>
    </row>
    <row r="932" spans="2:9" ht="12.75">
      <c r="B932" s="3"/>
      <c r="C932" s="3"/>
      <c r="F932" s="2"/>
      <c r="I932" s="3"/>
    </row>
    <row r="933" spans="2:9" ht="12.75">
      <c r="B933" s="3"/>
      <c r="C933" s="3"/>
      <c r="F933" s="2"/>
      <c r="I933" s="3"/>
    </row>
    <row r="934" spans="2:9" ht="12.75">
      <c r="B934" s="3"/>
      <c r="C934" s="3"/>
      <c r="F934" s="2"/>
      <c r="I934" s="3"/>
    </row>
    <row r="935" spans="2:9" ht="12.75">
      <c r="B935" s="3"/>
      <c r="C935" s="3"/>
      <c r="F935" s="2"/>
      <c r="I935" s="3"/>
    </row>
    <row r="936" spans="2:9" ht="12.75">
      <c r="B936" s="3"/>
      <c r="C936" s="3"/>
      <c r="F936" s="2"/>
      <c r="I936" s="3"/>
    </row>
    <row r="937" spans="2:9" ht="12.75">
      <c r="B937" s="3"/>
      <c r="C937" s="3"/>
      <c r="F937" s="2"/>
      <c r="I937" s="3"/>
    </row>
    <row r="938" spans="2:9" ht="12.75">
      <c r="B938" s="3"/>
      <c r="C938" s="3"/>
      <c r="F938" s="2"/>
      <c r="I938" s="3"/>
    </row>
    <row r="939" spans="2:9" ht="12.75">
      <c r="B939" s="3"/>
      <c r="C939" s="3"/>
      <c r="F939" s="2"/>
      <c r="I939" s="3"/>
    </row>
    <row r="940" spans="2:9" ht="12.75">
      <c r="B940" s="3"/>
      <c r="C940" s="3"/>
      <c r="F940" s="2"/>
      <c r="I940" s="3"/>
    </row>
    <row r="941" spans="2:9" ht="12.75">
      <c r="B941" s="3"/>
      <c r="C941" s="3"/>
      <c r="F941" s="2"/>
      <c r="I941" s="3"/>
    </row>
    <row r="942" spans="2:9" ht="12.75">
      <c r="B942" s="3"/>
      <c r="C942" s="3"/>
      <c r="F942" s="2"/>
      <c r="I942" s="3"/>
    </row>
    <row r="943" spans="2:9" ht="12.75">
      <c r="B943" s="3"/>
      <c r="C943" s="3"/>
      <c r="F943" s="2"/>
      <c r="I943" s="3"/>
    </row>
    <row r="944" spans="2:9" ht="12.75">
      <c r="B944" s="3"/>
      <c r="C944" s="3"/>
      <c r="F944" s="2"/>
      <c r="I944" s="3"/>
    </row>
    <row r="945" spans="2:9" ht="12.75">
      <c r="B945" s="3"/>
      <c r="C945" s="3"/>
      <c r="F945" s="2"/>
      <c r="I945" s="3"/>
    </row>
    <row r="946" spans="2:9" ht="12.75">
      <c r="B946" s="3"/>
      <c r="C946" s="3"/>
      <c r="F946" s="2"/>
      <c r="I946" s="3"/>
    </row>
    <row r="947" spans="2:9" ht="12.75">
      <c r="B947" s="3"/>
      <c r="C947" s="3"/>
      <c r="F947" s="2"/>
      <c r="I947" s="3"/>
    </row>
    <row r="948" spans="2:9" ht="12.75">
      <c r="B948" s="3"/>
      <c r="C948" s="3"/>
      <c r="F948" s="2"/>
      <c r="I948" s="3"/>
    </row>
    <row r="949" spans="2:9" ht="12.75">
      <c r="B949" s="3"/>
      <c r="C949" s="3"/>
      <c r="F949" s="2"/>
      <c r="I949" s="3"/>
    </row>
    <row r="950" spans="2:9" ht="12.75">
      <c r="B950" s="3"/>
      <c r="C950" s="3"/>
      <c r="F950" s="2"/>
      <c r="I950" s="3"/>
    </row>
    <row r="951" spans="2:9" ht="12.75">
      <c r="B951" s="3"/>
      <c r="C951" s="3"/>
      <c r="F951" s="2"/>
      <c r="I951" s="3"/>
    </row>
    <row r="952" spans="2:9" ht="12.75">
      <c r="B952" s="3"/>
      <c r="C952" s="3"/>
      <c r="F952" s="2"/>
      <c r="I952" s="3"/>
    </row>
    <row r="953" spans="2:9" ht="12.75">
      <c r="B953" s="3"/>
      <c r="C953" s="3"/>
      <c r="F953" s="2"/>
      <c r="I953" s="3"/>
    </row>
    <row r="954" spans="2:9" ht="12.75">
      <c r="B954" s="3"/>
      <c r="C954" s="3"/>
      <c r="F954" s="2"/>
      <c r="I954" s="3"/>
    </row>
    <row r="955" spans="2:9" ht="12.75">
      <c r="B955" s="3"/>
      <c r="C955" s="3"/>
      <c r="F955" s="2"/>
      <c r="I955" s="3"/>
    </row>
    <row r="956" spans="2:9" ht="12.75">
      <c r="B956" s="3"/>
      <c r="C956" s="3"/>
      <c r="F956" s="2"/>
      <c r="I956" s="3"/>
    </row>
    <row r="957" spans="2:9" ht="12.75">
      <c r="B957" s="3"/>
      <c r="C957" s="3"/>
      <c r="F957" s="2"/>
      <c r="I957" s="3"/>
    </row>
    <row r="958" spans="2:9" ht="12.75">
      <c r="B958" s="3"/>
      <c r="C958" s="3"/>
      <c r="F958" s="2"/>
      <c r="I958" s="3"/>
    </row>
    <row r="959" spans="2:9" ht="12.75">
      <c r="B959" s="3"/>
      <c r="C959" s="3"/>
      <c r="F959" s="2"/>
      <c r="I959" s="3"/>
    </row>
    <row r="960" spans="2:9" ht="12.75">
      <c r="B960" s="3"/>
      <c r="C960" s="3"/>
      <c r="F960" s="2"/>
      <c r="I960" s="3"/>
    </row>
    <row r="961" spans="2:9" ht="12.75">
      <c r="B961" s="3"/>
      <c r="C961" s="3"/>
      <c r="F961" s="2"/>
      <c r="I961" s="3"/>
    </row>
    <row r="962" spans="2:9" ht="12.75">
      <c r="B962" s="3"/>
      <c r="C962" s="3"/>
      <c r="F962" s="2"/>
      <c r="I962" s="3"/>
    </row>
  </sheetData>
  <autoFilter ref="A3:C100" xr:uid="{00000000-0009-0000-0000-000000000000}"/>
  <customSheetViews>
    <customSheetView guid="{94585C9F-1B85-465E-91D5-6A956AC4E77F}" filter="1" showAutoFilter="1">
      <pageMargins left="0.7" right="0.7" top="0.75" bottom="0.75" header="0.3" footer="0.3"/>
      <autoFilter ref="A1:B100" xr:uid="{00000000-0000-0000-0000-000000000000}"/>
    </customSheetView>
    <customSheetView guid="{F8EB5DD3-AD88-4677-B832-36C03EB988C5}" filter="1" showAutoFilter="1">
      <pageMargins left="0.7" right="0.7" top="0.75" bottom="0.75" header="0.3" footer="0.3"/>
      <autoFilter ref="I11" xr:uid="{00000000-0000-0000-0000-000000000000}"/>
    </customSheetView>
    <customSheetView guid="{360E8DCA-6649-4E70-8165-2C0F506B3505}" filter="1" showAutoFilter="1">
      <pageMargins left="0.7" right="0.7" top="0.75" bottom="0.75" header="0.3" footer="0.3"/>
      <autoFilter ref="A1:C100" xr:uid="{00000000-0000-0000-0000-000000000000}"/>
    </customSheetView>
  </customSheetViews>
  <mergeCells count="7">
    <mergeCell ref="A1:B1"/>
    <mergeCell ref="N12:P12"/>
    <mergeCell ref="N13:P13"/>
    <mergeCell ref="N18:P18"/>
    <mergeCell ref="N17:P17"/>
    <mergeCell ref="N15:P15"/>
    <mergeCell ref="N14:P14"/>
  </mergeCells>
  <conditionalFormatting sqref="A4:A67">
    <cfRule type="cellIs" dxfId="16" priority="8" operator="greaterThanOrEqual">
      <formula>4</formula>
    </cfRule>
  </conditionalFormatting>
  <conditionalFormatting sqref="B1:B3 C1:C86 F1:F2 I1:I962 L3:L22 F4:F21 F23:F962 C100:C962 B101:B962">
    <cfRule type="cellIs" dxfId="15" priority="9" operator="equal">
      <formula>0</formula>
    </cfRule>
  </conditionalFormatting>
  <conditionalFormatting sqref="B1:B3 C1:C86 F1:F2 I1:I962 L3:L22 F4:F21 F23:F962 C100:C962 B101:B962">
    <cfRule type="cellIs" dxfId="14" priority="10" operator="between">
      <formula>0</formula>
      <formula>1.6</formula>
    </cfRule>
  </conditionalFormatting>
  <conditionalFormatting sqref="B1:B3 C1:C86 F1:F2 I1:I962 L3:L22 F4:F21 F23:F962 C100:C962 B101:B962">
    <cfRule type="cellIs" dxfId="13" priority="11" operator="between">
      <formula>1</formula>
      <formula>2.6</formula>
    </cfRule>
  </conditionalFormatting>
  <conditionalFormatting sqref="B1:B3 C1:C86 F1:F2 I1:I962 L3:L22 F4:F21 F23:F962 C100:C962 B101:B962">
    <cfRule type="cellIs" dxfId="12" priority="12" operator="between">
      <formula>3.6</formula>
      <formula>4.6</formula>
    </cfRule>
  </conditionalFormatting>
  <conditionalFormatting sqref="B1:B3 C1:C86 F1:F2 I1:I962 L3:L22 F4:F21 F23:F962 C100:C962 B101:B962">
    <cfRule type="cellIs" dxfId="11" priority="13" operator="greaterThanOrEqual">
      <formula>5</formula>
    </cfRule>
  </conditionalFormatting>
  <conditionalFormatting sqref="B1:B3 C1:C86 F1:F2 I1:I962 L3:L22 F4:F21 F23:F962 C100:C962 B101:B962">
    <cfRule type="cellIs" dxfId="10" priority="14" operator="lessThan">
      <formula>0</formula>
    </cfRule>
  </conditionalFormatting>
  <conditionalFormatting sqref="B1:B3 C1:C86 F1:F2 I1:I962 L3:L22 F4:F21 F23:F962 C100:C962 B101:B962">
    <cfRule type="cellIs" dxfId="9" priority="15" operator="between">
      <formula>2.6</formula>
      <formula>3.6</formula>
    </cfRule>
  </conditionalFormatting>
  <conditionalFormatting sqref="I24">
    <cfRule type="notContainsBlanks" dxfId="8" priority="16">
      <formula>LEN(TRIM(I24))&gt;0</formula>
    </cfRule>
  </conditionalFormatting>
  <conditionalFormatting sqref="I24">
    <cfRule type="notContainsBlanks" dxfId="7" priority="17">
      <formula>LEN(TRIM(I24))&gt;0</formula>
    </cfRule>
  </conditionalFormatting>
  <conditionalFormatting sqref="B4:B100">
    <cfRule type="cellIs" dxfId="6" priority="1" operator="equal">
      <formula>0</formula>
    </cfRule>
  </conditionalFormatting>
  <conditionalFormatting sqref="B4:B100">
    <cfRule type="cellIs" dxfId="5" priority="2" operator="between">
      <formula>0</formula>
      <formula>1.6</formula>
    </cfRule>
  </conditionalFormatting>
  <conditionalFormatting sqref="B4:B100">
    <cfRule type="cellIs" dxfId="4" priority="3" operator="between">
      <formula>1</formula>
      <formula>2.6</formula>
    </cfRule>
  </conditionalFormatting>
  <conditionalFormatting sqref="B4:B100">
    <cfRule type="cellIs" dxfId="3" priority="4" operator="between">
      <formula>3.6</formula>
      <formula>4.6</formula>
    </cfRule>
  </conditionalFormatting>
  <conditionalFormatting sqref="B4:B100">
    <cfRule type="cellIs" dxfId="2" priority="5" operator="greaterThanOrEqual">
      <formula>5</formula>
    </cfRule>
  </conditionalFormatting>
  <conditionalFormatting sqref="B4:B100">
    <cfRule type="cellIs" dxfId="1" priority="6" operator="lessThan">
      <formula>0</formula>
    </cfRule>
  </conditionalFormatting>
  <conditionalFormatting sqref="B4:B100">
    <cfRule type="cellIs" dxfId="0" priority="7" operator="between">
      <formula>2.6</formula>
      <formula>3.6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DE21-334C-4558-97BA-16BEFAE4E2B1}">
  <dimension ref="A1:C98"/>
  <sheetViews>
    <sheetView topLeftCell="A73" zoomScaleNormal="100" workbookViewId="0">
      <selection activeCell="E100" sqref="E100"/>
    </sheetView>
  </sheetViews>
  <sheetFormatPr defaultRowHeight="12.75"/>
  <cols>
    <col min="1" max="1" width="19.5703125" bestFit="1" customWidth="1"/>
    <col min="2" max="2" width="11.140625" customWidth="1"/>
    <col min="3" max="3" width="12.85546875" customWidth="1"/>
    <col min="4" max="4" width="12.7109375" customWidth="1"/>
    <col min="5" max="5" width="9.140625" customWidth="1"/>
  </cols>
  <sheetData>
    <row r="1" spans="1:3">
      <c r="A1" t="s">
        <v>148</v>
      </c>
      <c r="B1" t="s">
        <v>149</v>
      </c>
      <c r="C1" t="s">
        <v>5</v>
      </c>
    </row>
    <row r="2" spans="1:3">
      <c r="A2" t="s">
        <v>531</v>
      </c>
      <c r="B2" t="s">
        <v>391</v>
      </c>
      <c r="C2">
        <v>9</v>
      </c>
    </row>
    <row r="3" spans="1:3">
      <c r="A3" t="s">
        <v>433</v>
      </c>
      <c r="B3" t="s">
        <v>434</v>
      </c>
      <c r="C3">
        <v>6</v>
      </c>
    </row>
    <row r="4" spans="1:3">
      <c r="A4" t="s">
        <v>300</v>
      </c>
      <c r="B4" t="s">
        <v>400</v>
      </c>
      <c r="C4">
        <v>5</v>
      </c>
    </row>
    <row r="5" spans="1:3">
      <c r="A5" t="s">
        <v>277</v>
      </c>
      <c r="B5" t="s">
        <v>278</v>
      </c>
      <c r="C5">
        <v>5</v>
      </c>
    </row>
    <row r="6" spans="1:3">
      <c r="A6" t="s">
        <v>484</v>
      </c>
      <c r="B6" t="s">
        <v>485</v>
      </c>
      <c r="C6">
        <v>5</v>
      </c>
    </row>
    <row r="7" spans="1:3">
      <c r="A7" t="s">
        <v>261</v>
      </c>
      <c r="B7" t="s">
        <v>410</v>
      </c>
      <c r="C7">
        <v>5</v>
      </c>
    </row>
    <row r="8" spans="1:3">
      <c r="A8" t="s">
        <v>175</v>
      </c>
      <c r="B8" t="s">
        <v>176</v>
      </c>
      <c r="C8">
        <v>5</v>
      </c>
    </row>
    <row r="9" spans="1:3">
      <c r="A9" t="s">
        <v>227</v>
      </c>
      <c r="B9" t="s">
        <v>228</v>
      </c>
      <c r="C9">
        <v>5</v>
      </c>
    </row>
    <row r="10" spans="1:3">
      <c r="A10" t="s">
        <v>189</v>
      </c>
      <c r="B10" t="s">
        <v>190</v>
      </c>
      <c r="C10">
        <v>5</v>
      </c>
    </row>
    <row r="11" spans="1:3">
      <c r="A11" t="s">
        <v>211</v>
      </c>
      <c r="B11" t="s">
        <v>238</v>
      </c>
      <c r="C11">
        <v>5</v>
      </c>
    </row>
    <row r="12" spans="1:3">
      <c r="A12" t="s">
        <v>508</v>
      </c>
      <c r="B12" t="s">
        <v>512</v>
      </c>
      <c r="C12">
        <v>5</v>
      </c>
    </row>
    <row r="13" spans="1:3">
      <c r="A13" t="s">
        <v>375</v>
      </c>
      <c r="B13" t="s">
        <v>376</v>
      </c>
      <c r="C13">
        <v>5</v>
      </c>
    </row>
    <row r="14" spans="1:3">
      <c r="A14" t="s">
        <v>186</v>
      </c>
      <c r="B14" t="s">
        <v>441</v>
      </c>
      <c r="C14">
        <v>5</v>
      </c>
    </row>
    <row r="15" spans="1:3">
      <c r="A15" t="s">
        <v>159</v>
      </c>
      <c r="B15" t="s">
        <v>160</v>
      </c>
      <c r="C15">
        <v>5</v>
      </c>
    </row>
    <row r="16" spans="1:3">
      <c r="A16" t="s">
        <v>353</v>
      </c>
      <c r="B16" t="s">
        <v>354</v>
      </c>
      <c r="C16">
        <v>4.5</v>
      </c>
    </row>
    <row r="17" spans="1:3">
      <c r="A17" t="s">
        <v>300</v>
      </c>
      <c r="B17" t="s">
        <v>322</v>
      </c>
      <c r="C17">
        <v>4</v>
      </c>
    </row>
    <row r="18" spans="1:3">
      <c r="A18" t="s">
        <v>223</v>
      </c>
      <c r="B18" t="s">
        <v>224</v>
      </c>
      <c r="C18">
        <v>4</v>
      </c>
    </row>
    <row r="19" spans="1:3">
      <c r="A19" t="s">
        <v>167</v>
      </c>
      <c r="B19" t="s">
        <v>168</v>
      </c>
      <c r="C19">
        <v>4</v>
      </c>
    </row>
    <row r="20" spans="1:3">
      <c r="A20" t="s">
        <v>269</v>
      </c>
      <c r="B20" t="s">
        <v>270</v>
      </c>
      <c r="C20">
        <v>4</v>
      </c>
    </row>
    <row r="21" spans="1:3">
      <c r="A21" t="s">
        <v>461</v>
      </c>
      <c r="B21" t="s">
        <v>462</v>
      </c>
      <c r="C21">
        <v>4</v>
      </c>
    </row>
    <row r="22" spans="1:3">
      <c r="A22" t="s">
        <v>163</v>
      </c>
      <c r="B22" t="s">
        <v>164</v>
      </c>
      <c r="C22">
        <v>4</v>
      </c>
    </row>
    <row r="23" spans="1:3">
      <c r="A23" t="s">
        <v>163</v>
      </c>
      <c r="B23" t="s">
        <v>319</v>
      </c>
      <c r="C23">
        <v>4</v>
      </c>
    </row>
    <row r="24" spans="1:3">
      <c r="A24" t="s">
        <v>329</v>
      </c>
      <c r="B24" t="s">
        <v>330</v>
      </c>
      <c r="C24">
        <v>4</v>
      </c>
    </row>
    <row r="25" spans="1:3">
      <c r="A25" t="s">
        <v>417</v>
      </c>
      <c r="B25" t="s">
        <v>418</v>
      </c>
      <c r="C25">
        <v>4</v>
      </c>
    </row>
    <row r="26" spans="1:3">
      <c r="A26" t="s">
        <v>429</v>
      </c>
      <c r="B26" t="s">
        <v>430</v>
      </c>
      <c r="C26">
        <v>4</v>
      </c>
    </row>
    <row r="27" spans="1:3">
      <c r="A27" t="s">
        <v>437</v>
      </c>
      <c r="B27" t="s">
        <v>458</v>
      </c>
      <c r="C27">
        <v>4</v>
      </c>
    </row>
    <row r="28" spans="1:3">
      <c r="A28" t="s">
        <v>171</v>
      </c>
      <c r="B28" t="s">
        <v>172</v>
      </c>
      <c r="C28">
        <v>4</v>
      </c>
    </row>
    <row r="29" spans="1:3">
      <c r="A29" t="s">
        <v>403</v>
      </c>
      <c r="B29" t="s">
        <v>400</v>
      </c>
      <c r="C29">
        <v>4</v>
      </c>
    </row>
    <row r="30" spans="1:3">
      <c r="A30" t="s">
        <v>261</v>
      </c>
      <c r="B30" t="s">
        <v>451</v>
      </c>
      <c r="C30">
        <v>4</v>
      </c>
    </row>
    <row r="31" spans="1:3">
      <c r="A31" t="s">
        <v>334</v>
      </c>
      <c r="B31" t="s">
        <v>491</v>
      </c>
      <c r="C31">
        <v>4</v>
      </c>
    </row>
    <row r="32" spans="1:3">
      <c r="A32" t="s">
        <v>227</v>
      </c>
      <c r="B32" t="s">
        <v>494</v>
      </c>
      <c r="C32">
        <v>4</v>
      </c>
    </row>
    <row r="33" spans="1:3">
      <c r="A33" t="s">
        <v>504</v>
      </c>
      <c r="B33" t="s">
        <v>505</v>
      </c>
      <c r="C33">
        <v>4</v>
      </c>
    </row>
    <row r="34" spans="1:3">
      <c r="A34" t="s">
        <v>325</v>
      </c>
      <c r="B34" t="s">
        <v>383</v>
      </c>
      <c r="C34">
        <v>4</v>
      </c>
    </row>
    <row r="35" spans="1:3">
      <c r="A35" t="s">
        <v>211</v>
      </c>
      <c r="B35" t="s">
        <v>212</v>
      </c>
      <c r="C35">
        <v>4</v>
      </c>
    </row>
    <row r="36" spans="1:3">
      <c r="A36" t="s">
        <v>346</v>
      </c>
      <c r="B36" t="s">
        <v>347</v>
      </c>
      <c r="C36">
        <v>4</v>
      </c>
    </row>
    <row r="37" spans="1:3">
      <c r="A37" t="s">
        <v>179</v>
      </c>
      <c r="B37" t="s">
        <v>176</v>
      </c>
      <c r="C37">
        <v>4</v>
      </c>
    </row>
    <row r="38" spans="1:3">
      <c r="A38" t="s">
        <v>472</v>
      </c>
      <c r="B38" t="s">
        <v>473</v>
      </c>
      <c r="C38">
        <v>4</v>
      </c>
    </row>
    <row r="39" spans="1:3">
      <c r="A39" t="s">
        <v>476</v>
      </c>
      <c r="B39" t="s">
        <v>477</v>
      </c>
      <c r="C39">
        <v>4</v>
      </c>
    </row>
    <row r="40" spans="1:3">
      <c r="A40" t="s">
        <v>365</v>
      </c>
      <c r="B40" t="s">
        <v>366</v>
      </c>
      <c r="C40">
        <v>3</v>
      </c>
    </row>
    <row r="41" spans="1:3">
      <c r="A41" t="s">
        <v>300</v>
      </c>
      <c r="B41" t="s">
        <v>301</v>
      </c>
      <c r="C41">
        <v>3</v>
      </c>
    </row>
    <row r="42" spans="1:3">
      <c r="A42" t="s">
        <v>421</v>
      </c>
      <c r="B42" t="s">
        <v>422</v>
      </c>
      <c r="C42">
        <v>3</v>
      </c>
    </row>
    <row r="43" spans="1:3">
      <c r="A43" t="s">
        <v>204</v>
      </c>
      <c r="B43" t="s">
        <v>205</v>
      </c>
      <c r="C43">
        <v>3</v>
      </c>
    </row>
    <row r="44" spans="1:3">
      <c r="A44" t="s">
        <v>390</v>
      </c>
      <c r="B44" t="s">
        <v>391</v>
      </c>
      <c r="C44">
        <v>3</v>
      </c>
    </row>
    <row r="45" spans="1:3">
      <c r="A45" t="s">
        <v>245</v>
      </c>
      <c r="B45" t="s">
        <v>246</v>
      </c>
      <c r="C45">
        <v>3</v>
      </c>
    </row>
    <row r="46" spans="1:3">
      <c r="A46" t="s">
        <v>315</v>
      </c>
      <c r="B46" t="s">
        <v>316</v>
      </c>
      <c r="C46">
        <v>3</v>
      </c>
    </row>
    <row r="47" spans="1:3">
      <c r="A47" t="s">
        <v>361</v>
      </c>
      <c r="B47" t="s">
        <v>362</v>
      </c>
      <c r="C47">
        <v>3</v>
      </c>
    </row>
    <row r="48" spans="1:3">
      <c r="A48" t="s">
        <v>437</v>
      </c>
      <c r="B48" t="s">
        <v>438</v>
      </c>
      <c r="C48">
        <v>3</v>
      </c>
    </row>
    <row r="49" spans="1:3">
      <c r="A49" t="s">
        <v>155</v>
      </c>
      <c r="B49" t="s">
        <v>156</v>
      </c>
      <c r="C49">
        <v>3</v>
      </c>
    </row>
    <row r="50" spans="1:3">
      <c r="A50" t="s">
        <v>261</v>
      </c>
      <c r="B50" t="s">
        <v>262</v>
      </c>
      <c r="C50">
        <v>3</v>
      </c>
    </row>
    <row r="51" spans="1:3">
      <c r="A51" t="s">
        <v>151</v>
      </c>
      <c r="B51" t="s">
        <v>152</v>
      </c>
      <c r="C51">
        <v>3</v>
      </c>
    </row>
    <row r="52" spans="1:3">
      <c r="A52" t="s">
        <v>386</v>
      </c>
      <c r="B52" t="s">
        <v>387</v>
      </c>
      <c r="C52">
        <v>3</v>
      </c>
    </row>
    <row r="53" spans="1:3">
      <c r="A53" t="s">
        <v>325</v>
      </c>
      <c r="B53" t="s">
        <v>326</v>
      </c>
      <c r="C53">
        <v>3</v>
      </c>
    </row>
    <row r="54" spans="1:3">
      <c r="A54" t="s">
        <v>508</v>
      </c>
      <c r="B54" t="s">
        <v>509</v>
      </c>
      <c r="C54">
        <v>3</v>
      </c>
    </row>
    <row r="55" spans="1:3">
      <c r="A55" t="s">
        <v>406</v>
      </c>
      <c r="B55" t="s">
        <v>407</v>
      </c>
      <c r="C55">
        <v>3</v>
      </c>
    </row>
    <row r="56" spans="1:3">
      <c r="A56" t="s">
        <v>208</v>
      </c>
      <c r="B56" t="s">
        <v>532</v>
      </c>
      <c r="C56">
        <v>3</v>
      </c>
    </row>
    <row r="57" spans="1:3">
      <c r="A57" t="s">
        <v>186</v>
      </c>
      <c r="B57" t="s">
        <v>391</v>
      </c>
      <c r="C57">
        <v>3</v>
      </c>
    </row>
    <row r="58" spans="1:3">
      <c r="A58" t="s">
        <v>186</v>
      </c>
      <c r="B58" t="s">
        <v>187</v>
      </c>
      <c r="C58">
        <v>3</v>
      </c>
    </row>
    <row r="59" spans="1:3">
      <c r="A59" t="s">
        <v>297</v>
      </c>
      <c r="B59" t="s">
        <v>298</v>
      </c>
      <c r="C59">
        <v>3</v>
      </c>
    </row>
    <row r="60" spans="1:3">
      <c r="A60" t="s">
        <v>200</v>
      </c>
      <c r="B60" t="s">
        <v>201</v>
      </c>
      <c r="C60">
        <v>3</v>
      </c>
    </row>
    <row r="61" spans="1:3">
      <c r="A61" t="s">
        <v>496</v>
      </c>
      <c r="B61" t="s">
        <v>497</v>
      </c>
      <c r="C61">
        <v>3</v>
      </c>
    </row>
    <row r="62" spans="1:3">
      <c r="A62" t="s">
        <v>281</v>
      </c>
      <c r="B62" t="s">
        <v>282</v>
      </c>
      <c r="C62">
        <v>3</v>
      </c>
    </row>
    <row r="63" spans="1:3">
      <c r="A63" t="s">
        <v>193</v>
      </c>
      <c r="B63" t="s">
        <v>194</v>
      </c>
      <c r="C63">
        <v>3</v>
      </c>
    </row>
    <row r="64" spans="1:3">
      <c r="A64" t="s">
        <v>257</v>
      </c>
      <c r="B64" t="s">
        <v>258</v>
      </c>
      <c r="C64">
        <v>3</v>
      </c>
    </row>
    <row r="65" spans="1:3">
      <c r="A65" t="s">
        <v>468</v>
      </c>
      <c r="B65" t="s">
        <v>469</v>
      </c>
      <c r="C65">
        <v>2</v>
      </c>
    </row>
    <row r="66" spans="1:3">
      <c r="A66" t="s">
        <v>241</v>
      </c>
      <c r="B66" t="s">
        <v>488</v>
      </c>
      <c r="C66">
        <v>2</v>
      </c>
    </row>
    <row r="67" spans="1:3">
      <c r="A67" t="s">
        <v>519</v>
      </c>
      <c r="B67" t="s">
        <v>520</v>
      </c>
      <c r="C67">
        <v>2</v>
      </c>
    </row>
    <row r="68" spans="1:3">
      <c r="A68" t="s">
        <v>300</v>
      </c>
      <c r="B68" t="s">
        <v>304</v>
      </c>
      <c r="C68">
        <v>2</v>
      </c>
    </row>
    <row r="69" spans="1:3">
      <c r="A69" t="s">
        <v>265</v>
      </c>
      <c r="B69" t="s">
        <v>266</v>
      </c>
      <c r="C69">
        <v>2</v>
      </c>
    </row>
    <row r="70" spans="1:3">
      <c r="A70" t="s">
        <v>234</v>
      </c>
      <c r="B70" t="s">
        <v>235</v>
      </c>
      <c r="C70">
        <v>2</v>
      </c>
    </row>
    <row r="71" spans="1:3">
      <c r="A71" t="s">
        <v>234</v>
      </c>
      <c r="B71" t="s">
        <v>336</v>
      </c>
      <c r="C71">
        <v>2</v>
      </c>
    </row>
    <row r="72" spans="1:3">
      <c r="A72" t="s">
        <v>253</v>
      </c>
      <c r="B72" t="s">
        <v>254</v>
      </c>
      <c r="C72">
        <v>2</v>
      </c>
    </row>
    <row r="73" spans="1:3">
      <c r="A73" t="s">
        <v>219</v>
      </c>
      <c r="B73" t="s">
        <v>220</v>
      </c>
      <c r="C73">
        <v>2</v>
      </c>
    </row>
    <row r="74" spans="1:3">
      <c r="A74" t="s">
        <v>219</v>
      </c>
      <c r="B74" t="s">
        <v>231</v>
      </c>
      <c r="C74">
        <v>2</v>
      </c>
    </row>
    <row r="75" spans="1:3">
      <c r="A75" t="s">
        <v>437</v>
      </c>
      <c r="B75" t="s">
        <v>448</v>
      </c>
      <c r="C75">
        <v>2</v>
      </c>
    </row>
    <row r="76" spans="1:3">
      <c r="A76" t="s">
        <v>480</v>
      </c>
      <c r="B76" t="s">
        <v>481</v>
      </c>
      <c r="C76">
        <v>2</v>
      </c>
    </row>
    <row r="77" spans="1:3">
      <c r="A77" t="s">
        <v>249</v>
      </c>
      <c r="B77" t="s">
        <v>250</v>
      </c>
      <c r="C77">
        <v>2</v>
      </c>
    </row>
    <row r="78" spans="1:3">
      <c r="A78" t="s">
        <v>528</v>
      </c>
      <c r="B78" t="s">
        <v>529</v>
      </c>
      <c r="C78">
        <v>2</v>
      </c>
    </row>
    <row r="79" spans="1:3">
      <c r="A79" t="s">
        <v>197</v>
      </c>
      <c r="B79" t="s">
        <v>198</v>
      </c>
      <c r="C79">
        <v>2</v>
      </c>
    </row>
    <row r="80" spans="1:3">
      <c r="A80" t="s">
        <v>396</v>
      </c>
      <c r="B80" t="s">
        <v>397</v>
      </c>
      <c r="C80">
        <v>2</v>
      </c>
    </row>
    <row r="81" spans="1:3">
      <c r="A81" t="s">
        <v>333</v>
      </c>
      <c r="B81" t="s">
        <v>334</v>
      </c>
      <c r="C81">
        <v>2</v>
      </c>
    </row>
    <row r="82" spans="1:3">
      <c r="A82" t="s">
        <v>413</v>
      </c>
      <c r="B82" t="s">
        <v>414</v>
      </c>
      <c r="C82">
        <v>2</v>
      </c>
    </row>
    <row r="83" spans="1:3">
      <c r="A83" t="s">
        <v>289</v>
      </c>
      <c r="B83" t="s">
        <v>290</v>
      </c>
      <c r="C83">
        <v>2</v>
      </c>
    </row>
    <row r="84" spans="1:3">
      <c r="A84" t="s">
        <v>325</v>
      </c>
      <c r="B84" t="s">
        <v>350</v>
      </c>
      <c r="C84">
        <v>2</v>
      </c>
    </row>
    <row r="85" spans="1:3">
      <c r="A85" t="s">
        <v>325</v>
      </c>
      <c r="B85" t="s">
        <v>369</v>
      </c>
      <c r="C85">
        <v>2</v>
      </c>
    </row>
    <row r="86" spans="1:3">
      <c r="A86" t="s">
        <v>293</v>
      </c>
      <c r="B86" t="s">
        <v>294</v>
      </c>
      <c r="C86">
        <v>2</v>
      </c>
    </row>
    <row r="87" spans="1:3">
      <c r="A87" t="s">
        <v>273</v>
      </c>
      <c r="B87" t="s">
        <v>274</v>
      </c>
      <c r="C87">
        <v>2</v>
      </c>
    </row>
    <row r="88" spans="1:3">
      <c r="A88" t="s">
        <v>500</v>
      </c>
      <c r="B88" t="s">
        <v>501</v>
      </c>
      <c r="C88">
        <v>2</v>
      </c>
    </row>
    <row r="89" spans="1:3">
      <c r="A89" t="s">
        <v>357</v>
      </c>
      <c r="B89" t="s">
        <v>358</v>
      </c>
      <c r="C89">
        <v>2</v>
      </c>
    </row>
    <row r="90" spans="1:3">
      <c r="A90" t="s">
        <v>215</v>
      </c>
      <c r="B90" t="s">
        <v>216</v>
      </c>
      <c r="C90">
        <v>2</v>
      </c>
    </row>
    <row r="91" spans="1:3">
      <c r="A91" t="s">
        <v>425</v>
      </c>
      <c r="B91" t="s">
        <v>426</v>
      </c>
      <c r="C91">
        <v>2</v>
      </c>
    </row>
    <row r="92" spans="1:3">
      <c r="A92" t="s">
        <v>241</v>
      </c>
      <c r="B92" t="s">
        <v>242</v>
      </c>
      <c r="C92">
        <v>1</v>
      </c>
    </row>
    <row r="93" spans="1:3">
      <c r="A93" t="s">
        <v>379</v>
      </c>
      <c r="B93" t="s">
        <v>380</v>
      </c>
      <c r="C93">
        <v>1</v>
      </c>
    </row>
    <row r="94" spans="1:3">
      <c r="A94" t="s">
        <v>454</v>
      </c>
      <c r="B94" t="s">
        <v>455</v>
      </c>
      <c r="C94">
        <v>1</v>
      </c>
    </row>
    <row r="95" spans="1:3">
      <c r="A95" t="s">
        <v>342</v>
      </c>
      <c r="B95" t="s">
        <v>343</v>
      </c>
      <c r="C95">
        <v>1</v>
      </c>
    </row>
    <row r="96" spans="1:3">
      <c r="A96" t="s">
        <v>515</v>
      </c>
      <c r="B96" t="s">
        <v>516</v>
      </c>
      <c r="C96">
        <v>1</v>
      </c>
    </row>
    <row r="97" spans="1:3">
      <c r="A97" t="s">
        <v>311</v>
      </c>
      <c r="B97" t="s">
        <v>312</v>
      </c>
      <c r="C97">
        <v>1</v>
      </c>
    </row>
    <row r="98" spans="1:3">
      <c r="A98" s="36" t="s">
        <v>219</v>
      </c>
      <c r="B98" s="36" t="s">
        <v>372</v>
      </c>
      <c r="C9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2E8B-7714-4495-AC94-7289634714B8}">
  <dimension ref="A1:W23"/>
  <sheetViews>
    <sheetView workbookViewId="0">
      <selection activeCell="G11" sqref="G11"/>
    </sheetView>
  </sheetViews>
  <sheetFormatPr defaultColWidth="24.7109375" defaultRowHeight="12.75"/>
  <cols>
    <col min="1" max="1" width="26.85546875" bestFit="1" customWidth="1"/>
    <col min="2" max="2" width="9.7109375" customWidth="1"/>
    <col min="3" max="3" width="10.85546875" bestFit="1" customWidth="1"/>
    <col min="4" max="4" width="11.85546875" customWidth="1"/>
    <col min="5" max="5" width="8.5703125" customWidth="1"/>
    <col min="6" max="6" width="11" customWidth="1"/>
  </cols>
  <sheetData>
    <row r="1" spans="1:23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147</v>
      </c>
    </row>
    <row r="2" spans="1:23">
      <c r="A2" t="s">
        <v>129</v>
      </c>
      <c r="B2">
        <v>1</v>
      </c>
      <c r="C2" t="s">
        <v>18</v>
      </c>
      <c r="D2" s="24">
        <v>0.76041666666666663</v>
      </c>
      <c r="E2">
        <v>1</v>
      </c>
      <c r="F2">
        <v>1</v>
      </c>
    </row>
    <row r="3" spans="1:23">
      <c r="A3" t="s">
        <v>129</v>
      </c>
      <c r="B3">
        <v>2</v>
      </c>
      <c r="C3" t="s">
        <v>18</v>
      </c>
      <c r="D3" s="24">
        <v>0.76041666666666663</v>
      </c>
      <c r="E3">
        <v>1</v>
      </c>
      <c r="F3">
        <v>1</v>
      </c>
    </row>
    <row r="4" spans="1:23">
      <c r="A4" t="s">
        <v>130</v>
      </c>
      <c r="B4">
        <v>3</v>
      </c>
      <c r="C4" t="s">
        <v>35</v>
      </c>
      <c r="D4" s="24">
        <v>0.79166666666666663</v>
      </c>
      <c r="E4">
        <v>1</v>
      </c>
      <c r="F4">
        <v>1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t="s">
        <v>136</v>
      </c>
      <c r="B5">
        <v>12</v>
      </c>
      <c r="C5" t="s">
        <v>56</v>
      </c>
      <c r="D5" s="24">
        <v>0.70833333333333337</v>
      </c>
      <c r="E5">
        <v>1</v>
      </c>
      <c r="F5">
        <v>1</v>
      </c>
    </row>
    <row r="6" spans="1:23">
      <c r="A6" t="s">
        <v>137</v>
      </c>
      <c r="B6">
        <v>13</v>
      </c>
      <c r="C6" t="s">
        <v>56</v>
      </c>
      <c r="D6" s="24">
        <v>0.70833333333333337</v>
      </c>
      <c r="E6">
        <v>1</v>
      </c>
      <c r="F6">
        <v>1</v>
      </c>
    </row>
    <row r="7" spans="1:23">
      <c r="A7" t="s">
        <v>138</v>
      </c>
      <c r="B7">
        <v>14</v>
      </c>
      <c r="C7" t="s">
        <v>56</v>
      </c>
      <c r="D7" s="24">
        <v>0.70833333333333337</v>
      </c>
      <c r="E7">
        <v>1</v>
      </c>
      <c r="F7">
        <v>1</v>
      </c>
    </row>
    <row r="8" spans="1:23">
      <c r="A8" t="s">
        <v>139</v>
      </c>
      <c r="B8">
        <v>15</v>
      </c>
      <c r="C8" t="s">
        <v>56</v>
      </c>
      <c r="D8" s="24">
        <v>0.70833333333333337</v>
      </c>
      <c r="E8">
        <v>1</v>
      </c>
      <c r="F8">
        <v>1</v>
      </c>
    </row>
    <row r="9" spans="1:23">
      <c r="A9" t="s">
        <v>144</v>
      </c>
      <c r="B9">
        <v>20</v>
      </c>
      <c r="C9" t="s">
        <v>56</v>
      </c>
      <c r="D9" s="24">
        <v>0.95833333333333337</v>
      </c>
      <c r="E9">
        <v>1</v>
      </c>
      <c r="F9">
        <v>1</v>
      </c>
    </row>
    <row r="10" spans="1:23">
      <c r="A10" t="s">
        <v>131</v>
      </c>
      <c r="B10">
        <v>4</v>
      </c>
      <c r="C10" t="s">
        <v>35</v>
      </c>
      <c r="D10" s="24">
        <v>0.79166666666666663</v>
      </c>
      <c r="E10">
        <v>1</v>
      </c>
      <c r="F10">
        <v>2</v>
      </c>
    </row>
    <row r="11" spans="1:23">
      <c r="A11" t="s">
        <v>135</v>
      </c>
      <c r="B11">
        <v>10</v>
      </c>
      <c r="C11" t="s">
        <v>56</v>
      </c>
      <c r="D11" s="24">
        <v>0.70833333333333337</v>
      </c>
      <c r="E11">
        <v>1</v>
      </c>
      <c r="F11">
        <v>2</v>
      </c>
    </row>
    <row r="12" spans="1:23">
      <c r="A12" t="s">
        <v>131</v>
      </c>
      <c r="B12">
        <v>11</v>
      </c>
      <c r="C12" t="s">
        <v>56</v>
      </c>
      <c r="D12" s="24">
        <v>0.70833333333333337</v>
      </c>
      <c r="E12">
        <v>1</v>
      </c>
      <c r="F12">
        <v>2</v>
      </c>
    </row>
    <row r="13" spans="1:23">
      <c r="A13" t="s">
        <v>142</v>
      </c>
      <c r="B13">
        <v>18</v>
      </c>
      <c r="C13" t="s">
        <v>56</v>
      </c>
      <c r="D13" s="24">
        <v>0.70833333333333337</v>
      </c>
      <c r="E13">
        <v>1</v>
      </c>
      <c r="F13">
        <v>2</v>
      </c>
    </row>
    <row r="14" spans="1:23">
      <c r="A14" t="s">
        <v>146</v>
      </c>
      <c r="B14">
        <v>22</v>
      </c>
      <c r="C14" t="s">
        <v>56</v>
      </c>
      <c r="D14" s="24">
        <v>0.70833333333333337</v>
      </c>
      <c r="E14">
        <v>1</v>
      </c>
      <c r="F14">
        <v>2</v>
      </c>
    </row>
    <row r="15" spans="1:23">
      <c r="A15" t="s">
        <v>134</v>
      </c>
      <c r="B15">
        <v>9</v>
      </c>
      <c r="C15" t="s">
        <v>56</v>
      </c>
      <c r="D15" s="24">
        <v>0.70833333333333337</v>
      </c>
      <c r="E15">
        <v>1</v>
      </c>
      <c r="F15">
        <v>3</v>
      </c>
    </row>
    <row r="16" spans="1:23">
      <c r="A16" t="s">
        <v>140</v>
      </c>
      <c r="B16">
        <v>16</v>
      </c>
      <c r="C16" t="s">
        <v>56</v>
      </c>
      <c r="D16" s="24">
        <v>0.70833333333333337</v>
      </c>
      <c r="E16">
        <v>1</v>
      </c>
      <c r="F16">
        <v>3</v>
      </c>
    </row>
    <row r="17" spans="1:6">
      <c r="A17" t="s">
        <v>141</v>
      </c>
      <c r="B17">
        <v>17</v>
      </c>
      <c r="C17" t="s">
        <v>56</v>
      </c>
      <c r="D17" s="24">
        <v>0.70833333333333337</v>
      </c>
      <c r="E17">
        <v>1</v>
      </c>
      <c r="F17">
        <v>3</v>
      </c>
    </row>
    <row r="18" spans="1:6">
      <c r="A18" t="s">
        <v>143</v>
      </c>
      <c r="B18">
        <v>19</v>
      </c>
      <c r="C18" t="s">
        <v>56</v>
      </c>
      <c r="D18" s="24">
        <v>0.99930555555555556</v>
      </c>
      <c r="E18">
        <v>1</v>
      </c>
      <c r="F18">
        <v>3</v>
      </c>
    </row>
    <row r="19" spans="1:6">
      <c r="A19" t="s">
        <v>145</v>
      </c>
      <c r="B19">
        <v>21</v>
      </c>
      <c r="C19" t="s">
        <v>56</v>
      </c>
      <c r="D19" s="24">
        <v>0.70833333333333337</v>
      </c>
      <c r="E19">
        <v>1</v>
      </c>
      <c r="F19">
        <v>3</v>
      </c>
    </row>
    <row r="20" spans="1:6">
      <c r="A20" t="s">
        <v>132</v>
      </c>
      <c r="B20">
        <v>5</v>
      </c>
      <c r="C20" t="s">
        <v>40</v>
      </c>
      <c r="D20" s="24">
        <v>0.41666666666666669</v>
      </c>
      <c r="E20">
        <v>2</v>
      </c>
      <c r="F20">
        <v>4</v>
      </c>
    </row>
    <row r="21" spans="1:6">
      <c r="A21" t="s">
        <v>132</v>
      </c>
      <c r="B21">
        <v>6</v>
      </c>
      <c r="C21" t="s">
        <v>50</v>
      </c>
      <c r="D21" s="24">
        <v>0.41666666666666669</v>
      </c>
      <c r="E21">
        <v>2</v>
      </c>
      <c r="F21">
        <v>4</v>
      </c>
    </row>
    <row r="22" spans="1:6">
      <c r="A22" t="s">
        <v>132</v>
      </c>
      <c r="B22">
        <v>7</v>
      </c>
      <c r="C22" t="s">
        <v>56</v>
      </c>
      <c r="D22" s="24">
        <v>0.41666666666666669</v>
      </c>
      <c r="E22">
        <v>2</v>
      </c>
      <c r="F22">
        <v>4</v>
      </c>
    </row>
    <row r="23" spans="1:6">
      <c r="A23" t="s">
        <v>133</v>
      </c>
      <c r="B23">
        <v>8</v>
      </c>
      <c r="C23" t="s">
        <v>56</v>
      </c>
      <c r="D23" s="24">
        <v>0.70833333333333337</v>
      </c>
      <c r="E23">
        <v>1</v>
      </c>
      <c r="F23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3B35-1859-4074-87EA-5D4728FE9692}">
  <dimension ref="A1:F105"/>
  <sheetViews>
    <sheetView tabSelected="1" workbookViewId="0">
      <selection activeCell="I13" sqref="I13"/>
    </sheetView>
  </sheetViews>
  <sheetFormatPr defaultRowHeight="12.75"/>
  <cols>
    <col min="1" max="1" width="11.140625" customWidth="1"/>
    <col min="2" max="2" width="18.7109375" bestFit="1" customWidth="1"/>
    <col min="3" max="3" width="12.28515625" bestFit="1" customWidth="1"/>
    <col min="4" max="4" width="26.42578125" bestFit="1" customWidth="1"/>
    <col min="5" max="5" width="11.140625" customWidth="1"/>
  </cols>
  <sheetData>
    <row r="1" spans="1:6">
      <c r="A1" s="26" t="s">
        <v>148</v>
      </c>
      <c r="B1" s="26" t="s">
        <v>149</v>
      </c>
      <c r="C1" s="26" t="s">
        <v>527</v>
      </c>
      <c r="D1" s="26" t="s">
        <v>150</v>
      </c>
      <c r="E1" s="26" t="s">
        <v>6</v>
      </c>
      <c r="F1" s="26" t="s">
        <v>530</v>
      </c>
    </row>
    <row r="2" spans="1:6">
      <c r="A2" t="s">
        <v>211</v>
      </c>
      <c r="B2" t="s">
        <v>212</v>
      </c>
      <c r="C2" t="s">
        <v>213</v>
      </c>
      <c r="D2" t="s">
        <v>214</v>
      </c>
      <c r="E2" s="26" t="s">
        <v>121</v>
      </c>
      <c r="F2" t="b">
        <v>1</v>
      </c>
    </row>
    <row r="3" spans="1:6">
      <c r="A3" t="s">
        <v>215</v>
      </c>
      <c r="B3" t="s">
        <v>216</v>
      </c>
      <c r="C3" t="s">
        <v>217</v>
      </c>
      <c r="D3" t="s">
        <v>218</v>
      </c>
      <c r="E3" s="36" t="s">
        <v>27</v>
      </c>
      <c r="F3" t="b">
        <v>1</v>
      </c>
    </row>
    <row r="4" spans="1:6">
      <c r="A4" t="s">
        <v>219</v>
      </c>
      <c r="B4" t="s">
        <v>220</v>
      </c>
      <c r="C4" t="s">
        <v>221</v>
      </c>
      <c r="D4" t="s">
        <v>222</v>
      </c>
      <c r="E4" s="26" t="s">
        <v>27</v>
      </c>
      <c r="F4" t="b">
        <v>1</v>
      </c>
    </row>
    <row r="5" spans="1:6">
      <c r="A5" t="s">
        <v>223</v>
      </c>
      <c r="B5" t="s">
        <v>224</v>
      </c>
      <c r="C5" t="s">
        <v>225</v>
      </c>
      <c r="D5" t="s">
        <v>226</v>
      </c>
      <c r="E5" s="26" t="s">
        <v>27</v>
      </c>
      <c r="F5" t="b">
        <v>1</v>
      </c>
    </row>
    <row r="6" spans="1:6">
      <c r="A6" t="s">
        <v>227</v>
      </c>
      <c r="B6" t="s">
        <v>228</v>
      </c>
      <c r="C6" t="s">
        <v>229</v>
      </c>
      <c r="D6" t="s">
        <v>230</v>
      </c>
      <c r="E6" s="26" t="s">
        <v>121</v>
      </c>
      <c r="F6" t="b">
        <v>1</v>
      </c>
    </row>
    <row r="7" spans="1:6">
      <c r="A7" t="s">
        <v>219</v>
      </c>
      <c r="B7" t="s">
        <v>231</v>
      </c>
      <c r="C7" t="s">
        <v>232</v>
      </c>
      <c r="D7" t="s">
        <v>233</v>
      </c>
      <c r="E7" s="26" t="s">
        <v>526</v>
      </c>
      <c r="F7" t="b">
        <v>1</v>
      </c>
    </row>
    <row r="8" spans="1:6">
      <c r="A8" t="s">
        <v>234</v>
      </c>
      <c r="B8" t="s">
        <v>235</v>
      </c>
      <c r="C8" t="s">
        <v>236</v>
      </c>
      <c r="D8" t="s">
        <v>237</v>
      </c>
      <c r="E8" s="26" t="s">
        <v>27</v>
      </c>
      <c r="F8" t="b">
        <v>1</v>
      </c>
    </row>
    <row r="9" spans="1:6">
      <c r="A9" t="s">
        <v>211</v>
      </c>
      <c r="B9" t="s">
        <v>238</v>
      </c>
      <c r="C9" t="s">
        <v>239</v>
      </c>
      <c r="D9" t="s">
        <v>240</v>
      </c>
      <c r="E9" s="26" t="s">
        <v>27</v>
      </c>
      <c r="F9" t="b">
        <v>1</v>
      </c>
    </row>
    <row r="10" spans="1:6">
      <c r="A10" t="s">
        <v>241</v>
      </c>
      <c r="B10" t="s">
        <v>242</v>
      </c>
      <c r="C10" t="s">
        <v>243</v>
      </c>
      <c r="D10" t="s">
        <v>244</v>
      </c>
      <c r="E10" s="26" t="s">
        <v>526</v>
      </c>
      <c r="F10" t="b">
        <v>1</v>
      </c>
    </row>
    <row r="11" spans="1:6">
      <c r="A11" t="s">
        <v>151</v>
      </c>
      <c r="B11" t="s">
        <v>152</v>
      </c>
      <c r="C11" t="s">
        <v>153</v>
      </c>
      <c r="D11" t="s">
        <v>154</v>
      </c>
      <c r="E11" s="26" t="s">
        <v>117</v>
      </c>
      <c r="F11" t="b">
        <v>1</v>
      </c>
    </row>
    <row r="12" spans="1:6">
      <c r="A12" t="s">
        <v>245</v>
      </c>
      <c r="B12" t="s">
        <v>246</v>
      </c>
      <c r="C12" t="s">
        <v>247</v>
      </c>
      <c r="D12" t="s">
        <v>248</v>
      </c>
      <c r="E12" s="26" t="s">
        <v>121</v>
      </c>
      <c r="F12" t="b">
        <v>1</v>
      </c>
    </row>
    <row r="13" spans="1:6">
      <c r="A13" t="s">
        <v>249</v>
      </c>
      <c r="B13" t="s">
        <v>250</v>
      </c>
      <c r="C13" t="s">
        <v>251</v>
      </c>
      <c r="D13" t="s">
        <v>252</v>
      </c>
      <c r="E13" s="26" t="s">
        <v>27</v>
      </c>
      <c r="F13" t="b">
        <v>1</v>
      </c>
    </row>
    <row r="14" spans="1:6">
      <c r="A14" t="s">
        <v>253</v>
      </c>
      <c r="B14" t="s">
        <v>254</v>
      </c>
      <c r="C14" t="s">
        <v>255</v>
      </c>
      <c r="D14" t="s">
        <v>256</v>
      </c>
      <c r="E14" s="26" t="s">
        <v>27</v>
      </c>
      <c r="F14" t="b">
        <v>1</v>
      </c>
    </row>
    <row r="15" spans="1:6">
      <c r="A15" t="s">
        <v>257</v>
      </c>
      <c r="B15" t="s">
        <v>258</v>
      </c>
      <c r="C15" t="s">
        <v>259</v>
      </c>
      <c r="D15" t="s">
        <v>260</v>
      </c>
      <c r="E15" s="26" t="s">
        <v>27</v>
      </c>
      <c r="F15" t="b">
        <v>1</v>
      </c>
    </row>
    <row r="16" spans="1:6">
      <c r="A16" t="s">
        <v>261</v>
      </c>
      <c r="B16" t="s">
        <v>262</v>
      </c>
      <c r="C16" t="s">
        <v>263</v>
      </c>
      <c r="D16" t="s">
        <v>264</v>
      </c>
      <c r="E16" s="26" t="s">
        <v>27</v>
      </c>
      <c r="F16" t="b">
        <v>1</v>
      </c>
    </row>
    <row r="17" spans="1:6">
      <c r="A17" t="s">
        <v>265</v>
      </c>
      <c r="B17" t="s">
        <v>266</v>
      </c>
      <c r="C17" t="s">
        <v>267</v>
      </c>
      <c r="D17" t="s">
        <v>268</v>
      </c>
      <c r="E17" s="26" t="s">
        <v>27</v>
      </c>
      <c r="F17" t="b">
        <v>1</v>
      </c>
    </row>
    <row r="18" spans="1:6">
      <c r="A18" t="s">
        <v>269</v>
      </c>
      <c r="B18" t="s">
        <v>270</v>
      </c>
      <c r="C18" t="s">
        <v>271</v>
      </c>
      <c r="D18" t="s">
        <v>272</v>
      </c>
      <c r="E18" s="26" t="s">
        <v>27</v>
      </c>
      <c r="F18" t="b">
        <v>1</v>
      </c>
    </row>
    <row r="19" spans="1:6">
      <c r="A19" t="s">
        <v>273</v>
      </c>
      <c r="B19" t="s">
        <v>274</v>
      </c>
      <c r="C19" t="s">
        <v>275</v>
      </c>
      <c r="D19" t="s">
        <v>276</v>
      </c>
      <c r="E19" s="26" t="s">
        <v>27</v>
      </c>
      <c r="F19" t="b">
        <v>1</v>
      </c>
    </row>
    <row r="20" spans="1:6">
      <c r="A20" t="s">
        <v>277</v>
      </c>
      <c r="B20" t="s">
        <v>278</v>
      </c>
      <c r="C20" t="s">
        <v>279</v>
      </c>
      <c r="D20" t="s">
        <v>280</v>
      </c>
      <c r="E20" s="26" t="s">
        <v>27</v>
      </c>
      <c r="F20" t="b">
        <v>1</v>
      </c>
    </row>
    <row r="21" spans="1:6">
      <c r="A21" t="s">
        <v>155</v>
      </c>
      <c r="B21" t="s">
        <v>156</v>
      </c>
      <c r="C21" t="s">
        <v>157</v>
      </c>
      <c r="D21" t="s">
        <v>158</v>
      </c>
      <c r="E21" s="26" t="s">
        <v>117</v>
      </c>
      <c r="F21" t="b">
        <v>1</v>
      </c>
    </row>
    <row r="22" spans="1:6">
      <c r="A22" t="s">
        <v>281</v>
      </c>
      <c r="B22" t="s">
        <v>282</v>
      </c>
      <c r="C22" t="s">
        <v>283</v>
      </c>
      <c r="D22" t="s">
        <v>284</v>
      </c>
      <c r="E22" s="26" t="s">
        <v>27</v>
      </c>
      <c r="F22" t="b">
        <v>1</v>
      </c>
    </row>
    <row r="23" spans="1:6">
      <c r="A23" t="s">
        <v>285</v>
      </c>
      <c r="B23" t="s">
        <v>286</v>
      </c>
      <c r="C23" t="s">
        <v>287</v>
      </c>
      <c r="D23" t="s">
        <v>288</v>
      </c>
      <c r="E23" s="26" t="s">
        <v>27</v>
      </c>
      <c r="F23" t="b">
        <v>0</v>
      </c>
    </row>
    <row r="24" spans="1:6">
      <c r="A24" t="s">
        <v>289</v>
      </c>
      <c r="B24" t="s">
        <v>290</v>
      </c>
      <c r="C24" t="s">
        <v>291</v>
      </c>
      <c r="D24" t="s">
        <v>292</v>
      </c>
      <c r="E24" s="26" t="s">
        <v>121</v>
      </c>
      <c r="F24" t="b">
        <v>1</v>
      </c>
    </row>
    <row r="25" spans="1:6">
      <c r="A25" t="s">
        <v>159</v>
      </c>
      <c r="B25" t="s">
        <v>160</v>
      </c>
      <c r="C25" t="s">
        <v>161</v>
      </c>
      <c r="D25" t="s">
        <v>162</v>
      </c>
      <c r="E25" s="26" t="s">
        <v>117</v>
      </c>
      <c r="F25" t="b">
        <v>1</v>
      </c>
    </row>
    <row r="26" spans="1:6">
      <c r="A26" t="s">
        <v>293</v>
      </c>
      <c r="B26" t="s">
        <v>294</v>
      </c>
      <c r="C26" t="s">
        <v>295</v>
      </c>
      <c r="D26" t="s">
        <v>296</v>
      </c>
      <c r="E26" s="26" t="s">
        <v>27</v>
      </c>
      <c r="F26" t="b">
        <v>1</v>
      </c>
    </row>
    <row r="27" spans="1:6">
      <c r="A27" t="s">
        <v>297</v>
      </c>
      <c r="B27" t="s">
        <v>298</v>
      </c>
      <c r="D27" t="s">
        <v>299</v>
      </c>
      <c r="E27" s="26" t="s">
        <v>27</v>
      </c>
      <c r="F27" t="b">
        <v>1</v>
      </c>
    </row>
    <row r="28" spans="1:6">
      <c r="A28" t="s">
        <v>300</v>
      </c>
      <c r="B28" t="s">
        <v>301</v>
      </c>
      <c r="C28" t="s">
        <v>302</v>
      </c>
      <c r="D28" t="s">
        <v>303</v>
      </c>
      <c r="E28" s="26" t="s">
        <v>27</v>
      </c>
      <c r="F28" t="b">
        <v>1</v>
      </c>
    </row>
    <row r="29" spans="1:6">
      <c r="A29" t="s">
        <v>300</v>
      </c>
      <c r="B29" t="s">
        <v>304</v>
      </c>
      <c r="C29" t="s">
        <v>305</v>
      </c>
      <c r="D29" t="s">
        <v>306</v>
      </c>
      <c r="E29" s="26" t="s">
        <v>27</v>
      </c>
      <c r="F29" t="b">
        <v>1</v>
      </c>
    </row>
    <row r="30" spans="1:6">
      <c r="A30" t="s">
        <v>307</v>
      </c>
      <c r="B30" t="s">
        <v>308</v>
      </c>
      <c r="C30" t="s">
        <v>309</v>
      </c>
      <c r="D30" t="s">
        <v>310</v>
      </c>
      <c r="E30" s="26" t="s">
        <v>27</v>
      </c>
      <c r="F30" t="b">
        <v>0</v>
      </c>
    </row>
    <row r="31" spans="1:6">
      <c r="A31" t="s">
        <v>311</v>
      </c>
      <c r="B31" t="s">
        <v>312</v>
      </c>
      <c r="C31" t="s">
        <v>313</v>
      </c>
      <c r="D31" t="s">
        <v>314</v>
      </c>
      <c r="E31" s="26" t="s">
        <v>27</v>
      </c>
      <c r="F31" t="b">
        <v>1</v>
      </c>
    </row>
    <row r="32" spans="1:6">
      <c r="A32" t="s">
        <v>315</v>
      </c>
      <c r="B32" t="s">
        <v>316</v>
      </c>
      <c r="C32" t="s">
        <v>317</v>
      </c>
      <c r="D32" t="s">
        <v>318</v>
      </c>
      <c r="E32" s="26" t="s">
        <v>27</v>
      </c>
      <c r="F32" t="b">
        <v>1</v>
      </c>
    </row>
    <row r="33" spans="1:6">
      <c r="A33" t="s">
        <v>163</v>
      </c>
      <c r="B33" t="s">
        <v>164</v>
      </c>
      <c r="C33" t="s">
        <v>165</v>
      </c>
      <c r="D33" t="s">
        <v>166</v>
      </c>
      <c r="E33" s="26" t="s">
        <v>117</v>
      </c>
      <c r="F33" t="b">
        <v>1</v>
      </c>
    </row>
    <row r="34" spans="1:6">
      <c r="A34" t="s">
        <v>163</v>
      </c>
      <c r="B34" t="s">
        <v>319</v>
      </c>
      <c r="C34" t="s">
        <v>320</v>
      </c>
      <c r="D34" t="s">
        <v>321</v>
      </c>
      <c r="E34" s="26" t="s">
        <v>27</v>
      </c>
      <c r="F34" t="b">
        <v>1</v>
      </c>
    </row>
    <row r="35" spans="1:6">
      <c r="A35" t="s">
        <v>300</v>
      </c>
      <c r="B35" t="s">
        <v>322</v>
      </c>
      <c r="C35" t="s">
        <v>323</v>
      </c>
      <c r="D35" t="s">
        <v>324</v>
      </c>
      <c r="E35" s="26" t="s">
        <v>121</v>
      </c>
      <c r="F35" t="b">
        <v>1</v>
      </c>
    </row>
    <row r="36" spans="1:6">
      <c r="A36" t="s">
        <v>325</v>
      </c>
      <c r="B36" t="s">
        <v>326</v>
      </c>
      <c r="C36" t="s">
        <v>327</v>
      </c>
      <c r="D36" t="s">
        <v>328</v>
      </c>
      <c r="E36" s="26" t="s">
        <v>121</v>
      </c>
      <c r="F36" t="b">
        <v>1</v>
      </c>
    </row>
    <row r="37" spans="1:6">
      <c r="A37" t="s">
        <v>329</v>
      </c>
      <c r="B37" t="s">
        <v>330</v>
      </c>
      <c r="C37" t="s">
        <v>331</v>
      </c>
      <c r="D37" t="s">
        <v>332</v>
      </c>
      <c r="E37" s="26" t="s">
        <v>27</v>
      </c>
      <c r="F37" t="b">
        <v>1</v>
      </c>
    </row>
    <row r="38" spans="1:6">
      <c r="A38" t="s">
        <v>333</v>
      </c>
      <c r="B38" t="s">
        <v>334</v>
      </c>
      <c r="D38" t="s">
        <v>335</v>
      </c>
      <c r="E38" s="26" t="s">
        <v>27</v>
      </c>
      <c r="F38" t="b">
        <v>1</v>
      </c>
    </row>
    <row r="39" spans="1:6">
      <c r="A39" t="s">
        <v>167</v>
      </c>
      <c r="B39" t="s">
        <v>168</v>
      </c>
      <c r="C39" t="s">
        <v>169</v>
      </c>
      <c r="D39" t="s">
        <v>170</v>
      </c>
      <c r="E39" s="26" t="s">
        <v>117</v>
      </c>
      <c r="F39" t="b">
        <v>1</v>
      </c>
    </row>
    <row r="40" spans="1:6">
      <c r="A40" t="s">
        <v>234</v>
      </c>
      <c r="B40" t="s">
        <v>336</v>
      </c>
      <c r="C40" t="s">
        <v>337</v>
      </c>
      <c r="D40" t="s">
        <v>338</v>
      </c>
      <c r="E40" s="26" t="s">
        <v>27</v>
      </c>
      <c r="F40" t="b">
        <v>1</v>
      </c>
    </row>
    <row r="41" spans="1:6">
      <c r="A41" t="s">
        <v>241</v>
      </c>
      <c r="B41" t="s">
        <v>339</v>
      </c>
      <c r="C41" t="s">
        <v>340</v>
      </c>
      <c r="D41" t="s">
        <v>341</v>
      </c>
      <c r="E41" s="26" t="s">
        <v>27</v>
      </c>
      <c r="F41" t="b">
        <v>0</v>
      </c>
    </row>
    <row r="42" spans="1:6">
      <c r="A42" t="s">
        <v>342</v>
      </c>
      <c r="B42" t="s">
        <v>343</v>
      </c>
      <c r="C42" t="s">
        <v>344</v>
      </c>
      <c r="D42" t="s">
        <v>345</v>
      </c>
      <c r="E42" s="26" t="s">
        <v>526</v>
      </c>
      <c r="F42" t="b">
        <v>1</v>
      </c>
    </row>
    <row r="43" spans="1:6">
      <c r="A43" t="s">
        <v>346</v>
      </c>
      <c r="B43" t="s">
        <v>347</v>
      </c>
      <c r="C43" t="s">
        <v>348</v>
      </c>
      <c r="D43" t="s">
        <v>349</v>
      </c>
      <c r="E43" s="26" t="s">
        <v>27</v>
      </c>
      <c r="F43" t="b">
        <v>1</v>
      </c>
    </row>
    <row r="44" spans="1:6">
      <c r="A44" t="s">
        <v>325</v>
      </c>
      <c r="B44" t="s">
        <v>350</v>
      </c>
      <c r="C44" t="s">
        <v>351</v>
      </c>
      <c r="D44" t="s">
        <v>352</v>
      </c>
      <c r="E44" s="26" t="s">
        <v>27</v>
      </c>
      <c r="F44" t="b">
        <v>1</v>
      </c>
    </row>
    <row r="45" spans="1:6">
      <c r="A45" t="s">
        <v>353</v>
      </c>
      <c r="B45" t="s">
        <v>354</v>
      </c>
      <c r="C45" t="s">
        <v>355</v>
      </c>
      <c r="D45" t="s">
        <v>356</v>
      </c>
      <c r="E45" s="26" t="s">
        <v>27</v>
      </c>
      <c r="F45" t="b">
        <v>1</v>
      </c>
    </row>
    <row r="46" spans="1:6">
      <c r="A46" t="s">
        <v>357</v>
      </c>
      <c r="B46" t="s">
        <v>358</v>
      </c>
      <c r="C46" t="s">
        <v>359</v>
      </c>
      <c r="D46" t="s">
        <v>360</v>
      </c>
      <c r="E46" s="26" t="s">
        <v>121</v>
      </c>
      <c r="F46" t="b">
        <v>1</v>
      </c>
    </row>
    <row r="47" spans="1:6">
      <c r="A47" s="26" t="s">
        <v>528</v>
      </c>
      <c r="B47" s="26" t="s">
        <v>529</v>
      </c>
      <c r="E47" s="26" t="s">
        <v>526</v>
      </c>
      <c r="F47" t="b">
        <v>1</v>
      </c>
    </row>
    <row r="48" spans="1:6">
      <c r="A48" t="s">
        <v>171</v>
      </c>
      <c r="B48" t="s">
        <v>172</v>
      </c>
      <c r="C48" t="s">
        <v>173</v>
      </c>
      <c r="D48" t="s">
        <v>174</v>
      </c>
      <c r="E48" s="26" t="s">
        <v>117</v>
      </c>
      <c r="F48" t="b">
        <v>1</v>
      </c>
    </row>
    <row r="49" spans="1:6">
      <c r="A49" t="s">
        <v>175</v>
      </c>
      <c r="B49" t="s">
        <v>176</v>
      </c>
      <c r="C49" t="s">
        <v>177</v>
      </c>
      <c r="D49" t="s">
        <v>178</v>
      </c>
      <c r="E49" s="26" t="s">
        <v>117</v>
      </c>
      <c r="F49" t="b">
        <v>1</v>
      </c>
    </row>
    <row r="50" spans="1:6">
      <c r="A50" t="s">
        <v>179</v>
      </c>
      <c r="B50" t="s">
        <v>176</v>
      </c>
      <c r="C50" t="s">
        <v>180</v>
      </c>
      <c r="D50" t="s">
        <v>181</v>
      </c>
      <c r="E50" s="26" t="s">
        <v>117</v>
      </c>
      <c r="F50" t="b">
        <v>1</v>
      </c>
    </row>
    <row r="51" spans="1:6">
      <c r="A51" t="s">
        <v>361</v>
      </c>
      <c r="B51" t="s">
        <v>362</v>
      </c>
      <c r="C51" t="s">
        <v>363</v>
      </c>
      <c r="D51" t="s">
        <v>364</v>
      </c>
      <c r="E51" s="26" t="s">
        <v>526</v>
      </c>
      <c r="F51" t="b">
        <v>1</v>
      </c>
    </row>
    <row r="52" spans="1:6">
      <c r="A52" t="s">
        <v>365</v>
      </c>
      <c r="B52" t="s">
        <v>366</v>
      </c>
      <c r="C52" t="s">
        <v>367</v>
      </c>
      <c r="D52" t="s">
        <v>368</v>
      </c>
      <c r="E52" s="26" t="s">
        <v>121</v>
      </c>
      <c r="F52" t="b">
        <v>1</v>
      </c>
    </row>
    <row r="53" spans="1:6">
      <c r="A53" t="s">
        <v>325</v>
      </c>
      <c r="B53" t="s">
        <v>369</v>
      </c>
      <c r="C53" t="s">
        <v>370</v>
      </c>
      <c r="D53" t="s">
        <v>371</v>
      </c>
      <c r="E53" s="26" t="s">
        <v>27</v>
      </c>
      <c r="F53" t="b">
        <v>1</v>
      </c>
    </row>
    <row r="54" spans="1:6">
      <c r="A54" t="s">
        <v>182</v>
      </c>
      <c r="B54" t="s">
        <v>183</v>
      </c>
      <c r="C54" t="s">
        <v>184</v>
      </c>
      <c r="D54" t="s">
        <v>185</v>
      </c>
      <c r="E54" s="26" t="s">
        <v>117</v>
      </c>
      <c r="F54" t="b">
        <v>0</v>
      </c>
    </row>
    <row r="55" spans="1:6">
      <c r="A55" s="36" t="s">
        <v>219</v>
      </c>
      <c r="B55" s="36" t="s">
        <v>372</v>
      </c>
      <c r="C55" t="s">
        <v>373</v>
      </c>
      <c r="D55" t="s">
        <v>374</v>
      </c>
      <c r="E55" s="26" t="s">
        <v>27</v>
      </c>
      <c r="F55" t="b">
        <v>1</v>
      </c>
    </row>
    <row r="56" spans="1:6">
      <c r="A56" t="s">
        <v>375</v>
      </c>
      <c r="B56" t="s">
        <v>376</v>
      </c>
      <c r="C56" t="s">
        <v>377</v>
      </c>
      <c r="D56" t="s">
        <v>378</v>
      </c>
      <c r="E56" s="26" t="s">
        <v>27</v>
      </c>
      <c r="F56" t="b">
        <v>1</v>
      </c>
    </row>
    <row r="57" spans="1:6">
      <c r="A57" t="s">
        <v>379</v>
      </c>
      <c r="B57" t="s">
        <v>380</v>
      </c>
      <c r="C57" t="s">
        <v>381</v>
      </c>
      <c r="D57" t="s">
        <v>382</v>
      </c>
      <c r="E57" s="26" t="s">
        <v>27</v>
      </c>
      <c r="F57" t="b">
        <v>1</v>
      </c>
    </row>
    <row r="58" spans="1:6">
      <c r="A58" t="s">
        <v>325</v>
      </c>
      <c r="B58" t="s">
        <v>383</v>
      </c>
      <c r="C58" t="s">
        <v>384</v>
      </c>
      <c r="D58" t="s">
        <v>385</v>
      </c>
      <c r="E58" s="26" t="s">
        <v>27</v>
      </c>
      <c r="F58" t="b">
        <v>1</v>
      </c>
    </row>
    <row r="59" spans="1:6">
      <c r="A59" t="s">
        <v>386</v>
      </c>
      <c r="B59" t="s">
        <v>387</v>
      </c>
      <c r="C59" t="s">
        <v>388</v>
      </c>
      <c r="D59" t="s">
        <v>389</v>
      </c>
      <c r="E59" s="26" t="s">
        <v>27</v>
      </c>
      <c r="F59" t="b">
        <v>1</v>
      </c>
    </row>
    <row r="60" spans="1:6">
      <c r="A60" s="36" t="s">
        <v>531</v>
      </c>
      <c r="B60" s="36" t="s">
        <v>391</v>
      </c>
      <c r="C60" s="36" t="s">
        <v>533</v>
      </c>
      <c r="D60" s="37" t="s">
        <v>534</v>
      </c>
      <c r="E60" s="36" t="s">
        <v>27</v>
      </c>
      <c r="F60" t="b">
        <v>1</v>
      </c>
    </row>
    <row r="61" spans="1:6">
      <c r="A61" t="s">
        <v>390</v>
      </c>
      <c r="B61" t="s">
        <v>391</v>
      </c>
      <c r="C61" t="s">
        <v>392</v>
      </c>
      <c r="D61" t="s">
        <v>393</v>
      </c>
      <c r="E61" s="26" t="s">
        <v>27</v>
      </c>
      <c r="F61" t="b">
        <v>1</v>
      </c>
    </row>
    <row r="62" spans="1:6">
      <c r="A62" t="s">
        <v>186</v>
      </c>
      <c r="B62" t="s">
        <v>391</v>
      </c>
      <c r="C62" t="s">
        <v>394</v>
      </c>
      <c r="D62" t="s">
        <v>395</v>
      </c>
      <c r="E62" s="26" t="s">
        <v>27</v>
      </c>
      <c r="F62" t="b">
        <v>1</v>
      </c>
    </row>
    <row r="63" spans="1:6">
      <c r="A63" t="s">
        <v>186</v>
      </c>
      <c r="B63" t="s">
        <v>187</v>
      </c>
      <c r="D63" t="s">
        <v>188</v>
      </c>
      <c r="E63" s="26" t="s">
        <v>117</v>
      </c>
      <c r="F63" t="b">
        <v>1</v>
      </c>
    </row>
    <row r="64" spans="1:6">
      <c r="A64" t="s">
        <v>396</v>
      </c>
      <c r="B64" t="s">
        <v>397</v>
      </c>
      <c r="C64" t="s">
        <v>398</v>
      </c>
      <c r="D64" t="s">
        <v>399</v>
      </c>
      <c r="E64" s="26" t="s">
        <v>526</v>
      </c>
      <c r="F64" t="b">
        <v>1</v>
      </c>
    </row>
    <row r="65" spans="1:6">
      <c r="A65" t="s">
        <v>300</v>
      </c>
      <c r="B65" t="s">
        <v>400</v>
      </c>
      <c r="C65" t="s">
        <v>401</v>
      </c>
      <c r="D65" t="s">
        <v>402</v>
      </c>
      <c r="E65" s="26" t="s">
        <v>526</v>
      </c>
      <c r="F65" t="b">
        <v>1</v>
      </c>
    </row>
    <row r="66" spans="1:6">
      <c r="A66" t="s">
        <v>403</v>
      </c>
      <c r="B66" t="s">
        <v>400</v>
      </c>
      <c r="C66" t="s">
        <v>404</v>
      </c>
      <c r="D66" t="s">
        <v>405</v>
      </c>
      <c r="E66" s="26" t="s">
        <v>121</v>
      </c>
      <c r="F66" t="b">
        <v>1</v>
      </c>
    </row>
    <row r="67" spans="1:6">
      <c r="A67" t="s">
        <v>406</v>
      </c>
      <c r="B67" t="s">
        <v>407</v>
      </c>
      <c r="C67" t="s">
        <v>408</v>
      </c>
      <c r="D67" t="s">
        <v>409</v>
      </c>
      <c r="E67" s="26" t="s">
        <v>526</v>
      </c>
      <c r="F67" t="b">
        <v>1</v>
      </c>
    </row>
    <row r="68" spans="1:6">
      <c r="A68" t="s">
        <v>189</v>
      </c>
      <c r="B68" t="s">
        <v>190</v>
      </c>
      <c r="C68" t="s">
        <v>191</v>
      </c>
      <c r="D68" t="s">
        <v>192</v>
      </c>
      <c r="E68" s="26" t="s">
        <v>117</v>
      </c>
      <c r="F68" t="b">
        <v>1</v>
      </c>
    </row>
    <row r="69" spans="1:6">
      <c r="A69" t="s">
        <v>261</v>
      </c>
      <c r="B69" t="s">
        <v>410</v>
      </c>
      <c r="C69" t="s">
        <v>411</v>
      </c>
      <c r="D69" t="s">
        <v>412</v>
      </c>
      <c r="E69" s="26" t="s">
        <v>526</v>
      </c>
      <c r="F69" t="b">
        <v>1</v>
      </c>
    </row>
    <row r="70" spans="1:6">
      <c r="A70" t="s">
        <v>413</v>
      </c>
      <c r="B70" t="s">
        <v>414</v>
      </c>
      <c r="C70" t="s">
        <v>415</v>
      </c>
      <c r="D70" t="s">
        <v>416</v>
      </c>
      <c r="E70" s="26" t="s">
        <v>27</v>
      </c>
      <c r="F70" t="b">
        <v>1</v>
      </c>
    </row>
    <row r="71" spans="1:6">
      <c r="A71" t="s">
        <v>417</v>
      </c>
      <c r="B71" t="s">
        <v>418</v>
      </c>
      <c r="C71" t="s">
        <v>419</v>
      </c>
      <c r="D71" t="s">
        <v>420</v>
      </c>
      <c r="E71" s="26" t="s">
        <v>27</v>
      </c>
      <c r="F71" t="b">
        <v>1</v>
      </c>
    </row>
    <row r="72" spans="1:6">
      <c r="A72" t="s">
        <v>421</v>
      </c>
      <c r="B72" t="s">
        <v>422</v>
      </c>
      <c r="C72" t="s">
        <v>423</v>
      </c>
      <c r="D72" t="s">
        <v>424</v>
      </c>
      <c r="E72" s="26" t="s">
        <v>526</v>
      </c>
      <c r="F72" t="b">
        <v>1</v>
      </c>
    </row>
    <row r="73" spans="1:6">
      <c r="A73" t="s">
        <v>193</v>
      </c>
      <c r="B73" t="s">
        <v>194</v>
      </c>
      <c r="C73" t="s">
        <v>195</v>
      </c>
      <c r="D73" t="s">
        <v>196</v>
      </c>
      <c r="E73" s="26" t="s">
        <v>117</v>
      </c>
      <c r="F73" t="b">
        <v>1</v>
      </c>
    </row>
    <row r="74" spans="1:6">
      <c r="A74" t="s">
        <v>425</v>
      </c>
      <c r="B74" t="s">
        <v>426</v>
      </c>
      <c r="C74" t="s">
        <v>427</v>
      </c>
      <c r="D74" t="s">
        <v>428</v>
      </c>
      <c r="E74" s="26" t="s">
        <v>526</v>
      </c>
      <c r="F74" t="b">
        <v>1</v>
      </c>
    </row>
    <row r="75" spans="1:6">
      <c r="A75" t="s">
        <v>429</v>
      </c>
      <c r="B75" t="s">
        <v>430</v>
      </c>
      <c r="C75" t="s">
        <v>431</v>
      </c>
      <c r="D75" t="s">
        <v>432</v>
      </c>
      <c r="E75" s="26" t="s">
        <v>526</v>
      </c>
      <c r="F75" t="b">
        <v>1</v>
      </c>
    </row>
    <row r="76" spans="1:6">
      <c r="A76" t="s">
        <v>433</v>
      </c>
      <c r="B76" t="s">
        <v>434</v>
      </c>
      <c r="C76" t="s">
        <v>435</v>
      </c>
      <c r="D76" t="s">
        <v>436</v>
      </c>
      <c r="E76" s="26" t="s">
        <v>27</v>
      </c>
      <c r="F76" t="b">
        <v>1</v>
      </c>
    </row>
    <row r="77" spans="1:6">
      <c r="A77" t="s">
        <v>437</v>
      </c>
      <c r="B77" t="s">
        <v>438</v>
      </c>
      <c r="C77" t="s">
        <v>439</v>
      </c>
      <c r="D77" t="s">
        <v>440</v>
      </c>
      <c r="E77" s="26" t="s">
        <v>27</v>
      </c>
      <c r="F77" t="b">
        <v>1</v>
      </c>
    </row>
    <row r="78" spans="1:6">
      <c r="A78" t="s">
        <v>186</v>
      </c>
      <c r="B78" t="s">
        <v>441</v>
      </c>
      <c r="C78" t="s">
        <v>442</v>
      </c>
      <c r="D78" t="s">
        <v>443</v>
      </c>
      <c r="E78" s="26" t="s">
        <v>27</v>
      </c>
      <c r="F78" t="b">
        <v>1</v>
      </c>
    </row>
    <row r="79" spans="1:6">
      <c r="A79" t="s">
        <v>444</v>
      </c>
      <c r="B79" t="s">
        <v>445</v>
      </c>
      <c r="C79" t="s">
        <v>446</v>
      </c>
      <c r="D79" t="s">
        <v>447</v>
      </c>
      <c r="E79" s="26" t="s">
        <v>27</v>
      </c>
      <c r="F79" t="b">
        <v>0</v>
      </c>
    </row>
    <row r="80" spans="1:6">
      <c r="A80" t="s">
        <v>197</v>
      </c>
      <c r="B80" t="s">
        <v>198</v>
      </c>
      <c r="D80" t="s">
        <v>199</v>
      </c>
      <c r="E80" s="26" t="s">
        <v>117</v>
      </c>
      <c r="F80" t="b">
        <v>1</v>
      </c>
    </row>
    <row r="81" spans="1:6">
      <c r="A81" t="s">
        <v>437</v>
      </c>
      <c r="B81" t="s">
        <v>448</v>
      </c>
      <c r="C81" t="s">
        <v>449</v>
      </c>
      <c r="D81" t="s">
        <v>450</v>
      </c>
      <c r="E81" s="26" t="s">
        <v>27</v>
      </c>
      <c r="F81" t="b">
        <v>1</v>
      </c>
    </row>
    <row r="82" spans="1:6">
      <c r="A82" t="s">
        <v>261</v>
      </c>
      <c r="B82" t="s">
        <v>451</v>
      </c>
      <c r="C82" t="s">
        <v>452</v>
      </c>
      <c r="D82" t="s">
        <v>453</v>
      </c>
      <c r="E82" s="26" t="s">
        <v>121</v>
      </c>
      <c r="F82" t="b">
        <v>1</v>
      </c>
    </row>
    <row r="83" spans="1:6">
      <c r="A83" t="s">
        <v>208</v>
      </c>
      <c r="B83" s="36" t="s">
        <v>532</v>
      </c>
      <c r="C83" t="s">
        <v>209</v>
      </c>
      <c r="D83" t="s">
        <v>210</v>
      </c>
      <c r="E83" s="26" t="s">
        <v>27</v>
      </c>
      <c r="F83" t="b">
        <v>1</v>
      </c>
    </row>
    <row r="84" spans="1:6">
      <c r="A84" t="s">
        <v>454</v>
      </c>
      <c r="B84" t="s">
        <v>455</v>
      </c>
      <c r="C84" t="s">
        <v>456</v>
      </c>
      <c r="D84" t="s">
        <v>457</v>
      </c>
      <c r="E84" s="26" t="s">
        <v>27</v>
      </c>
      <c r="F84" t="b">
        <v>1</v>
      </c>
    </row>
    <row r="85" spans="1:6">
      <c r="A85" t="s">
        <v>200</v>
      </c>
      <c r="B85" t="s">
        <v>201</v>
      </c>
      <c r="C85" t="s">
        <v>202</v>
      </c>
      <c r="D85" t="s">
        <v>203</v>
      </c>
      <c r="E85" s="26" t="s">
        <v>117</v>
      </c>
      <c r="F85" t="b">
        <v>1</v>
      </c>
    </row>
    <row r="86" spans="1:6">
      <c r="A86" t="s">
        <v>437</v>
      </c>
      <c r="B86" t="s">
        <v>458</v>
      </c>
      <c r="C86" t="s">
        <v>459</v>
      </c>
      <c r="D86" t="s">
        <v>460</v>
      </c>
      <c r="E86" s="26" t="s">
        <v>27</v>
      </c>
      <c r="F86" t="b">
        <v>1</v>
      </c>
    </row>
    <row r="87" spans="1:6">
      <c r="A87" t="s">
        <v>461</v>
      </c>
      <c r="B87" t="s">
        <v>462</v>
      </c>
      <c r="C87" t="s">
        <v>463</v>
      </c>
      <c r="D87" t="s">
        <v>464</v>
      </c>
      <c r="E87" s="26" t="s">
        <v>121</v>
      </c>
      <c r="F87" t="b">
        <v>1</v>
      </c>
    </row>
    <row r="88" spans="1:6">
      <c r="A88" t="s">
        <v>204</v>
      </c>
      <c r="B88" t="s">
        <v>205</v>
      </c>
      <c r="C88" t="s">
        <v>206</v>
      </c>
      <c r="D88" t="s">
        <v>207</v>
      </c>
      <c r="E88" s="26" t="s">
        <v>117</v>
      </c>
      <c r="F88" t="b">
        <v>1</v>
      </c>
    </row>
    <row r="89" spans="1:6">
      <c r="A89" t="s">
        <v>234</v>
      </c>
      <c r="B89" t="s">
        <v>465</v>
      </c>
      <c r="C89" t="s">
        <v>466</v>
      </c>
      <c r="D89" t="s">
        <v>467</v>
      </c>
      <c r="E89" s="26" t="s">
        <v>27</v>
      </c>
      <c r="F89" t="b">
        <v>0</v>
      </c>
    </row>
    <row r="90" spans="1:6">
      <c r="A90" t="s">
        <v>468</v>
      </c>
      <c r="B90" t="s">
        <v>469</v>
      </c>
      <c r="C90" t="s">
        <v>470</v>
      </c>
      <c r="D90" t="s">
        <v>471</v>
      </c>
      <c r="E90" s="26" t="s">
        <v>526</v>
      </c>
      <c r="F90" t="b">
        <v>1</v>
      </c>
    </row>
    <row r="91" spans="1:6">
      <c r="A91" t="s">
        <v>472</v>
      </c>
      <c r="B91" t="s">
        <v>473</v>
      </c>
      <c r="C91" t="s">
        <v>474</v>
      </c>
      <c r="D91" t="s">
        <v>475</v>
      </c>
      <c r="E91" s="26" t="s">
        <v>121</v>
      </c>
      <c r="F91" t="b">
        <v>1</v>
      </c>
    </row>
    <row r="92" spans="1:6">
      <c r="A92" t="s">
        <v>476</v>
      </c>
      <c r="B92" t="s">
        <v>477</v>
      </c>
      <c r="C92" t="s">
        <v>478</v>
      </c>
      <c r="D92" t="s">
        <v>479</v>
      </c>
      <c r="E92" s="26" t="s">
        <v>121</v>
      </c>
      <c r="F92" t="b">
        <v>1</v>
      </c>
    </row>
    <row r="93" spans="1:6">
      <c r="A93" t="s">
        <v>480</v>
      </c>
      <c r="B93" t="s">
        <v>481</v>
      </c>
      <c r="C93" t="s">
        <v>482</v>
      </c>
      <c r="D93" t="s">
        <v>483</v>
      </c>
      <c r="E93" s="26" t="s">
        <v>27</v>
      </c>
      <c r="F93" t="b">
        <v>1</v>
      </c>
    </row>
    <row r="94" spans="1:6">
      <c r="A94" t="s">
        <v>484</v>
      </c>
      <c r="B94" t="s">
        <v>485</v>
      </c>
      <c r="C94" t="s">
        <v>486</v>
      </c>
      <c r="D94" t="s">
        <v>487</v>
      </c>
      <c r="E94" s="26" t="s">
        <v>27</v>
      </c>
      <c r="F94" t="b">
        <v>1</v>
      </c>
    </row>
    <row r="95" spans="1:6">
      <c r="A95" t="s">
        <v>241</v>
      </c>
      <c r="B95" t="s">
        <v>488</v>
      </c>
      <c r="C95" t="s">
        <v>489</v>
      </c>
      <c r="D95" t="s">
        <v>490</v>
      </c>
      <c r="E95" s="26" t="s">
        <v>27</v>
      </c>
      <c r="F95" t="b">
        <v>1</v>
      </c>
    </row>
    <row r="96" spans="1:6">
      <c r="A96" t="s">
        <v>334</v>
      </c>
      <c r="B96" t="s">
        <v>491</v>
      </c>
      <c r="C96" t="s">
        <v>492</v>
      </c>
      <c r="D96" t="s">
        <v>493</v>
      </c>
      <c r="E96" s="26" t="s">
        <v>27</v>
      </c>
      <c r="F96" t="b">
        <v>1</v>
      </c>
    </row>
    <row r="97" spans="1:6">
      <c r="A97" t="s">
        <v>227</v>
      </c>
      <c r="B97" t="s">
        <v>494</v>
      </c>
      <c r="D97" t="s">
        <v>495</v>
      </c>
      <c r="E97" s="26" t="s">
        <v>121</v>
      </c>
      <c r="F97" t="b">
        <v>1</v>
      </c>
    </row>
    <row r="98" spans="1:6">
      <c r="A98" t="s">
        <v>496</v>
      </c>
      <c r="B98" t="s">
        <v>497</v>
      </c>
      <c r="C98" t="s">
        <v>498</v>
      </c>
      <c r="D98" t="s">
        <v>499</v>
      </c>
      <c r="E98" s="26" t="s">
        <v>27</v>
      </c>
      <c r="F98" t="b">
        <v>1</v>
      </c>
    </row>
    <row r="99" spans="1:6">
      <c r="A99" t="s">
        <v>500</v>
      </c>
      <c r="B99" t="s">
        <v>501</v>
      </c>
      <c r="C99" t="s">
        <v>502</v>
      </c>
      <c r="D99" t="s">
        <v>503</v>
      </c>
      <c r="E99" s="26" t="s">
        <v>27</v>
      </c>
      <c r="F99" t="b">
        <v>1</v>
      </c>
    </row>
    <row r="100" spans="1:6">
      <c r="A100" t="s">
        <v>504</v>
      </c>
      <c r="B100" t="s">
        <v>505</v>
      </c>
      <c r="C100" t="s">
        <v>506</v>
      </c>
      <c r="D100" t="s">
        <v>507</v>
      </c>
      <c r="E100" s="26" t="s">
        <v>121</v>
      </c>
      <c r="F100" t="b">
        <v>1</v>
      </c>
    </row>
    <row r="101" spans="1:6">
      <c r="A101" t="s">
        <v>508</v>
      </c>
      <c r="B101" t="s">
        <v>509</v>
      </c>
      <c r="C101" t="s">
        <v>510</v>
      </c>
      <c r="D101" t="s">
        <v>511</v>
      </c>
      <c r="E101" s="26" t="s">
        <v>27</v>
      </c>
      <c r="F101" t="b">
        <v>1</v>
      </c>
    </row>
    <row r="102" spans="1:6">
      <c r="A102" t="s">
        <v>508</v>
      </c>
      <c r="B102" t="s">
        <v>512</v>
      </c>
      <c r="C102" t="s">
        <v>513</v>
      </c>
      <c r="D102" t="s">
        <v>514</v>
      </c>
      <c r="E102" s="26" t="s">
        <v>27</v>
      </c>
      <c r="F102" t="b">
        <v>1</v>
      </c>
    </row>
    <row r="103" spans="1:6">
      <c r="A103" t="s">
        <v>515</v>
      </c>
      <c r="B103" t="s">
        <v>516</v>
      </c>
      <c r="C103" t="s">
        <v>517</v>
      </c>
      <c r="D103" t="s">
        <v>518</v>
      </c>
      <c r="E103" s="26" t="s">
        <v>27</v>
      </c>
      <c r="F103" t="b">
        <v>1</v>
      </c>
    </row>
    <row r="104" spans="1:6">
      <c r="A104" t="s">
        <v>519</v>
      </c>
      <c r="B104" t="s">
        <v>520</v>
      </c>
      <c r="D104" t="s">
        <v>521</v>
      </c>
      <c r="E104" s="26" t="s">
        <v>27</v>
      </c>
      <c r="F104" t="b">
        <v>1</v>
      </c>
    </row>
    <row r="105" spans="1:6">
      <c r="A105" t="s">
        <v>522</v>
      </c>
      <c r="B105" t="s">
        <v>523</v>
      </c>
      <c r="C105" t="s">
        <v>524</v>
      </c>
      <c r="D105" t="s">
        <v>525</v>
      </c>
      <c r="E105" s="26" t="s">
        <v>27</v>
      </c>
      <c r="F105" t="b">
        <v>0</v>
      </c>
    </row>
  </sheetData>
  <hyperlinks>
    <hyperlink ref="D60" r:id="rId1" xr:uid="{08099834-2B82-4188-8360-BC8B579F4DE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Tally - Check Hours Here</vt:lpstr>
      <vt:lpstr>Running Total</vt:lpstr>
      <vt:lpstr>Weekly Schedule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j.austinmiles</cp:lastModifiedBy>
  <dcterms:created xsi:type="dcterms:W3CDTF">2019-03-29T23:28:27Z</dcterms:created>
  <dcterms:modified xsi:type="dcterms:W3CDTF">2019-03-30T06:50:56Z</dcterms:modified>
</cp:coreProperties>
</file>