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scht-my.sharepoint.com/personal/halam_vscht_cz/Documents/Škola/Laborka/_IMMENSE/data/"/>
    </mc:Choice>
  </mc:AlternateContent>
  <xr:revisionPtr revIDLastSave="0" documentId="8_{4E6E35D9-5F13-464F-8B34-79FF7E97BF5B}" xr6:coauthVersionLast="47" xr6:coauthVersionMax="47" xr10:uidLastSave="{00000000-0000-0000-0000-000000000000}"/>
  <bookViews>
    <workbookView xWindow="-28920" yWindow="-1995" windowWidth="29040" windowHeight="17640" activeTab="2" xr2:uid="{495120CA-0178-45D5-9E7D-B9E7EFEBB45A}"/>
  </bookViews>
  <sheets>
    <sheet name="UCTP" sheetId="1" r:id="rId1"/>
    <sheet name="UCTP (2)" sheetId="4" r:id="rId2"/>
    <sheet name="ENAS-IJP" sheetId="5" r:id="rId3"/>
    <sheet name="UCTP-USS (2)" sheetId="8" r:id="rId4"/>
    <sheet name="ENAS-IJP (2)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5" l="1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U98" i="5"/>
  <c r="U99" i="5"/>
  <c r="U100" i="5"/>
  <c r="U101" i="5"/>
  <c r="U102" i="5"/>
  <c r="U103" i="5"/>
  <c r="U104" i="5"/>
  <c r="U105" i="5"/>
  <c r="U106" i="5"/>
  <c r="U107" i="5"/>
  <c r="U108" i="5"/>
  <c r="U97" i="5"/>
  <c r="U110" i="5"/>
  <c r="U109" i="5"/>
  <c r="U120" i="5"/>
  <c r="U121" i="5"/>
  <c r="U113" i="5"/>
  <c r="U114" i="5"/>
  <c r="U115" i="5"/>
  <c r="U116" i="5"/>
  <c r="U117" i="5"/>
  <c r="R58" i="9"/>
  <c r="R56" i="9"/>
  <c r="S56" i="9" s="1"/>
  <c r="T56" i="9" s="1"/>
  <c r="Q58" i="9"/>
  <c r="S58" i="9" s="1"/>
  <c r="T58" i="9" s="1"/>
  <c r="Q56" i="9"/>
  <c r="T96" i="9"/>
  <c r="S96" i="9"/>
  <c r="R96" i="9"/>
  <c r="Q96" i="9"/>
  <c r="B96" i="9"/>
  <c r="Q95" i="9"/>
  <c r="B95" i="9"/>
  <c r="S93" i="9"/>
  <c r="T93" i="9" s="1"/>
  <c r="R93" i="9"/>
  <c r="Q93" i="9"/>
  <c r="B93" i="9"/>
  <c r="R92" i="9"/>
  <c r="S92" i="9" s="1"/>
  <c r="T92" i="9" s="1"/>
  <c r="Q92" i="9"/>
  <c r="B92" i="9"/>
  <c r="T91" i="9"/>
  <c r="S91" i="9"/>
  <c r="B91" i="9"/>
  <c r="S90" i="9"/>
  <c r="T90" i="9" s="1"/>
  <c r="B90" i="9"/>
  <c r="S89" i="9"/>
  <c r="T89" i="9" s="1"/>
  <c r="B89" i="9"/>
  <c r="Q88" i="9"/>
  <c r="S88" i="9" s="1"/>
  <c r="T88" i="9" s="1"/>
  <c r="B88" i="9"/>
  <c r="Q87" i="9"/>
  <c r="S87" i="9" s="1"/>
  <c r="T87" i="9" s="1"/>
  <c r="B87" i="9"/>
  <c r="Q86" i="9"/>
  <c r="S86" i="9" s="1"/>
  <c r="T86" i="9" s="1"/>
  <c r="B86" i="9"/>
  <c r="R78" i="9"/>
  <c r="Q78" i="9"/>
  <c r="S78" i="9" s="1"/>
  <c r="T78" i="9" s="1"/>
  <c r="B78" i="9"/>
  <c r="R77" i="9"/>
  <c r="Q77" i="9"/>
  <c r="S77" i="9" s="1"/>
  <c r="T77" i="9" s="1"/>
  <c r="B77" i="9"/>
  <c r="R76" i="9"/>
  <c r="Q76" i="9"/>
  <c r="S76" i="9" s="1"/>
  <c r="T76" i="9" s="1"/>
  <c r="B76" i="9"/>
  <c r="T75" i="9"/>
  <c r="S75" i="9"/>
  <c r="R75" i="9"/>
  <c r="Q75" i="9"/>
  <c r="B75" i="9"/>
  <c r="R74" i="9"/>
  <c r="Q74" i="9"/>
  <c r="S74" i="9" s="1"/>
  <c r="T74" i="9" s="1"/>
  <c r="B74" i="9"/>
  <c r="R73" i="9"/>
  <c r="Q73" i="9"/>
  <c r="S73" i="9" s="1"/>
  <c r="T73" i="9" s="1"/>
  <c r="B73" i="9"/>
  <c r="S72" i="9"/>
  <c r="T72" i="9" s="1"/>
  <c r="R72" i="9"/>
  <c r="Q72" i="9"/>
  <c r="B72" i="9"/>
  <c r="T69" i="9"/>
  <c r="S69" i="9"/>
  <c r="B69" i="9"/>
  <c r="S66" i="9"/>
  <c r="T66" i="9" s="1"/>
  <c r="B66" i="9"/>
  <c r="R63" i="9"/>
  <c r="Q63" i="9"/>
  <c r="S63" i="9" s="1"/>
  <c r="T63" i="9" s="1"/>
  <c r="B63" i="9"/>
  <c r="R62" i="9"/>
  <c r="S62" i="9" s="1"/>
  <c r="T62" i="9" s="1"/>
  <c r="Q62" i="9"/>
  <c r="B62" i="9"/>
  <c r="R61" i="9"/>
  <c r="S61" i="9" s="1"/>
  <c r="T61" i="9" s="1"/>
  <c r="Q61" i="9"/>
  <c r="B61" i="9"/>
  <c r="R59" i="9"/>
  <c r="Q59" i="9"/>
  <c r="S59" i="9" s="1"/>
  <c r="T59" i="9" s="1"/>
  <c r="B59" i="9"/>
  <c r="B58" i="9"/>
  <c r="B56" i="9"/>
  <c r="R51" i="9"/>
  <c r="Q51" i="9"/>
  <c r="S51" i="9" s="1"/>
  <c r="T51" i="9" s="1"/>
  <c r="B51" i="9"/>
  <c r="S48" i="9"/>
  <c r="T48" i="9" s="1"/>
  <c r="R48" i="9"/>
  <c r="B48" i="9"/>
  <c r="R47" i="9"/>
  <c r="S47" i="9" s="1"/>
  <c r="T47" i="9" s="1"/>
  <c r="B47" i="9"/>
  <c r="S45" i="9"/>
  <c r="T45" i="9" s="1"/>
  <c r="B45" i="9"/>
  <c r="T44" i="9"/>
  <c r="S44" i="9"/>
  <c r="B44" i="9"/>
  <c r="T42" i="9"/>
  <c r="S42" i="9"/>
  <c r="B42" i="9"/>
  <c r="S41" i="9"/>
  <c r="T41" i="9" s="1"/>
  <c r="B41" i="9"/>
  <c r="S40" i="9"/>
  <c r="T40" i="9" s="1"/>
  <c r="B40" i="9"/>
  <c r="S39" i="9"/>
  <c r="T39" i="9" s="1"/>
  <c r="B39" i="9"/>
  <c r="S38" i="9"/>
  <c r="T38" i="9" s="1"/>
  <c r="B38" i="9"/>
  <c r="S37" i="9"/>
  <c r="T37" i="9" s="1"/>
  <c r="B37" i="9"/>
  <c r="T36" i="9"/>
  <c r="S36" i="9"/>
  <c r="B36" i="9"/>
  <c r="T35" i="9"/>
  <c r="S35" i="9"/>
  <c r="B35" i="9"/>
  <c r="T34" i="9"/>
  <c r="S34" i="9"/>
  <c r="B34" i="9"/>
  <c r="S33" i="9"/>
  <c r="T33" i="9" s="1"/>
  <c r="B33" i="9"/>
  <c r="S32" i="9"/>
  <c r="T32" i="9" s="1"/>
  <c r="B32" i="9"/>
  <c r="S31" i="9"/>
  <c r="T31" i="9" s="1"/>
  <c r="B31" i="9"/>
  <c r="S25" i="9"/>
  <c r="T25" i="9" s="1"/>
  <c r="B25" i="9"/>
  <c r="S23" i="9"/>
  <c r="T23" i="9" s="1"/>
  <c r="B23" i="9"/>
  <c r="U93" i="5"/>
  <c r="V93" i="5" s="1"/>
  <c r="U94" i="5"/>
  <c r="V94" i="5" s="1"/>
  <c r="U95" i="5"/>
  <c r="V95" i="5" s="1"/>
  <c r="U96" i="5"/>
  <c r="V96" i="5" s="1"/>
  <c r="U92" i="5"/>
  <c r="V92" i="5" s="1"/>
  <c r="O17" i="8"/>
  <c r="T108" i="8"/>
  <c r="S108" i="8"/>
  <c r="S107" i="8"/>
  <c r="T107" i="8" s="1"/>
  <c r="T106" i="8"/>
  <c r="S106" i="8"/>
  <c r="S105" i="8"/>
  <c r="T105" i="8" s="1"/>
  <c r="T104" i="8"/>
  <c r="S104" i="8"/>
  <c r="S103" i="8"/>
  <c r="T103" i="8" s="1"/>
  <c r="T102" i="8"/>
  <c r="S102" i="8"/>
  <c r="S101" i="8"/>
  <c r="T101" i="8" s="1"/>
  <c r="T100" i="8"/>
  <c r="S100" i="8"/>
  <c r="T99" i="8"/>
  <c r="S99" i="8"/>
  <c r="T98" i="8"/>
  <c r="S98" i="8"/>
  <c r="S97" i="8"/>
  <c r="T97" i="8" s="1"/>
  <c r="T96" i="8"/>
  <c r="S96" i="8"/>
  <c r="T95" i="8"/>
  <c r="S95" i="8"/>
  <c r="T94" i="8"/>
  <c r="S94" i="8"/>
  <c r="S93" i="8"/>
  <c r="T93" i="8" s="1"/>
  <c r="T92" i="8"/>
  <c r="S92" i="8"/>
  <c r="T91" i="8"/>
  <c r="S91" i="8"/>
  <c r="T90" i="8"/>
  <c r="S90" i="8"/>
  <c r="S89" i="8"/>
  <c r="T89" i="8" s="1"/>
  <c r="T88" i="8"/>
  <c r="S88" i="8"/>
  <c r="T87" i="8"/>
  <c r="S87" i="8"/>
  <c r="T86" i="8"/>
  <c r="S86" i="8"/>
  <c r="S85" i="8"/>
  <c r="T85" i="8" s="1"/>
  <c r="T84" i="8"/>
  <c r="S84" i="8"/>
  <c r="T83" i="8"/>
  <c r="S83" i="8"/>
  <c r="T82" i="8"/>
  <c r="S82" i="8"/>
  <c r="S81" i="8"/>
  <c r="T81" i="8" s="1"/>
  <c r="T80" i="8"/>
  <c r="S80" i="8"/>
  <c r="T79" i="8"/>
  <c r="S79" i="8"/>
  <c r="T78" i="8"/>
  <c r="S78" i="8"/>
  <c r="S77" i="8"/>
  <c r="T77" i="8" s="1"/>
  <c r="T76" i="8"/>
  <c r="S76" i="8"/>
  <c r="T75" i="8"/>
  <c r="S75" i="8"/>
  <c r="T74" i="8"/>
  <c r="S74" i="8"/>
  <c r="S73" i="8"/>
  <c r="T73" i="8" s="1"/>
  <c r="T72" i="8"/>
  <c r="S72" i="8"/>
  <c r="T71" i="8"/>
  <c r="S71" i="8"/>
  <c r="T70" i="8"/>
  <c r="S70" i="8"/>
  <c r="S69" i="8"/>
  <c r="T69" i="8" s="1"/>
  <c r="T68" i="8"/>
  <c r="S68" i="8"/>
  <c r="T67" i="8"/>
  <c r="S67" i="8"/>
  <c r="T66" i="8"/>
  <c r="S66" i="8"/>
  <c r="S65" i="8"/>
  <c r="T65" i="8" s="1"/>
  <c r="T64" i="8"/>
  <c r="S64" i="8"/>
  <c r="T63" i="8"/>
  <c r="S63" i="8"/>
  <c r="T62" i="8"/>
  <c r="S62" i="8"/>
  <c r="S61" i="8"/>
  <c r="T61" i="8" s="1"/>
  <c r="T60" i="8"/>
  <c r="S60" i="8"/>
  <c r="T59" i="8"/>
  <c r="S59" i="8"/>
  <c r="T58" i="8"/>
  <c r="S58" i="8"/>
  <c r="S57" i="8"/>
  <c r="T57" i="8" s="1"/>
  <c r="T56" i="8"/>
  <c r="S56" i="8"/>
  <c r="T55" i="8"/>
  <c r="S55" i="8"/>
  <c r="T54" i="8"/>
  <c r="S54" i="8"/>
  <c r="S53" i="8"/>
  <c r="T53" i="8" s="1"/>
  <c r="T52" i="8"/>
  <c r="S52" i="8"/>
  <c r="T51" i="8"/>
  <c r="S51" i="8"/>
  <c r="T50" i="8"/>
  <c r="S50" i="8"/>
  <c r="S49" i="8"/>
  <c r="T49" i="8" s="1"/>
  <c r="T48" i="8"/>
  <c r="S48" i="8"/>
  <c r="T47" i="8"/>
  <c r="S47" i="8"/>
  <c r="T46" i="8"/>
  <c r="S46" i="8"/>
  <c r="S45" i="8"/>
  <c r="T45" i="8" s="1"/>
  <c r="T44" i="8"/>
  <c r="S44" i="8"/>
  <c r="T43" i="8"/>
  <c r="S43" i="8"/>
  <c r="T42" i="8"/>
  <c r="S42" i="8"/>
  <c r="S41" i="8"/>
  <c r="T41" i="8" s="1"/>
  <c r="T40" i="8"/>
  <c r="S40" i="8"/>
  <c r="T39" i="8"/>
  <c r="S39" i="8"/>
  <c r="T38" i="8"/>
  <c r="S38" i="8"/>
  <c r="S37" i="8"/>
  <c r="T37" i="8" s="1"/>
  <c r="T36" i="8"/>
  <c r="S36" i="8"/>
  <c r="T35" i="8"/>
  <c r="S35" i="8"/>
  <c r="T34" i="8"/>
  <c r="S34" i="8"/>
  <c r="S33" i="8"/>
  <c r="T33" i="8" s="1"/>
  <c r="T32" i="8"/>
  <c r="S32" i="8"/>
  <c r="T31" i="8"/>
  <c r="S31" i="8"/>
  <c r="T30" i="8"/>
  <c r="S30" i="8"/>
  <c r="S29" i="8"/>
  <c r="T29" i="8" s="1"/>
  <c r="T28" i="8"/>
  <c r="S28" i="8"/>
  <c r="T27" i="8"/>
  <c r="S27" i="8"/>
  <c r="T26" i="8"/>
  <c r="S26" i="8"/>
  <c r="S25" i="8"/>
  <c r="T25" i="8" s="1"/>
  <c r="T24" i="8"/>
  <c r="S24" i="8"/>
  <c r="T23" i="8"/>
  <c r="S23" i="8"/>
  <c r="T22" i="8"/>
  <c r="S22" i="8"/>
  <c r="S21" i="8"/>
  <c r="T21" i="8" s="1"/>
  <c r="T20" i="8"/>
  <c r="S20" i="8"/>
  <c r="T19" i="8"/>
  <c r="S19" i="8"/>
  <c r="T18" i="8"/>
  <c r="S18" i="8"/>
  <c r="S17" i="8"/>
  <c r="T17" i="8" s="1"/>
  <c r="T16" i="8"/>
  <c r="S16" i="8"/>
  <c r="T15" i="8"/>
  <c r="S15" i="8"/>
  <c r="T14" i="8"/>
  <c r="S14" i="8"/>
  <c r="S13" i="8"/>
  <c r="T13" i="8" s="1"/>
  <c r="T12" i="8"/>
  <c r="S12" i="8"/>
  <c r="T11" i="8"/>
  <c r="S11" i="8"/>
  <c r="T10" i="8"/>
  <c r="S10" i="8"/>
  <c r="S9" i="8"/>
  <c r="T9" i="8" s="1"/>
  <c r="T8" i="8"/>
  <c r="S8" i="8"/>
  <c r="T7" i="8"/>
  <c r="S7" i="8"/>
  <c r="T6" i="8"/>
  <c r="S6" i="8"/>
  <c r="S5" i="8"/>
  <c r="T5" i="8" s="1"/>
  <c r="T4" i="8"/>
  <c r="S4" i="8"/>
  <c r="T3" i="8"/>
  <c r="S3" i="8"/>
  <c r="T2" i="8"/>
  <c r="S2" i="8"/>
  <c r="B2" i="8"/>
  <c r="R95" i="9" l="1"/>
  <c r="S95" i="9" s="1"/>
  <c r="T95" i="9" s="1"/>
  <c r="U87" i="5"/>
  <c r="W87" i="5" s="1"/>
  <c r="X87" i="5" s="1"/>
  <c r="U88" i="5"/>
  <c r="W88" i="5" s="1"/>
  <c r="X88" i="5" s="1"/>
  <c r="U86" i="5"/>
  <c r="U80" i="5"/>
  <c r="V80" i="5"/>
  <c r="U81" i="5"/>
  <c r="V81" i="5"/>
  <c r="U82" i="5"/>
  <c r="V82" i="5"/>
  <c r="U83" i="5"/>
  <c r="V83" i="5"/>
  <c r="U84" i="5"/>
  <c r="V84" i="5"/>
  <c r="U85" i="5"/>
  <c r="V85" i="5"/>
  <c r="V79" i="5"/>
  <c r="U79" i="5"/>
  <c r="V78" i="5"/>
  <c r="V77" i="5"/>
  <c r="U78" i="5"/>
  <c r="U77" i="5"/>
  <c r="V50" i="5"/>
  <c r="V51" i="5"/>
  <c r="V52" i="5"/>
  <c r="V53" i="5"/>
  <c r="V54" i="5"/>
  <c r="V55" i="5"/>
  <c r="V49" i="5"/>
  <c r="U50" i="5"/>
  <c r="U51" i="5"/>
  <c r="U52" i="5"/>
  <c r="U53" i="5"/>
  <c r="U54" i="5"/>
  <c r="U55" i="5"/>
  <c r="U49" i="5"/>
  <c r="V59" i="5"/>
  <c r="V60" i="5"/>
  <c r="V61" i="5"/>
  <c r="V62" i="5"/>
  <c r="V63" i="5"/>
  <c r="U59" i="5"/>
  <c r="U60" i="5"/>
  <c r="U61" i="5"/>
  <c r="U62" i="5"/>
  <c r="U63" i="5"/>
  <c r="V64" i="5"/>
  <c r="U64" i="5"/>
  <c r="V70" i="5"/>
  <c r="V71" i="5"/>
  <c r="V72" i="5"/>
  <c r="V73" i="5"/>
  <c r="U70" i="5"/>
  <c r="U71" i="5"/>
  <c r="U72" i="5"/>
  <c r="U73" i="5"/>
  <c r="V75" i="5"/>
  <c r="V76" i="5"/>
  <c r="U75" i="5"/>
  <c r="U76" i="5"/>
  <c r="V74" i="5"/>
  <c r="U74" i="5"/>
  <c r="X49" i="5"/>
  <c r="X50" i="5"/>
  <c r="X52" i="5"/>
  <c r="X53" i="5"/>
  <c r="X54" i="5"/>
  <c r="X55" i="5"/>
  <c r="X5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2" i="5"/>
  <c r="W43" i="5"/>
  <c r="X43" i="5" s="1"/>
  <c r="W44" i="5"/>
  <c r="X44" i="5" s="1"/>
  <c r="W45" i="5"/>
  <c r="X45" i="5" s="1"/>
  <c r="W18" i="5"/>
  <c r="X1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99" i="5"/>
  <c r="X99" i="5" s="1"/>
  <c r="W100" i="5"/>
  <c r="X100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46" i="5"/>
  <c r="X46" i="5" s="1"/>
  <c r="W56" i="5"/>
  <c r="X56" i="5" s="1"/>
  <c r="W58" i="5"/>
  <c r="X58" i="5" s="1"/>
  <c r="W65" i="5"/>
  <c r="X65" i="5" s="1"/>
  <c r="W67" i="5"/>
  <c r="X67" i="5" s="1"/>
  <c r="W68" i="5"/>
  <c r="X68" i="5" s="1"/>
  <c r="W69" i="5"/>
  <c r="X6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8" i="5"/>
  <c r="X8" i="5" s="1"/>
  <c r="W9" i="5"/>
  <c r="X9" i="5" s="1"/>
  <c r="W66" i="5"/>
  <c r="X66" i="5" s="1"/>
  <c r="V48" i="5"/>
  <c r="W48" i="5" s="1"/>
  <c r="X48" i="5" s="1"/>
  <c r="V47" i="5"/>
  <c r="W47" i="5" s="1"/>
  <c r="X47" i="5" s="1"/>
  <c r="W42" i="5"/>
  <c r="X42" i="5" s="1"/>
  <c r="W41" i="5"/>
  <c r="X41" i="5" s="1"/>
  <c r="W10" i="5"/>
  <c r="X10" i="5" s="1"/>
  <c r="W7" i="5"/>
  <c r="X7" i="5" s="1"/>
  <c r="W6" i="5"/>
  <c r="X6" i="5" s="1"/>
  <c r="W5" i="5"/>
  <c r="X5" i="5" s="1"/>
  <c r="W4" i="5"/>
  <c r="X4" i="5" s="1"/>
  <c r="W3" i="5"/>
  <c r="X3" i="5" s="1"/>
  <c r="W2" i="5"/>
  <c r="X2" i="5" s="1"/>
  <c r="B26" i="4"/>
  <c r="L2" i="4"/>
  <c r="L5" i="4"/>
  <c r="L9" i="4"/>
  <c r="J5" i="4"/>
  <c r="J8" i="4"/>
  <c r="J9" i="4"/>
  <c r="J2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3" i="4"/>
  <c r="W79" i="5" l="1"/>
  <c r="X79" i="5" s="1"/>
  <c r="W72" i="5"/>
  <c r="X72" i="5" s="1"/>
  <c r="W85" i="5"/>
  <c r="X85" i="5" s="1"/>
  <c r="W62" i="5"/>
  <c r="X62" i="5" s="1"/>
  <c r="W71" i="5"/>
  <c r="X71" i="5" s="1"/>
  <c r="W70" i="5"/>
  <c r="X70" i="5" s="1"/>
  <c r="W81" i="5"/>
  <c r="X81" i="5" s="1"/>
  <c r="W83" i="5"/>
  <c r="X83" i="5" s="1"/>
  <c r="W80" i="5"/>
  <c r="X80" i="5" s="1"/>
  <c r="W82" i="5"/>
  <c r="X82" i="5" s="1"/>
  <c r="W64" i="5"/>
  <c r="X64" i="5" s="1"/>
  <c r="W63" i="5"/>
  <c r="X63" i="5" s="1"/>
  <c r="W84" i="5"/>
  <c r="X84" i="5" s="1"/>
  <c r="W73" i="5"/>
  <c r="X73" i="5" s="1"/>
  <c r="W61" i="5"/>
  <c r="X61" i="5" s="1"/>
  <c r="W86" i="5"/>
  <c r="X86" i="5" s="1"/>
  <c r="W78" i="5"/>
  <c r="X78" i="5" s="1"/>
  <c r="W77" i="5"/>
  <c r="X77" i="5" s="1"/>
  <c r="W51" i="5"/>
  <c r="X51" i="5" s="1"/>
  <c r="W60" i="5"/>
  <c r="X60" i="5" s="1"/>
  <c r="W59" i="5"/>
  <c r="X59" i="5" s="1"/>
  <c r="W76" i="5"/>
  <c r="X76" i="5" s="1"/>
  <c r="W75" i="5"/>
  <c r="X75" i="5" s="1"/>
  <c r="W74" i="5"/>
  <c r="X74" i="5" s="1"/>
</calcChain>
</file>

<file path=xl/sharedStrings.xml><?xml version="1.0" encoding="utf-8"?>
<sst xmlns="http://schemas.openxmlformats.org/spreadsheetml/2006/main" count="1734" uniqueCount="248">
  <si>
    <t>ENAS/UCTP</t>
  </si>
  <si>
    <t>index</t>
  </si>
  <si>
    <t>Sample Nr.</t>
  </si>
  <si>
    <t>Ink</t>
  </si>
  <si>
    <t>Membrane</t>
  </si>
  <si>
    <t>Pt loading - anode/cathode - mg/cm2</t>
  </si>
  <si>
    <t>Comment</t>
  </si>
  <si>
    <t>UCTP</t>
  </si>
  <si>
    <t>STDPt</t>
  </si>
  <si>
    <t>Nafion 212</t>
  </si>
  <si>
    <t>0,24/0,36</t>
  </si>
  <si>
    <t>II</t>
  </si>
  <si>
    <t>FS-960-RF</t>
  </si>
  <si>
    <t>?</t>
  </si>
  <si>
    <t>dead</t>
  </si>
  <si>
    <t>x</t>
  </si>
  <si>
    <t>neexistuje :&lt;</t>
  </si>
  <si>
    <t>0,27/0,27</t>
  </si>
  <si>
    <t>III, dead</t>
  </si>
  <si>
    <t>0,23/0,52</t>
  </si>
  <si>
    <t>I</t>
  </si>
  <si>
    <t>0,15/0,22</t>
  </si>
  <si>
    <t>IV</t>
  </si>
  <si>
    <t>0,12/0,39</t>
  </si>
  <si>
    <t>0,17/0,29</t>
  </si>
  <si>
    <t>III</t>
  </si>
  <si>
    <t>0,19/0,31</t>
  </si>
  <si>
    <t>VI (second measurement in 10+)</t>
  </si>
  <si>
    <t>0,19/0,28</t>
  </si>
  <si>
    <t>V (second measurement in 11+)</t>
  </si>
  <si>
    <t>0,28/0,27</t>
  </si>
  <si>
    <t>0,33/0,33</t>
  </si>
  <si>
    <t>GLYPt</t>
  </si>
  <si>
    <t>0,20/0,20</t>
  </si>
  <si>
    <t>3% Glycerin</t>
  </si>
  <si>
    <t>0,10/0,10</t>
  </si>
  <si>
    <t>FS-715</t>
  </si>
  <si>
    <t>0,3/0,3</t>
  </si>
  <si>
    <t>FS-940</t>
  </si>
  <si>
    <t>Cross out, no EIS, no CV</t>
  </si>
  <si>
    <t>PtCIonomer2</t>
  </si>
  <si>
    <t>Ionomer 2 from POLYMAT_not working</t>
  </si>
  <si>
    <t>Alba</t>
  </si>
  <si>
    <t>KHE_21a</t>
  </si>
  <si>
    <t>moje</t>
  </si>
  <si>
    <t>0,2/0,2</t>
  </si>
  <si>
    <t>0,1/0,1</t>
  </si>
  <si>
    <t>* - srovnavaci</t>
  </si>
  <si>
    <t>new spray speed 0,25 - 0,3 mL/min</t>
  </si>
  <si>
    <t>0,1/0,3</t>
  </si>
  <si>
    <t>loading A</t>
  </si>
  <si>
    <t>loading K</t>
  </si>
  <si>
    <t>total load</t>
  </si>
  <si>
    <t>TESTED</t>
  </si>
  <si>
    <t>ALL DATA AVAILABLE</t>
  </si>
  <si>
    <t>Sample Nr. (=INDEX Nr.)</t>
  </si>
  <si>
    <t>Original SAMPLE Nr.</t>
  </si>
  <si>
    <t>RAW LOAD</t>
  </si>
  <si>
    <t>RAW IMP</t>
  </si>
  <si>
    <t>RAW CV</t>
  </si>
  <si>
    <t>opt</t>
  </si>
  <si>
    <t>LOAD</t>
  </si>
  <si>
    <t>IMP</t>
  </si>
  <si>
    <t>CV</t>
  </si>
  <si>
    <t>Catalyst</t>
  </si>
  <si>
    <t>Ionomer</t>
  </si>
  <si>
    <t>Solvent</t>
  </si>
  <si>
    <t>I:C ratio</t>
  </si>
  <si>
    <t>Filename</t>
  </si>
  <si>
    <t>A loading</t>
  </si>
  <si>
    <t>K loading</t>
  </si>
  <si>
    <t>Loading color scale</t>
  </si>
  <si>
    <t>max power density (W/cm2)</t>
  </si>
  <si>
    <t>OCV</t>
  </si>
  <si>
    <t>U at 1A/cm2</t>
  </si>
  <si>
    <r>
      <t>ohmic resistance (</t>
    </r>
    <r>
      <rPr>
        <sz val="11"/>
        <color theme="1"/>
        <rFont val="Calibri"/>
        <family val="2"/>
        <charset val="238"/>
      </rPr>
      <t>Ω</t>
    </r>
    <r>
      <rPr>
        <sz val="6.05"/>
        <color theme="1"/>
        <rFont val="Calibri"/>
        <family val="2"/>
        <charset val="238"/>
      </rPr>
      <t>)</t>
    </r>
  </si>
  <si>
    <r>
      <t>polarization resistance (</t>
    </r>
    <r>
      <rPr>
        <sz val="11"/>
        <color theme="1"/>
        <rFont val="Calibri"/>
        <family val="2"/>
        <charset val="238"/>
      </rPr>
      <t>Ω</t>
    </r>
    <r>
      <rPr>
        <sz val="6.05"/>
        <color theme="1"/>
        <rFont val="Calibri"/>
        <family val="2"/>
        <charset val="238"/>
      </rPr>
      <t>)</t>
    </r>
  </si>
  <si>
    <t>mass specific surface (m2/g)</t>
  </si>
  <si>
    <t>KHE_04</t>
  </si>
  <si>
    <t>Pt/C 20%</t>
  </si>
  <si>
    <t>0.1/0.3 (asi)</t>
  </si>
  <si>
    <t>one side</t>
  </si>
  <si>
    <t>Batch 1</t>
  </si>
  <si>
    <t>KHE_05</t>
  </si>
  <si>
    <t>0.28/0.3 (asi)</t>
  </si>
  <si>
    <t>KHE_15</t>
  </si>
  <si>
    <t>Pt/C 40%</t>
  </si>
  <si>
    <t>0.53/1.05</t>
  </si>
  <si>
    <t>Batch 2</t>
  </si>
  <si>
    <t>1.05/1.58</t>
  </si>
  <si>
    <t>KHE_16</t>
  </si>
  <si>
    <t>0.62/1.25</t>
  </si>
  <si>
    <t>Batch 3</t>
  </si>
  <si>
    <t>NL001_C</t>
  </si>
  <si>
    <t>Pt_NL001</t>
  </si>
  <si>
    <t>0.29/0.3</t>
  </si>
  <si>
    <t>one side, ultimately bad</t>
  </si>
  <si>
    <t>Batch 4</t>
  </si>
  <si>
    <t>NaN</t>
  </si>
  <si>
    <t>[]</t>
  </si>
  <si>
    <t>gone</t>
  </si>
  <si>
    <t>lost to the zone</t>
  </si>
  <si>
    <t>Imm-PtC_KHE_02</t>
  </si>
  <si>
    <t>Catalyst 1</t>
  </si>
  <si>
    <t>0.1/0.1</t>
  </si>
  <si>
    <t>Batch 5</t>
  </si>
  <si>
    <t>bad</t>
  </si>
  <si>
    <t>lost in the void</t>
  </si>
  <si>
    <t>Catalyst 2</t>
  </si>
  <si>
    <t>0.06/0.1</t>
  </si>
  <si>
    <t>flowfield anode 0.06</t>
  </si>
  <si>
    <t>K.I.A.</t>
  </si>
  <si>
    <t>Intern_STDPt</t>
  </si>
  <si>
    <t>flowfield cathode</t>
  </si>
  <si>
    <t>Batch 7</t>
  </si>
  <si>
    <t>Imm-PtC_KHE_03</t>
  </si>
  <si>
    <t>EHU CX Nafion PEG 6 kDa</t>
  </si>
  <si>
    <t>0.044/0.089</t>
  </si>
  <si>
    <t>Thickness available</t>
  </si>
  <si>
    <t>Batch 8</t>
  </si>
  <si>
    <t>0.089/0.089</t>
  </si>
  <si>
    <t>Imm-PtC_KHE_04</t>
  </si>
  <si>
    <t>* - Maybe both 0.09/0.09</t>
  </si>
  <si>
    <t>post</t>
  </si>
  <si>
    <t>FS-930-RFS</t>
  </si>
  <si>
    <t>*</t>
  </si>
  <si>
    <t>FS-715-RFS</t>
  </si>
  <si>
    <t>Imm-PtC_TZ01</t>
  </si>
  <si>
    <t>Tanaka 29.1 %</t>
  </si>
  <si>
    <t>Nafion D-512 (5wt.%)</t>
  </si>
  <si>
    <t>H2O:IPA:Gly (1:1:0.44)</t>
  </si>
  <si>
    <t>0.058/0.11</t>
  </si>
  <si>
    <t>Batch 9</t>
  </si>
  <si>
    <t>Imm-PtC_KHE_05</t>
  </si>
  <si>
    <t>H2O:IPA (1:1)</t>
  </si>
  <si>
    <t>0.12/0.12</t>
  </si>
  <si>
    <t>0.06/0.12</t>
  </si>
  <si>
    <t>Imm-PtC_KHE_06</t>
  </si>
  <si>
    <t>H2O:IPA:Gly (1:1:0.08)</t>
  </si>
  <si>
    <t>0.11/0.11</t>
  </si>
  <si>
    <t>0.056/0.11</t>
  </si>
  <si>
    <t>Tubaf 40 % PtC</t>
  </si>
  <si>
    <t>H2O:EG:1-propanol</t>
  </si>
  <si>
    <t>?/0.047</t>
  </si>
  <si>
    <t>Batch 10</t>
  </si>
  <si>
    <t>Tubaf 20 % PtC</t>
  </si>
  <si>
    <t>0.269 total</t>
  </si>
  <si>
    <t>0.222 total</t>
  </si>
  <si>
    <t>Gore 765.08</t>
  </si>
  <si>
    <t>0.218 total</t>
  </si>
  <si>
    <t>Imm-PtC_KHE_11</t>
  </si>
  <si>
    <t>EHU CXN PEG 6 kDa 0.5:0.27</t>
  </si>
  <si>
    <t>H2O:IPA:EtOH</t>
  </si>
  <si>
    <t>c:a = 2:1</t>
  </si>
  <si>
    <t>Batch 11</t>
  </si>
  <si>
    <t>2.4:1</t>
  </si>
  <si>
    <t>2:1</t>
  </si>
  <si>
    <t>Nafion 211</t>
  </si>
  <si>
    <t>one-sided (cathode)</t>
  </si>
  <si>
    <t>Imm-PtC_KHE_12</t>
  </si>
  <si>
    <t>Imm-PtC_KHE_13</t>
  </si>
  <si>
    <t>EHU N2 CXN PEG 6 kDa 0.5:0.5</t>
  </si>
  <si>
    <t>8:3</t>
  </si>
  <si>
    <t>Batch 13</t>
  </si>
  <si>
    <t>Imm-PtC_KHE_17</t>
  </si>
  <si>
    <t>H2O:EtOH (30:70)</t>
  </si>
  <si>
    <t>1:1</t>
  </si>
  <si>
    <t>Batch 14</t>
  </si>
  <si>
    <t>1:2</t>
  </si>
  <si>
    <t>Imm-PtC_KHE_20</t>
  </si>
  <si>
    <t>Gore 775.15</t>
  </si>
  <si>
    <t>Tubaf-PtC_KHE_04_01</t>
  </si>
  <si>
    <t>TUBAF K2PtCl6</t>
  </si>
  <si>
    <t>H2O:EtOH:EG</t>
  </si>
  <si>
    <t>Batch 15</t>
  </si>
  <si>
    <t>Tubaf-PtC_KHE_04_02</t>
  </si>
  <si>
    <t>one sided</t>
  </si>
  <si>
    <t>Batch 16</t>
  </si>
  <si>
    <t>Imm-PtC_KHE_25</t>
  </si>
  <si>
    <t>H2O:EtOH</t>
  </si>
  <si>
    <t>Aquivion 50</t>
  </si>
  <si>
    <t>Batch 18</t>
  </si>
  <si>
    <t>Nafion HP</t>
  </si>
  <si>
    <t>Nafion XL</t>
  </si>
  <si>
    <t>5x6 cm</t>
  </si>
  <si>
    <t>Tubaf-PtC_KHE_04_03</t>
  </si>
  <si>
    <t>Batch 19</t>
  </si>
  <si>
    <t>Imm-PtC_KHE_29</t>
  </si>
  <si>
    <t>Nafion 115</t>
  </si>
  <si>
    <t>Odtud…</t>
  </si>
  <si>
    <t>Batch 20</t>
  </si>
  <si>
    <t>CXN_PEG6 (0.5:0.5)</t>
  </si>
  <si>
    <t>Imm-PtC_KHE_26</t>
  </si>
  <si>
    <t>...az sem upe napicu</t>
  </si>
  <si>
    <t>TUBAF-PtC_KHE_05-09</t>
  </si>
  <si>
    <t>Anoo</t>
  </si>
  <si>
    <t>Batch 21</t>
  </si>
  <si>
    <t>same cat as 04_01</t>
  </si>
  <si>
    <t>Batch 22</t>
  </si>
  <si>
    <t>Imm-PtC_KHE_32_KHE_34</t>
  </si>
  <si>
    <t>Batch 23</t>
  </si>
  <si>
    <t>Cmid_01</t>
  </si>
  <si>
    <t>Imm-PtC_KHE_31_KHE_33 = reference ink</t>
  </si>
  <si>
    <t>Batch 24</t>
  </si>
  <si>
    <t>Cmid_02</t>
  </si>
  <si>
    <t>Imm-PtC_KHE_31_KHE_33</t>
  </si>
  <si>
    <t>Cmid_03</t>
  </si>
  <si>
    <t>Nmid_01</t>
  </si>
  <si>
    <t>Nmid_02</t>
  </si>
  <si>
    <t>Nmid_03</t>
  </si>
  <si>
    <t>Nmax_01</t>
  </si>
  <si>
    <t>Nmax_02</t>
  </si>
  <si>
    <t>Nmax_03</t>
  </si>
  <si>
    <t>Nmin_01</t>
  </si>
  <si>
    <t>Nmin_02</t>
  </si>
  <si>
    <t>Nmin_03</t>
  </si>
  <si>
    <t>Imm-PtC_KHE36</t>
  </si>
  <si>
    <t>Nafion D-521 + EHU CX ionomers</t>
  </si>
  <si>
    <t xml:space="preserve">Batch 25 </t>
  </si>
  <si>
    <t>Imm-PtC_KHE_37</t>
  </si>
  <si>
    <t>Biopolymer EHU</t>
  </si>
  <si>
    <t>Batch 26</t>
  </si>
  <si>
    <t>Imm-PtC_KHE_38</t>
  </si>
  <si>
    <t>Batch 27</t>
  </si>
  <si>
    <t>Imm-PtC_KHE_06_11 as in 05_09</t>
  </si>
  <si>
    <t>Batch 28</t>
  </si>
  <si>
    <t>Imm-PtC_KHE_05_09</t>
  </si>
  <si>
    <t>TUBAF-PtC_KHE_06_12</t>
  </si>
  <si>
    <t>TUBAF K2PtCl6 (NLPtC_12)</t>
  </si>
  <si>
    <t>Batch 29</t>
  </si>
  <si>
    <r>
      <rPr>
        <b/>
        <sz val="11"/>
        <color theme="1"/>
        <rFont val="Calibri"/>
        <family val="2"/>
        <charset val="238"/>
        <scheme val="minor"/>
      </rPr>
      <t>Anode:</t>
    </r>
    <r>
      <rPr>
        <sz val="11"/>
        <color theme="1"/>
        <rFont val="Calibri"/>
        <family val="2"/>
        <charset val="238"/>
        <scheme val="minor"/>
      </rPr>
      <t xml:space="preserve"> TUBAF K2PtCl6 NLPtC_13 - synthesis in EG</t>
    </r>
  </si>
  <si>
    <t>Batch 30</t>
  </si>
  <si>
    <t>Cathode: TUBAF K2PtCl6 NLPtC_12 - synthesis in EG:H2O</t>
  </si>
  <si>
    <t>STD Pt</t>
  </si>
  <si>
    <t>Pt/C 40% HiSPEC 4000</t>
  </si>
  <si>
    <t>Nafion D-512 5 wt.%</t>
  </si>
  <si>
    <t>IPA:ACETONE</t>
  </si>
  <si>
    <t>VI</t>
  </si>
  <si>
    <t>V</t>
  </si>
  <si>
    <t>GLY</t>
  </si>
  <si>
    <t>H2O:IPA:Gly</t>
  </si>
  <si>
    <t>FS-940-RF</t>
  </si>
  <si>
    <t>PtC Ionomer 2</t>
  </si>
  <si>
    <t>KHE_21</t>
  </si>
  <si>
    <t>mass specific surface (cm2/mg)</t>
  </si>
  <si>
    <t>Imm-PtC_KHE_32_KHE_35</t>
  </si>
  <si>
    <t>Imm-PtC_KHE_32_KHE_37</t>
  </si>
  <si>
    <t>Imm-PtC_KHE_32_KHE_38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</si>
</sst>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FF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6.05"/>
      <color theme="1"/>
      <name val="Calibri"/>
      <family val="2"/>
      <charset val="238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0" fillId="5" borderId="0" xfId="0" applyFill="1"/>
    <xf numFmtId="0" fontId="4" fillId="5" borderId="0" xfId="0" applyFont="1" applyFill="1" applyAlignment="1">
      <alignment horizontal="center" vertical="center"/>
    </xf>
    <xf numFmtId="0" fontId="0" fillId="6" borderId="0" xfId="0" applyFill="1"/>
    <xf numFmtId="0" fontId="4" fillId="6" borderId="0" xfId="0" applyFont="1" applyFill="1" applyAlignment="1">
      <alignment horizontal="center" vertical="center"/>
    </xf>
    <xf numFmtId="0" fontId="0" fillId="7" borderId="0" xfId="0" applyFill="1"/>
    <xf numFmtId="0" fontId="4" fillId="7" borderId="0" xfId="0" applyFont="1" applyFill="1" applyAlignment="1">
      <alignment horizontal="center" vertical="center"/>
    </xf>
    <xf numFmtId="0" fontId="0" fillId="8" borderId="0" xfId="0" applyFill="1"/>
    <xf numFmtId="0" fontId="4" fillId="8" borderId="0" xfId="0" applyFont="1" applyFill="1" applyAlignment="1">
      <alignment horizontal="center" vertical="center"/>
    </xf>
    <xf numFmtId="0" fontId="0" fillId="9" borderId="0" xfId="0" applyFill="1"/>
    <xf numFmtId="0" fontId="4" fillId="9" borderId="0" xfId="0" applyFont="1" applyFill="1" applyAlignment="1">
      <alignment horizontal="center" vertical="center"/>
    </xf>
    <xf numFmtId="0" fontId="0" fillId="10" borderId="0" xfId="0" applyFill="1"/>
    <xf numFmtId="0" fontId="4" fillId="10" borderId="0" xfId="0" applyFont="1" applyFill="1" applyAlignment="1">
      <alignment horizontal="center" vertical="center"/>
    </xf>
    <xf numFmtId="0" fontId="0" fillId="11" borderId="0" xfId="0" applyFill="1"/>
    <xf numFmtId="0" fontId="4" fillId="11" borderId="0" xfId="0" applyFont="1" applyFill="1" applyAlignment="1">
      <alignment horizontal="center" vertical="center"/>
    </xf>
    <xf numFmtId="20" fontId="0" fillId="10" borderId="0" xfId="0" quotePrefix="1" applyNumberFormat="1" applyFill="1"/>
    <xf numFmtId="0" fontId="0" fillId="12" borderId="0" xfId="0" applyFill="1"/>
    <xf numFmtId="0" fontId="4" fillId="12" borderId="0" xfId="0" applyFont="1" applyFill="1" applyAlignment="1">
      <alignment horizontal="center" vertical="center"/>
    </xf>
    <xf numFmtId="0" fontId="0" fillId="13" borderId="0" xfId="0" applyFill="1"/>
    <xf numFmtId="0" fontId="4" fillId="13" borderId="0" xfId="0" applyFont="1" applyFill="1" applyAlignment="1">
      <alignment horizontal="center" vertical="center"/>
    </xf>
    <xf numFmtId="0" fontId="0" fillId="12" borderId="0" xfId="0" quotePrefix="1" applyFill="1"/>
    <xf numFmtId="0" fontId="0" fillId="14" borderId="0" xfId="0" applyFill="1"/>
    <xf numFmtId="0" fontId="4" fillId="14" borderId="0" xfId="0" applyFont="1" applyFill="1" applyAlignment="1">
      <alignment horizontal="center" vertical="center"/>
    </xf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4" fillId="12" borderId="0" xfId="0" applyFont="1" applyFill="1"/>
    <xf numFmtId="0" fontId="4" fillId="10" borderId="0" xfId="0" applyFont="1" applyFill="1"/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0" xfId="0" applyFill="1"/>
    <xf numFmtId="0" fontId="5" fillId="15" borderId="0" xfId="0" applyFont="1" applyFill="1" applyAlignment="1">
      <alignment horizontal="center" vertical="center"/>
    </xf>
    <xf numFmtId="0" fontId="2" fillId="15" borderId="0" xfId="0" applyFont="1" applyFill="1"/>
    <xf numFmtId="0" fontId="6" fillId="15" borderId="0" xfId="0" applyFont="1" applyFill="1"/>
    <xf numFmtId="0" fontId="0" fillId="16" borderId="0" xfId="0" applyFill="1"/>
    <xf numFmtId="0" fontId="4" fillId="16" borderId="0" xfId="0" applyFont="1" applyFill="1" applyAlignment="1">
      <alignment horizontal="center" vertical="center"/>
    </xf>
    <xf numFmtId="0" fontId="0" fillId="17" borderId="0" xfId="0" applyFill="1"/>
    <xf numFmtId="0" fontId="4" fillId="17" borderId="0" xfId="0" applyFont="1" applyFill="1" applyAlignment="1">
      <alignment horizontal="center" vertical="center"/>
    </xf>
    <xf numFmtId="0" fontId="0" fillId="18" borderId="0" xfId="0" applyFill="1"/>
    <xf numFmtId="0" fontId="4" fillId="18" borderId="0" xfId="0" applyFont="1" applyFill="1" applyAlignment="1">
      <alignment horizontal="center" vertical="center"/>
    </xf>
    <xf numFmtId="0" fontId="0" fillId="19" borderId="0" xfId="0" applyFill="1"/>
    <xf numFmtId="0" fontId="4" fillId="19" borderId="0" xfId="0" applyFont="1" applyFill="1" applyAlignment="1">
      <alignment horizontal="center" vertical="center"/>
    </xf>
    <xf numFmtId="0" fontId="4" fillId="18" borderId="0" xfId="0" applyFont="1" applyFill="1"/>
    <xf numFmtId="0" fontId="4" fillId="6" borderId="0" xfId="0" applyFont="1" applyFill="1"/>
    <xf numFmtId="0" fontId="0" fillId="20" borderId="0" xfId="0" applyFill="1"/>
    <xf numFmtId="0" fontId="4" fillId="20" borderId="0" xfId="0" applyFont="1" applyFill="1" applyAlignment="1">
      <alignment horizontal="center" vertical="center"/>
    </xf>
    <xf numFmtId="0" fontId="4" fillId="3" borderId="0" xfId="0" applyFont="1" applyFill="1"/>
    <xf numFmtId="0" fontId="4" fillId="4" borderId="0" xfId="0" applyFont="1" applyFill="1"/>
    <xf numFmtId="0" fontId="4" fillId="7" borderId="0" xfId="0" applyFont="1" applyFill="1"/>
    <xf numFmtId="0" fontId="4" fillId="20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1" borderId="0" xfId="0" applyFont="1" applyFill="1"/>
    <xf numFmtId="0" fontId="4" fillId="14" borderId="0" xfId="0" applyFont="1" applyFill="1"/>
    <xf numFmtId="0" fontId="4" fillId="16" borderId="0" xfId="0" applyFont="1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0" fontId="0" fillId="5" borderId="0" xfId="0" quotePrefix="1" applyNumberFormat="1" applyFill="1"/>
    <xf numFmtId="0" fontId="0" fillId="5" borderId="0" xfId="0" quotePrefix="1" applyFill="1"/>
    <xf numFmtId="0" fontId="4" fillId="5" borderId="0" xfId="0" applyFont="1" applyFill="1"/>
    <xf numFmtId="0" fontId="0" fillId="21" borderId="0" xfId="0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0" fillId="21" borderId="0" xfId="0" applyFill="1"/>
    <xf numFmtId="0" fontId="4" fillId="21" borderId="0" xfId="0" applyFont="1" applyFill="1"/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0" fillId="22" borderId="0" xfId="0" applyFill="1"/>
    <xf numFmtId="0" fontId="4" fillId="22" borderId="0" xfId="0" applyFont="1" applyFill="1"/>
    <xf numFmtId="0" fontId="0" fillId="22" borderId="0" xfId="0" quotePrefix="1" applyFill="1"/>
    <xf numFmtId="164" fontId="0" fillId="3" borderId="0" xfId="0" applyNumberFormat="1" applyFill="1"/>
    <xf numFmtId="164" fontId="0" fillId="4" borderId="0" xfId="0" applyNumberFormat="1" applyFill="1"/>
    <xf numFmtId="164" fontId="0" fillId="7" borderId="0" xfId="0" applyNumberFormat="1" applyFill="1"/>
    <xf numFmtId="164" fontId="0" fillId="6" borderId="0" xfId="0" applyNumberFormat="1" applyFill="1"/>
    <xf numFmtId="164" fontId="0" fillId="20" borderId="0" xfId="0" applyNumberFormat="1" applyFill="1"/>
    <xf numFmtId="164" fontId="0" fillId="2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1" borderId="0" xfId="0" applyNumberFormat="1" applyFill="1"/>
    <xf numFmtId="164" fontId="0" fillId="10" borderId="0" xfId="0" applyNumberFormat="1" applyFill="1"/>
    <xf numFmtId="164" fontId="0" fillId="5" borderId="0" xfId="0" applyNumberFormat="1" applyFill="1"/>
    <xf numFmtId="164" fontId="0" fillId="12" borderId="0" xfId="0" applyNumberFormat="1" applyFill="1"/>
    <xf numFmtId="164" fontId="0" fillId="22" borderId="0" xfId="0" applyNumberFormat="1" applyFill="1"/>
    <xf numFmtId="164" fontId="0" fillId="21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164" fontId="0" fillId="18" borderId="0" xfId="0" applyNumberFormat="1" applyFill="1"/>
    <xf numFmtId="164" fontId="0" fillId="17" borderId="0" xfId="0" applyNumberFormat="1" applyFill="1"/>
    <xf numFmtId="164" fontId="0" fillId="19" borderId="0" xfId="0" applyNumberFormat="1" applyFill="1"/>
    <xf numFmtId="0" fontId="7" fillId="9" borderId="0" xfId="0" applyFont="1" applyFill="1"/>
    <xf numFmtId="0" fontId="7" fillId="9" borderId="0" xfId="0" applyFont="1" applyFill="1" applyAlignment="1">
      <alignment horizontal="center" vertical="center"/>
    </xf>
    <xf numFmtId="164" fontId="7" fillId="9" borderId="0" xfId="0" applyNumberFormat="1" applyFont="1" applyFill="1"/>
    <xf numFmtId="0" fontId="0" fillId="13" borderId="0" xfId="0" applyFill="1" applyAlignment="1">
      <alignment horizontal="center" vertical="center"/>
    </xf>
    <xf numFmtId="0" fontId="7" fillId="13" borderId="0" xfId="0" applyFont="1" applyFill="1"/>
    <xf numFmtId="0" fontId="7" fillId="13" borderId="0" xfId="0" applyFont="1" applyFill="1" applyAlignment="1">
      <alignment horizontal="center" vertical="center"/>
    </xf>
    <xf numFmtId="164" fontId="7" fillId="13" borderId="0" xfId="0" applyNumberFormat="1" applyFont="1" applyFill="1"/>
    <xf numFmtId="0" fontId="7" fillId="20" borderId="0" xfId="0" applyFont="1" applyFill="1"/>
    <xf numFmtId="0" fontId="7" fillId="20" borderId="0" xfId="0" applyFont="1" applyFill="1" applyAlignment="1">
      <alignment horizontal="center" vertical="center"/>
    </xf>
    <xf numFmtId="164" fontId="7" fillId="20" borderId="0" xfId="0" applyNumberFormat="1" applyFont="1" applyFill="1"/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164" fontId="7" fillId="3" borderId="0" xfId="0" applyNumberFormat="1" applyFont="1" applyFill="1"/>
    <xf numFmtId="164" fontId="0" fillId="0" borderId="0" xfId="0" applyNumberFormat="1"/>
    <xf numFmtId="20" fontId="0" fillId="0" borderId="0" xfId="0" quotePrefix="1" applyNumberFormat="1"/>
    <xf numFmtId="0" fontId="0" fillId="0" borderId="0" xfId="0" quotePrefix="1"/>
    <xf numFmtId="165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 vertical="center"/>
    </xf>
    <xf numFmtId="0" fontId="4" fillId="22" borderId="5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4" fillId="21" borderId="5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4" fillId="19" borderId="5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0" fillId="9" borderId="0" xfId="0" applyFont="1" applyFill="1"/>
    <xf numFmtId="164" fontId="10" fillId="9" borderId="0" xfId="0" applyNumberFormat="1" applyFont="1" applyFill="1"/>
    <xf numFmtId="0" fontId="10" fillId="0" borderId="0" xfId="0" applyFont="1"/>
    <xf numFmtId="0" fontId="0" fillId="23" borderId="0" xfId="0" applyFill="1"/>
    <xf numFmtId="0" fontId="0" fillId="23" borderId="0" xfId="0" applyFill="1" applyAlignment="1">
      <alignment horizontal="center" vertical="center"/>
    </xf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0" fillId="25" borderId="0" xfId="0" applyFill="1"/>
    <xf numFmtId="0" fontId="0" fillId="25" borderId="0" xfId="0" applyFill="1" applyAlignment="1">
      <alignment horizontal="center" vertical="center"/>
    </xf>
    <xf numFmtId="0" fontId="4" fillId="25" borderId="0" xfId="0" applyFont="1" applyFill="1"/>
    <xf numFmtId="0" fontId="4" fillId="25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0" fontId="4" fillId="17" borderId="0" xfId="0" applyFont="1" applyFill="1"/>
    <xf numFmtId="0" fontId="0" fillId="26" borderId="0" xfId="0" applyFill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4" fillId="26" borderId="4" xfId="0" applyFont="1" applyFill="1" applyBorder="1" applyAlignment="1">
      <alignment horizontal="center" vertical="center"/>
    </xf>
    <xf numFmtId="0" fontId="4" fillId="26" borderId="5" xfId="0" applyFont="1" applyFill="1" applyBorder="1" applyAlignment="1">
      <alignment horizontal="center" vertical="center"/>
    </xf>
    <xf numFmtId="0" fontId="0" fillId="26" borderId="0" xfId="0" applyFill="1"/>
    <xf numFmtId="164" fontId="0" fillId="26" borderId="0" xfId="0" applyNumberFormat="1" applyFill="1"/>
    <xf numFmtId="0" fontId="0" fillId="27" borderId="0" xfId="0" applyFill="1" applyAlignment="1">
      <alignment horizontal="center" vertical="center"/>
    </xf>
    <xf numFmtId="0" fontId="4" fillId="27" borderId="0" xfId="0" applyFont="1" applyFill="1" applyAlignment="1">
      <alignment horizontal="center" vertical="center"/>
    </xf>
    <xf numFmtId="0" fontId="4" fillId="27" borderId="4" xfId="0" applyFont="1" applyFill="1" applyBorder="1" applyAlignment="1">
      <alignment horizontal="center" vertical="center"/>
    </xf>
    <xf numFmtId="0" fontId="4" fillId="27" borderId="5" xfId="0" applyFont="1" applyFill="1" applyBorder="1" applyAlignment="1">
      <alignment horizontal="center" vertical="center"/>
    </xf>
    <xf numFmtId="0" fontId="4" fillId="27" borderId="0" xfId="0" applyFont="1" applyFill="1"/>
    <xf numFmtId="0" fontId="0" fillId="27" borderId="0" xfId="0" applyFill="1"/>
    <xf numFmtId="164" fontId="0" fillId="27" borderId="0" xfId="0" applyNumberFormat="1" applyFill="1"/>
    <xf numFmtId="0" fontId="0" fillId="28" borderId="0" xfId="0" applyFill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4" fillId="28" borderId="4" xfId="0" applyFont="1" applyFill="1" applyBorder="1" applyAlignment="1">
      <alignment horizontal="center" vertical="center"/>
    </xf>
    <xf numFmtId="0" fontId="4" fillId="28" borderId="5" xfId="0" applyFont="1" applyFill="1" applyBorder="1" applyAlignment="1">
      <alignment horizontal="center" vertical="center"/>
    </xf>
    <xf numFmtId="0" fontId="0" fillId="28" borderId="0" xfId="0" applyFill="1"/>
    <xf numFmtId="164" fontId="0" fillId="28" borderId="0" xfId="0" applyNumberFormat="1" applyFill="1"/>
    <xf numFmtId="0" fontId="4" fillId="28" borderId="6" xfId="0" applyFont="1" applyFill="1" applyBorder="1" applyAlignment="1">
      <alignment horizontal="center" vertical="center"/>
    </xf>
    <xf numFmtId="0" fontId="4" fillId="28" borderId="7" xfId="0" applyFont="1" applyFill="1" applyBorder="1" applyAlignment="1">
      <alignment horizontal="center" vertical="center"/>
    </xf>
    <xf numFmtId="0" fontId="4" fillId="28" borderId="8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C00000"/>
      </font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FF99"/>
      <color rgb="FF33CCFF"/>
      <color rgb="FFFF0066"/>
      <color rgb="FF0000FF"/>
      <color rgb="FFCC99FF"/>
      <color rgb="FFCC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4133-A6D1-4145-AF3E-9D3A8B6250E2}">
  <dimension ref="A1:H35"/>
  <sheetViews>
    <sheetView zoomScale="63" workbookViewId="0">
      <selection activeCell="G40" sqref="G40"/>
    </sheetView>
  </sheetViews>
  <sheetFormatPr defaultRowHeight="15" x14ac:dyDescent="0.25"/>
  <cols>
    <col min="1" max="1" width="11.42578125" customWidth="1"/>
    <col min="2" max="2" width="10.7109375" customWidth="1"/>
    <col min="3" max="3" width="12.85546875" customWidth="1"/>
    <col min="4" max="4" width="14.7109375" customWidth="1"/>
    <col min="5" max="5" width="17.42578125" customWidth="1"/>
    <col min="6" max="6" width="35.140625" customWidth="1"/>
    <col min="7" max="7" width="38.28515625" bestFit="1" customWidth="1"/>
  </cols>
  <sheetData>
    <row r="1" spans="1:7" s="1" customFormat="1" ht="4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7" t="s">
        <v>7</v>
      </c>
      <c r="B2" s="7">
        <v>1</v>
      </c>
      <c r="C2" s="33">
        <v>1</v>
      </c>
      <c r="D2" s="33" t="s">
        <v>8</v>
      </c>
      <c r="E2" s="33" t="s">
        <v>9</v>
      </c>
      <c r="F2" s="33" t="s">
        <v>10</v>
      </c>
      <c r="G2" s="33" t="s">
        <v>11</v>
      </c>
    </row>
    <row r="3" spans="1:7" x14ac:dyDescent="0.25">
      <c r="A3" s="7" t="s">
        <v>7</v>
      </c>
      <c r="B3" s="7">
        <v>2</v>
      </c>
      <c r="C3" s="7">
        <v>2</v>
      </c>
      <c r="D3" s="7" t="s">
        <v>8</v>
      </c>
      <c r="E3" s="7" t="s">
        <v>12</v>
      </c>
      <c r="F3" s="7" t="s">
        <v>13</v>
      </c>
      <c r="G3" s="7"/>
    </row>
    <row r="4" spans="1:7" x14ac:dyDescent="0.25">
      <c r="A4" t="s">
        <v>7</v>
      </c>
      <c r="B4">
        <v>3</v>
      </c>
      <c r="C4">
        <v>3</v>
      </c>
      <c r="D4" t="s">
        <v>8</v>
      </c>
      <c r="E4" t="s">
        <v>12</v>
      </c>
      <c r="F4" t="s">
        <v>13</v>
      </c>
      <c r="G4" t="s">
        <v>14</v>
      </c>
    </row>
    <row r="5" spans="1:7" x14ac:dyDescent="0.25">
      <c r="A5" t="s">
        <v>7</v>
      </c>
      <c r="B5">
        <v>4</v>
      </c>
      <c r="C5">
        <v>4</v>
      </c>
      <c r="D5" t="s">
        <v>8</v>
      </c>
      <c r="E5" t="s">
        <v>15</v>
      </c>
      <c r="F5" t="s">
        <v>15</v>
      </c>
      <c r="G5" t="s">
        <v>16</v>
      </c>
    </row>
    <row r="6" spans="1:7" x14ac:dyDescent="0.25">
      <c r="A6" t="s">
        <v>7</v>
      </c>
      <c r="B6">
        <v>5</v>
      </c>
      <c r="C6" s="2">
        <v>5</v>
      </c>
      <c r="D6" s="2" t="s">
        <v>8</v>
      </c>
      <c r="E6" s="2" t="s">
        <v>9</v>
      </c>
      <c r="F6" s="2" t="s">
        <v>17</v>
      </c>
      <c r="G6" s="2" t="s">
        <v>18</v>
      </c>
    </row>
    <row r="7" spans="1:7" x14ac:dyDescent="0.25">
      <c r="A7" s="7" t="s">
        <v>7</v>
      </c>
      <c r="B7" s="7">
        <v>6</v>
      </c>
      <c r="C7" s="34">
        <v>6</v>
      </c>
      <c r="D7" s="34" t="s">
        <v>8</v>
      </c>
      <c r="E7" s="34" t="s">
        <v>12</v>
      </c>
      <c r="F7" s="34" t="s">
        <v>19</v>
      </c>
      <c r="G7" s="34" t="s">
        <v>20</v>
      </c>
    </row>
    <row r="8" spans="1:7" x14ac:dyDescent="0.25">
      <c r="A8" s="7" t="s">
        <v>7</v>
      </c>
      <c r="B8" s="7">
        <v>7</v>
      </c>
      <c r="C8" s="33">
        <v>7</v>
      </c>
      <c r="D8" s="33" t="s">
        <v>8</v>
      </c>
      <c r="E8" s="33" t="s">
        <v>9</v>
      </c>
      <c r="F8" s="33" t="s">
        <v>21</v>
      </c>
      <c r="G8" s="33" t="s">
        <v>22</v>
      </c>
    </row>
    <row r="9" spans="1:7" x14ac:dyDescent="0.25">
      <c r="A9" s="7" t="s">
        <v>7</v>
      </c>
      <c r="B9" s="7">
        <v>8</v>
      </c>
      <c r="C9" s="34">
        <v>8</v>
      </c>
      <c r="D9" s="34" t="s">
        <v>8</v>
      </c>
      <c r="E9" s="34" t="s">
        <v>12</v>
      </c>
      <c r="F9" s="34" t="s">
        <v>23</v>
      </c>
      <c r="G9" s="34" t="s">
        <v>11</v>
      </c>
    </row>
    <row r="10" spans="1:7" x14ac:dyDescent="0.25">
      <c r="A10" t="s">
        <v>7</v>
      </c>
      <c r="B10">
        <v>9</v>
      </c>
      <c r="C10" s="3">
        <v>9</v>
      </c>
      <c r="D10" s="3" t="s">
        <v>8</v>
      </c>
      <c r="E10" s="3" t="s">
        <v>12</v>
      </c>
      <c r="F10" s="3" t="s">
        <v>24</v>
      </c>
      <c r="G10" s="3" t="s">
        <v>25</v>
      </c>
    </row>
    <row r="11" spans="1:7" x14ac:dyDescent="0.25">
      <c r="A11" s="7" t="s">
        <v>7</v>
      </c>
      <c r="B11" s="7">
        <v>10</v>
      </c>
      <c r="C11" s="33">
        <v>10</v>
      </c>
      <c r="D11" s="33" t="s">
        <v>8</v>
      </c>
      <c r="E11" s="33" t="s">
        <v>9</v>
      </c>
      <c r="F11" s="33" t="s">
        <v>26</v>
      </c>
      <c r="G11" s="33" t="s">
        <v>27</v>
      </c>
    </row>
    <row r="12" spans="1:7" x14ac:dyDescent="0.25">
      <c r="A12" s="7" t="s">
        <v>7</v>
      </c>
      <c r="B12" s="7">
        <v>11</v>
      </c>
      <c r="C12" s="33">
        <v>11</v>
      </c>
      <c r="D12" s="33" t="s">
        <v>8</v>
      </c>
      <c r="E12" s="33" t="s">
        <v>9</v>
      </c>
      <c r="F12" s="33" t="s">
        <v>28</v>
      </c>
      <c r="G12" s="33" t="s">
        <v>29</v>
      </c>
    </row>
    <row r="13" spans="1:7" x14ac:dyDescent="0.25">
      <c r="A13" s="7" t="s">
        <v>7</v>
      </c>
      <c r="B13" s="7">
        <v>12</v>
      </c>
      <c r="C13" s="34">
        <v>12</v>
      </c>
      <c r="D13" s="34" t="s">
        <v>8</v>
      </c>
      <c r="E13" s="34" t="s">
        <v>12</v>
      </c>
      <c r="F13" s="34" t="s">
        <v>30</v>
      </c>
      <c r="G13" s="34" t="s">
        <v>22</v>
      </c>
    </row>
    <row r="14" spans="1:7" x14ac:dyDescent="0.25">
      <c r="A14" s="7" t="s">
        <v>7</v>
      </c>
      <c r="B14" s="7">
        <v>13</v>
      </c>
      <c r="C14" s="7">
        <v>13</v>
      </c>
      <c r="D14" s="7" t="s">
        <v>8</v>
      </c>
      <c r="E14" s="7" t="s">
        <v>12</v>
      </c>
      <c r="F14" s="7" t="s">
        <v>31</v>
      </c>
      <c r="G14" s="7"/>
    </row>
    <row r="15" spans="1:7" x14ac:dyDescent="0.25">
      <c r="A15" s="31" t="s">
        <v>7</v>
      </c>
      <c r="B15" s="31">
        <v>14</v>
      </c>
      <c r="C15" s="31">
        <v>14</v>
      </c>
      <c r="D15" s="31" t="s">
        <v>32</v>
      </c>
      <c r="E15" s="31" t="s">
        <v>9</v>
      </c>
      <c r="F15" s="31" t="s">
        <v>33</v>
      </c>
      <c r="G15" s="31" t="s">
        <v>34</v>
      </c>
    </row>
    <row r="16" spans="1:7" x14ac:dyDescent="0.25">
      <c r="A16" s="31" t="s">
        <v>7</v>
      </c>
      <c r="B16" s="31">
        <v>15</v>
      </c>
      <c r="C16" s="31">
        <v>15</v>
      </c>
      <c r="D16" s="31" t="s">
        <v>32</v>
      </c>
      <c r="E16" s="31" t="s">
        <v>9</v>
      </c>
      <c r="F16" s="31" t="s">
        <v>35</v>
      </c>
      <c r="G16" s="31" t="s">
        <v>34</v>
      </c>
    </row>
    <row r="17" spans="1:8" x14ac:dyDescent="0.25">
      <c r="A17" s="31" t="s">
        <v>7</v>
      </c>
      <c r="B17" s="31">
        <v>16</v>
      </c>
      <c r="C17" s="31">
        <v>16</v>
      </c>
      <c r="D17" s="31" t="s">
        <v>32</v>
      </c>
      <c r="E17" s="31" t="s">
        <v>9</v>
      </c>
      <c r="F17" s="31" t="s">
        <v>33</v>
      </c>
      <c r="G17" s="31" t="s">
        <v>34</v>
      </c>
    </row>
    <row r="18" spans="1:8" x14ac:dyDescent="0.25">
      <c r="A18" s="31" t="s">
        <v>7</v>
      </c>
      <c r="B18" s="31">
        <v>17</v>
      </c>
      <c r="C18" s="31">
        <v>17</v>
      </c>
      <c r="D18" s="31" t="s">
        <v>32</v>
      </c>
      <c r="E18" s="31" t="s">
        <v>9</v>
      </c>
      <c r="F18" s="31" t="s">
        <v>33</v>
      </c>
      <c r="G18" s="31" t="s">
        <v>34</v>
      </c>
    </row>
    <row r="19" spans="1:8" x14ac:dyDescent="0.25">
      <c r="A19" s="31" t="s">
        <v>7</v>
      </c>
      <c r="B19" s="31">
        <v>18</v>
      </c>
      <c r="C19" s="31">
        <v>18</v>
      </c>
      <c r="D19" s="31" t="s">
        <v>32</v>
      </c>
      <c r="E19" s="31" t="s">
        <v>36</v>
      </c>
      <c r="F19" s="31" t="s">
        <v>37</v>
      </c>
      <c r="G19" s="31" t="s">
        <v>34</v>
      </c>
    </row>
    <row r="20" spans="1:8" x14ac:dyDescent="0.25">
      <c r="A20" s="31" t="s">
        <v>7</v>
      </c>
      <c r="B20" s="31">
        <v>19</v>
      </c>
      <c r="C20" s="31">
        <v>19</v>
      </c>
      <c r="D20" s="31" t="s">
        <v>32</v>
      </c>
      <c r="E20" s="31" t="s">
        <v>38</v>
      </c>
      <c r="F20" s="31" t="s">
        <v>37</v>
      </c>
      <c r="G20" s="31" t="s">
        <v>34</v>
      </c>
      <c r="H20" s="7" t="s">
        <v>39</v>
      </c>
    </row>
    <row r="21" spans="1:8" x14ac:dyDescent="0.25">
      <c r="A21" s="31" t="s">
        <v>7</v>
      </c>
      <c r="B21" s="31">
        <v>20</v>
      </c>
      <c r="C21" s="31">
        <v>20</v>
      </c>
      <c r="D21" s="31" t="s">
        <v>32</v>
      </c>
      <c r="E21" s="31" t="s">
        <v>36</v>
      </c>
      <c r="F21" s="31" t="s">
        <v>37</v>
      </c>
      <c r="G21" s="31" t="s">
        <v>34</v>
      </c>
    </row>
    <row r="22" spans="1:8" x14ac:dyDescent="0.25">
      <c r="A22" s="31" t="s">
        <v>7</v>
      </c>
      <c r="B22" s="31">
        <v>21</v>
      </c>
      <c r="C22" s="31">
        <v>21</v>
      </c>
      <c r="D22" s="31" t="s">
        <v>32</v>
      </c>
      <c r="E22" s="31" t="s">
        <v>38</v>
      </c>
      <c r="F22" s="31" t="s">
        <v>37</v>
      </c>
      <c r="G22" s="31" t="s">
        <v>34</v>
      </c>
    </row>
    <row r="23" spans="1:8" x14ac:dyDescent="0.25">
      <c r="A23" t="s">
        <v>7</v>
      </c>
      <c r="B23">
        <v>22</v>
      </c>
      <c r="C23">
        <v>22</v>
      </c>
      <c r="D23" t="s">
        <v>40</v>
      </c>
      <c r="E23" t="s">
        <v>9</v>
      </c>
      <c r="F23" t="s">
        <v>37</v>
      </c>
      <c r="G23" t="s">
        <v>41</v>
      </c>
    </row>
    <row r="24" spans="1:8" x14ac:dyDescent="0.25">
      <c r="A24" t="s">
        <v>7</v>
      </c>
      <c r="B24">
        <v>23</v>
      </c>
      <c r="C24">
        <v>23</v>
      </c>
      <c r="D24" t="s">
        <v>42</v>
      </c>
    </row>
    <row r="25" spans="1:8" x14ac:dyDescent="0.25">
      <c r="A25" t="s">
        <v>7</v>
      </c>
      <c r="B25">
        <v>24</v>
      </c>
      <c r="C25">
        <v>24</v>
      </c>
      <c r="D25" t="s">
        <v>42</v>
      </c>
    </row>
    <row r="26" spans="1:8" x14ac:dyDescent="0.25">
      <c r="A26" t="s">
        <v>7</v>
      </c>
      <c r="B26">
        <v>25</v>
      </c>
      <c r="C26">
        <v>25</v>
      </c>
      <c r="D26" t="s">
        <v>42</v>
      </c>
    </row>
    <row r="27" spans="1:8" x14ac:dyDescent="0.25">
      <c r="A27" s="7" t="s">
        <v>7</v>
      </c>
      <c r="B27" s="7">
        <v>26</v>
      </c>
      <c r="C27" s="7">
        <v>26</v>
      </c>
      <c r="D27" s="7" t="s">
        <v>43</v>
      </c>
      <c r="E27" s="7" t="s">
        <v>9</v>
      </c>
      <c r="F27" s="7" t="s">
        <v>37</v>
      </c>
      <c r="G27" s="7" t="s">
        <v>44</v>
      </c>
    </row>
    <row r="28" spans="1:8" x14ac:dyDescent="0.25">
      <c r="A28" s="7" t="s">
        <v>7</v>
      </c>
      <c r="B28" s="7">
        <v>27</v>
      </c>
      <c r="C28" s="7">
        <v>27</v>
      </c>
      <c r="D28" s="7" t="s">
        <v>43</v>
      </c>
      <c r="E28" s="7" t="s">
        <v>12</v>
      </c>
      <c r="F28" s="7" t="s">
        <v>37</v>
      </c>
      <c r="G28" s="7" t="s">
        <v>44</v>
      </c>
    </row>
    <row r="29" spans="1:8" x14ac:dyDescent="0.25">
      <c r="A29" s="7" t="s">
        <v>7</v>
      </c>
      <c r="B29" s="7">
        <v>28</v>
      </c>
      <c r="C29" s="7">
        <v>28</v>
      </c>
      <c r="D29" s="7" t="s">
        <v>43</v>
      </c>
      <c r="E29" s="7" t="s">
        <v>9</v>
      </c>
      <c r="F29" s="7" t="s">
        <v>37</v>
      </c>
      <c r="G29" s="7"/>
    </row>
    <row r="30" spans="1:8" x14ac:dyDescent="0.25">
      <c r="A30" s="7" t="s">
        <v>7</v>
      </c>
      <c r="B30" s="7">
        <v>29</v>
      </c>
      <c r="C30" s="7">
        <v>29</v>
      </c>
      <c r="D30" s="7" t="s">
        <v>43</v>
      </c>
      <c r="E30" s="7" t="s">
        <v>9</v>
      </c>
      <c r="F30" s="7" t="s">
        <v>45</v>
      </c>
      <c r="G30" s="7"/>
    </row>
    <row r="31" spans="1:8" x14ac:dyDescent="0.25">
      <c r="A31" t="s">
        <v>7</v>
      </c>
      <c r="B31">
        <v>30</v>
      </c>
      <c r="C31">
        <v>30</v>
      </c>
      <c r="D31" t="s">
        <v>43</v>
      </c>
      <c r="E31" t="s">
        <v>9</v>
      </c>
      <c r="F31" t="s">
        <v>37</v>
      </c>
    </row>
    <row r="32" spans="1:8" x14ac:dyDescent="0.25">
      <c r="A32" s="7" t="s">
        <v>7</v>
      </c>
      <c r="B32" s="7">
        <v>31</v>
      </c>
      <c r="C32" s="7">
        <v>31</v>
      </c>
      <c r="D32" s="7" t="s">
        <v>43</v>
      </c>
      <c r="E32" s="7" t="s">
        <v>9</v>
      </c>
      <c r="F32" s="7" t="s">
        <v>46</v>
      </c>
      <c r="G32" s="7"/>
    </row>
    <row r="33" spans="1:7" x14ac:dyDescent="0.25">
      <c r="A33" s="7" t="s">
        <v>7</v>
      </c>
      <c r="B33" s="7">
        <v>32</v>
      </c>
      <c r="C33" s="33">
        <v>32</v>
      </c>
      <c r="D33" s="33" t="s">
        <v>8</v>
      </c>
      <c r="E33" s="33" t="s">
        <v>9</v>
      </c>
      <c r="F33" s="33" t="s">
        <v>45</v>
      </c>
      <c r="G33" s="33" t="s">
        <v>47</v>
      </c>
    </row>
    <row r="34" spans="1:7" x14ac:dyDescent="0.25">
      <c r="A34" s="7" t="s">
        <v>7</v>
      </c>
      <c r="B34" s="7">
        <v>33</v>
      </c>
      <c r="C34" s="33">
        <v>33</v>
      </c>
      <c r="D34" s="33" t="s">
        <v>8</v>
      </c>
      <c r="E34" s="33" t="s">
        <v>9</v>
      </c>
      <c r="F34" s="33" t="s">
        <v>46</v>
      </c>
      <c r="G34" s="33" t="s">
        <v>48</v>
      </c>
    </row>
    <row r="35" spans="1:7" x14ac:dyDescent="0.25">
      <c r="A35" s="7" t="s">
        <v>7</v>
      </c>
      <c r="B35" s="7">
        <v>34</v>
      </c>
      <c r="C35" s="33">
        <v>34</v>
      </c>
      <c r="D35" s="33" t="s">
        <v>8</v>
      </c>
      <c r="E35" s="33" t="s">
        <v>9</v>
      </c>
      <c r="F35" s="33" t="s">
        <v>49</v>
      </c>
      <c r="G35" s="3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7037-91D1-4AFF-99BB-73C92C33ABC4}">
  <dimension ref="A1:L26"/>
  <sheetViews>
    <sheetView topLeftCell="C1" zoomScale="85" zoomScaleNormal="85" workbookViewId="0">
      <selection activeCell="F9" sqref="F9"/>
    </sheetView>
  </sheetViews>
  <sheetFormatPr defaultRowHeight="15" x14ac:dyDescent="0.25"/>
  <cols>
    <col min="1" max="1" width="11.42578125" customWidth="1"/>
    <col min="2" max="2" width="10.7109375" customWidth="1"/>
    <col min="3" max="3" width="12.85546875" customWidth="1"/>
    <col min="4" max="4" width="14.7109375" customWidth="1"/>
    <col min="5" max="5" width="17.42578125" customWidth="1"/>
    <col min="6" max="6" width="35.140625" customWidth="1"/>
    <col min="7" max="7" width="38.28515625" bestFit="1" customWidth="1"/>
  </cols>
  <sheetData>
    <row r="1" spans="1:12" s="1" customFormat="1" ht="4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</v>
      </c>
      <c r="I1" s="1" t="s">
        <v>51</v>
      </c>
      <c r="J1" s="1" t="s">
        <v>52</v>
      </c>
    </row>
    <row r="2" spans="1:12" x14ac:dyDescent="0.25">
      <c r="A2" s="41" t="s">
        <v>7</v>
      </c>
      <c r="B2" s="41">
        <v>1</v>
      </c>
      <c r="C2" s="42">
        <v>1</v>
      </c>
      <c r="D2" s="43" t="s">
        <v>8</v>
      </c>
      <c r="E2" s="43" t="s">
        <v>9</v>
      </c>
      <c r="F2" s="43" t="s">
        <v>10</v>
      </c>
      <c r="G2" s="43" t="s">
        <v>11</v>
      </c>
      <c r="H2" s="35">
        <v>0.3</v>
      </c>
      <c r="I2">
        <v>0.3</v>
      </c>
      <c r="J2">
        <f>H2+I2</f>
        <v>0.6</v>
      </c>
      <c r="L2">
        <f>0.24+0.36</f>
        <v>0.6</v>
      </c>
    </row>
    <row r="3" spans="1:12" x14ac:dyDescent="0.25">
      <c r="A3" s="41" t="s">
        <v>7</v>
      </c>
      <c r="B3" s="41">
        <f>B2+1</f>
        <v>2</v>
      </c>
      <c r="C3" s="42">
        <v>2</v>
      </c>
      <c r="D3" s="44" t="s">
        <v>8</v>
      </c>
      <c r="E3" s="44" t="s">
        <v>12</v>
      </c>
      <c r="F3" s="44" t="s">
        <v>13</v>
      </c>
      <c r="G3" s="44"/>
      <c r="H3">
        <v>0.3</v>
      </c>
    </row>
    <row r="4" spans="1:12" x14ac:dyDescent="0.25">
      <c r="A4" s="41" t="s">
        <v>7</v>
      </c>
      <c r="B4" s="41">
        <f t="shared" ref="B4:B21" si="0">B3+1</f>
        <v>3</v>
      </c>
      <c r="C4" s="42">
        <v>6</v>
      </c>
      <c r="D4" s="44" t="s">
        <v>8</v>
      </c>
      <c r="E4" s="44" t="s">
        <v>12</v>
      </c>
      <c r="F4" s="44" t="s">
        <v>19</v>
      </c>
      <c r="G4" s="44" t="s">
        <v>20</v>
      </c>
      <c r="H4">
        <v>0.23</v>
      </c>
    </row>
    <row r="5" spans="1:12" x14ac:dyDescent="0.25">
      <c r="A5" s="41" t="s">
        <v>7</v>
      </c>
      <c r="B5" s="41">
        <f t="shared" si="0"/>
        <v>4</v>
      </c>
      <c r="C5" s="42">
        <v>7</v>
      </c>
      <c r="D5" s="43" t="s">
        <v>8</v>
      </c>
      <c r="E5" s="43" t="s">
        <v>9</v>
      </c>
      <c r="F5" s="43" t="s">
        <v>21</v>
      </c>
      <c r="G5" s="43" t="s">
        <v>22</v>
      </c>
      <c r="H5" s="35">
        <v>0.3</v>
      </c>
      <c r="I5">
        <v>0.3</v>
      </c>
      <c r="J5">
        <f>H5+I5</f>
        <v>0.6</v>
      </c>
      <c r="L5">
        <f>0.15+0.22</f>
        <v>0.37</v>
      </c>
    </row>
    <row r="6" spans="1:12" x14ac:dyDescent="0.25">
      <c r="A6" s="41" t="s">
        <v>7</v>
      </c>
      <c r="B6" s="41">
        <f t="shared" si="0"/>
        <v>5</v>
      </c>
      <c r="C6" s="42">
        <v>8</v>
      </c>
      <c r="D6" s="44" t="s">
        <v>8</v>
      </c>
      <c r="E6" s="44" t="s">
        <v>12</v>
      </c>
      <c r="F6" s="44" t="s">
        <v>23</v>
      </c>
      <c r="G6" s="44" t="s">
        <v>11</v>
      </c>
      <c r="H6">
        <v>0.12</v>
      </c>
    </row>
    <row r="7" spans="1:12" x14ac:dyDescent="0.25">
      <c r="A7" s="41" t="s">
        <v>7</v>
      </c>
      <c r="B7" s="41">
        <f t="shared" si="0"/>
        <v>6</v>
      </c>
      <c r="C7" s="42">
        <v>10</v>
      </c>
      <c r="D7" s="43" t="s">
        <v>8</v>
      </c>
      <c r="E7" s="43" t="s">
        <v>9</v>
      </c>
      <c r="F7" s="43" t="s">
        <v>26</v>
      </c>
      <c r="G7" s="43" t="s">
        <v>27</v>
      </c>
      <c r="H7">
        <v>0.19</v>
      </c>
    </row>
    <row r="8" spans="1:12" x14ac:dyDescent="0.25">
      <c r="A8" s="41" t="s">
        <v>7</v>
      </c>
      <c r="B8" s="41">
        <f t="shared" si="0"/>
        <v>7</v>
      </c>
      <c r="C8" s="42">
        <v>11</v>
      </c>
      <c r="D8" s="43" t="s">
        <v>8</v>
      </c>
      <c r="E8" s="43" t="s">
        <v>9</v>
      </c>
      <c r="F8" s="43" t="s">
        <v>28</v>
      </c>
      <c r="G8" s="43" t="s">
        <v>29</v>
      </c>
      <c r="H8" s="35">
        <v>0.3</v>
      </c>
      <c r="I8">
        <v>0.3</v>
      </c>
      <c r="J8">
        <f>H8+I8</f>
        <v>0.6</v>
      </c>
    </row>
    <row r="9" spans="1:12" x14ac:dyDescent="0.25">
      <c r="A9" s="41" t="s">
        <v>7</v>
      </c>
      <c r="B9" s="41">
        <f t="shared" si="0"/>
        <v>8</v>
      </c>
      <c r="C9" s="42">
        <v>12</v>
      </c>
      <c r="D9" s="44" t="s">
        <v>8</v>
      </c>
      <c r="E9" s="44" t="s">
        <v>12</v>
      </c>
      <c r="F9" s="44" t="s">
        <v>30</v>
      </c>
      <c r="G9" s="44" t="s">
        <v>22</v>
      </c>
      <c r="H9" s="35">
        <v>0.3</v>
      </c>
      <c r="I9">
        <v>0.3</v>
      </c>
      <c r="J9">
        <f>H9+I9</f>
        <v>0.6</v>
      </c>
      <c r="L9">
        <f>0.19+0.28</f>
        <v>0.47000000000000003</v>
      </c>
    </row>
    <row r="10" spans="1:12" x14ac:dyDescent="0.25">
      <c r="A10" s="41" t="s">
        <v>7</v>
      </c>
      <c r="B10" s="41">
        <f t="shared" si="0"/>
        <v>9</v>
      </c>
      <c r="C10" s="42">
        <v>13</v>
      </c>
      <c r="D10" s="44" t="s">
        <v>8</v>
      </c>
      <c r="E10" s="44" t="s">
        <v>12</v>
      </c>
      <c r="F10" s="44" t="s">
        <v>31</v>
      </c>
      <c r="G10" s="44"/>
    </row>
    <row r="11" spans="1:12" x14ac:dyDescent="0.25">
      <c r="A11" s="41" t="s">
        <v>7</v>
      </c>
      <c r="B11" s="41">
        <f t="shared" si="0"/>
        <v>10</v>
      </c>
      <c r="C11" s="42">
        <v>14</v>
      </c>
      <c r="D11" s="41" t="s">
        <v>32</v>
      </c>
      <c r="E11" s="41" t="s">
        <v>9</v>
      </c>
      <c r="F11" s="41" t="s">
        <v>33</v>
      </c>
      <c r="G11" s="41" t="s">
        <v>34</v>
      </c>
    </row>
    <row r="12" spans="1:12" x14ac:dyDescent="0.25">
      <c r="A12" s="41" t="s">
        <v>7</v>
      </c>
      <c r="B12" s="41">
        <f t="shared" si="0"/>
        <v>11</v>
      </c>
      <c r="C12" s="42">
        <v>16</v>
      </c>
      <c r="D12" s="41" t="s">
        <v>32</v>
      </c>
      <c r="E12" s="41" t="s">
        <v>9</v>
      </c>
      <c r="F12" s="41" t="s">
        <v>33</v>
      </c>
      <c r="G12" s="41" t="s">
        <v>34</v>
      </c>
    </row>
    <row r="13" spans="1:12" x14ac:dyDescent="0.25">
      <c r="A13" s="41" t="s">
        <v>7</v>
      </c>
      <c r="B13" s="41">
        <f t="shared" si="0"/>
        <v>12</v>
      </c>
      <c r="C13" s="42">
        <v>17</v>
      </c>
      <c r="D13" s="41" t="s">
        <v>32</v>
      </c>
      <c r="E13" s="41" t="s">
        <v>9</v>
      </c>
      <c r="F13" s="41" t="s">
        <v>33</v>
      </c>
      <c r="G13" s="41" t="s">
        <v>34</v>
      </c>
    </row>
    <row r="14" spans="1:12" x14ac:dyDescent="0.25">
      <c r="A14" s="41" t="s">
        <v>7</v>
      </c>
      <c r="B14" s="41">
        <f t="shared" si="0"/>
        <v>13</v>
      </c>
      <c r="C14" s="42">
        <v>18</v>
      </c>
      <c r="D14" s="41" t="s">
        <v>32</v>
      </c>
      <c r="E14" s="41" t="s">
        <v>36</v>
      </c>
      <c r="F14" s="41" t="s">
        <v>37</v>
      </c>
      <c r="G14" s="41" t="s">
        <v>34</v>
      </c>
    </row>
    <row r="15" spans="1:12" x14ac:dyDescent="0.25">
      <c r="A15" s="41" t="s">
        <v>7</v>
      </c>
      <c r="B15" s="41">
        <f t="shared" si="0"/>
        <v>14</v>
      </c>
      <c r="C15" s="42">
        <v>19</v>
      </c>
      <c r="D15" s="41" t="s">
        <v>32</v>
      </c>
      <c r="E15" s="41" t="s">
        <v>38</v>
      </c>
      <c r="F15" s="41" t="s">
        <v>37</v>
      </c>
      <c r="G15" s="41" t="s">
        <v>34</v>
      </c>
    </row>
    <row r="16" spans="1:12" x14ac:dyDescent="0.25">
      <c r="A16" s="41" t="s">
        <v>7</v>
      </c>
      <c r="B16" s="41">
        <f t="shared" si="0"/>
        <v>15</v>
      </c>
      <c r="C16" s="42">
        <v>20</v>
      </c>
      <c r="D16" s="41" t="s">
        <v>32</v>
      </c>
      <c r="E16" s="41" t="s">
        <v>36</v>
      </c>
      <c r="F16" s="41" t="s">
        <v>37</v>
      </c>
      <c r="G16" s="41" t="s">
        <v>34</v>
      </c>
    </row>
    <row r="17" spans="1:7" x14ac:dyDescent="0.25">
      <c r="A17" s="41" t="s">
        <v>7</v>
      </c>
      <c r="B17" s="41">
        <f t="shared" si="0"/>
        <v>16</v>
      </c>
      <c r="C17" s="42">
        <v>21</v>
      </c>
      <c r="D17" s="41" t="s">
        <v>32</v>
      </c>
      <c r="E17" s="41" t="s">
        <v>38</v>
      </c>
      <c r="F17" s="41" t="s">
        <v>37</v>
      </c>
      <c r="G17" s="41" t="s">
        <v>34</v>
      </c>
    </row>
    <row r="18" spans="1:7" x14ac:dyDescent="0.25">
      <c r="A18" s="41" t="s">
        <v>7</v>
      </c>
      <c r="B18" s="41">
        <f t="shared" si="0"/>
        <v>17</v>
      </c>
      <c r="C18" s="42">
        <v>26</v>
      </c>
      <c r="D18" s="41" t="s">
        <v>43</v>
      </c>
      <c r="E18" s="41" t="s">
        <v>9</v>
      </c>
      <c r="F18" s="41" t="s">
        <v>37</v>
      </c>
      <c r="G18" s="41" t="s">
        <v>44</v>
      </c>
    </row>
    <row r="19" spans="1:7" x14ac:dyDescent="0.25">
      <c r="A19" s="41" t="s">
        <v>7</v>
      </c>
      <c r="B19" s="41">
        <f t="shared" si="0"/>
        <v>18</v>
      </c>
      <c r="C19" s="42">
        <v>27</v>
      </c>
      <c r="D19" s="41" t="s">
        <v>43</v>
      </c>
      <c r="E19" s="41" t="s">
        <v>12</v>
      </c>
      <c r="F19" s="41" t="s">
        <v>37</v>
      </c>
      <c r="G19" s="41" t="s">
        <v>44</v>
      </c>
    </row>
    <row r="20" spans="1:7" x14ac:dyDescent="0.25">
      <c r="A20" s="41" t="s">
        <v>7</v>
      </c>
      <c r="B20" s="41">
        <f t="shared" si="0"/>
        <v>19</v>
      </c>
      <c r="C20" s="42">
        <v>28</v>
      </c>
      <c r="D20" s="41" t="s">
        <v>43</v>
      </c>
      <c r="E20" s="41" t="s">
        <v>9</v>
      </c>
      <c r="F20" s="41" t="s">
        <v>37</v>
      </c>
      <c r="G20" s="41"/>
    </row>
    <row r="21" spans="1:7" x14ac:dyDescent="0.25">
      <c r="A21" s="41" t="s">
        <v>7</v>
      </c>
      <c r="B21" s="41">
        <f t="shared" si="0"/>
        <v>20</v>
      </c>
      <c r="C21" s="42">
        <v>29</v>
      </c>
      <c r="D21" s="41" t="s">
        <v>43</v>
      </c>
      <c r="E21" s="41" t="s">
        <v>9</v>
      </c>
      <c r="F21" s="41" t="s">
        <v>45</v>
      </c>
      <c r="G21" s="41"/>
    </row>
    <row r="22" spans="1:7" x14ac:dyDescent="0.25">
      <c r="A22" s="41" t="s">
        <v>7</v>
      </c>
      <c r="B22" s="41">
        <f>B21+1</f>
        <v>21</v>
      </c>
      <c r="C22" s="42">
        <v>30</v>
      </c>
      <c r="D22" s="41" t="s">
        <v>43</v>
      </c>
      <c r="E22" s="41" t="s">
        <v>9</v>
      </c>
      <c r="F22" s="41" t="s">
        <v>13</v>
      </c>
      <c r="G22" s="41"/>
    </row>
    <row r="23" spans="1:7" x14ac:dyDescent="0.25">
      <c r="A23" s="41" t="s">
        <v>7</v>
      </c>
      <c r="B23" s="41">
        <f>B22+1</f>
        <v>22</v>
      </c>
      <c r="C23" s="42">
        <v>31</v>
      </c>
      <c r="D23" s="41" t="s">
        <v>43</v>
      </c>
      <c r="E23" s="41" t="s">
        <v>9</v>
      </c>
      <c r="F23" s="41" t="s">
        <v>46</v>
      </c>
      <c r="G23" s="41"/>
    </row>
    <row r="24" spans="1:7" x14ac:dyDescent="0.25">
      <c r="A24" s="41" t="s">
        <v>7</v>
      </c>
      <c r="B24" s="41">
        <f>B23+1</f>
        <v>23</v>
      </c>
      <c r="C24" s="42">
        <v>32</v>
      </c>
      <c r="D24" s="43" t="s">
        <v>8</v>
      </c>
      <c r="E24" s="43" t="s">
        <v>9</v>
      </c>
      <c r="F24" s="43" t="s">
        <v>45</v>
      </c>
      <c r="G24" s="43" t="s">
        <v>47</v>
      </c>
    </row>
    <row r="25" spans="1:7" x14ac:dyDescent="0.25">
      <c r="A25" s="41" t="s">
        <v>7</v>
      </c>
      <c r="B25" s="41">
        <f>B24+1</f>
        <v>24</v>
      </c>
      <c r="C25" s="42">
        <v>33</v>
      </c>
      <c r="D25" s="43" t="s">
        <v>8</v>
      </c>
      <c r="E25" s="43" t="s">
        <v>9</v>
      </c>
      <c r="F25" s="43" t="s">
        <v>46</v>
      </c>
      <c r="G25" s="43" t="s">
        <v>48</v>
      </c>
    </row>
    <row r="26" spans="1:7" x14ac:dyDescent="0.25">
      <c r="A26" s="41" t="s">
        <v>7</v>
      </c>
      <c r="B26" s="41">
        <f>B25+1</f>
        <v>25</v>
      </c>
      <c r="C26" s="42">
        <v>34</v>
      </c>
      <c r="D26" s="43" t="s">
        <v>8</v>
      </c>
      <c r="E26" s="43" t="s">
        <v>9</v>
      </c>
      <c r="F26" s="43" t="s">
        <v>49</v>
      </c>
      <c r="G2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1211-1477-4208-B534-BF6CD3FDA26E}">
  <dimension ref="A1:AD125"/>
  <sheetViews>
    <sheetView tabSelected="1" topLeftCell="A49" zoomScale="55" zoomScaleNormal="55" workbookViewId="0">
      <selection activeCell="O126" sqref="O126"/>
    </sheetView>
  </sheetViews>
  <sheetFormatPr defaultRowHeight="15" x14ac:dyDescent="0.25"/>
  <cols>
    <col min="3" max="3" width="12.28515625" customWidth="1"/>
    <col min="4" max="4" width="11.140625" bestFit="1" customWidth="1"/>
    <col min="5" max="5" width="6" bestFit="1" customWidth="1"/>
    <col min="6" max="6" width="6" customWidth="1"/>
    <col min="7" max="8" width="5.7109375" customWidth="1"/>
    <col min="9" max="9" width="6" bestFit="1" customWidth="1"/>
    <col min="10" max="10" width="4.7109375" bestFit="1" customWidth="1"/>
    <col min="11" max="11" width="3.5703125" bestFit="1" customWidth="1"/>
    <col min="12" max="12" width="35.140625" bestFit="1" customWidth="1"/>
    <col min="13" max="13" width="48.42578125" bestFit="1" customWidth="1"/>
    <col min="14" max="14" width="28.28515625" customWidth="1"/>
    <col min="15" max="15" width="22.7109375" bestFit="1" customWidth="1"/>
    <col min="16" max="16" width="20.85546875" bestFit="1" customWidth="1"/>
    <col min="17" max="17" width="17.42578125" bestFit="1" customWidth="1"/>
    <col min="18" max="18" width="8.7109375" bestFit="1" customWidth="1"/>
    <col min="19" max="19" width="20.85546875" bestFit="1" customWidth="1"/>
    <col min="22" max="22" width="14.140625" customWidth="1"/>
    <col min="24" max="24" width="11.42578125" bestFit="1" customWidth="1"/>
    <col min="25" max="25" width="10.140625" customWidth="1"/>
    <col min="26" max="26" width="11.42578125" bestFit="1" customWidth="1"/>
    <col min="27" max="27" width="16" bestFit="1" customWidth="1"/>
    <col min="28" max="28" width="9.7109375" customWidth="1"/>
    <col min="29" max="29" width="11.140625" customWidth="1"/>
    <col min="30" max="30" width="9.85546875" customWidth="1"/>
  </cols>
  <sheetData>
    <row r="1" spans="1:30" s="1" customFormat="1" ht="45.75" customHeight="1" thickBot="1" x14ac:dyDescent="0.3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4</v>
      </c>
      <c r="R1" s="1" t="s">
        <v>5</v>
      </c>
      <c r="S1" s="1" t="s">
        <v>6</v>
      </c>
      <c r="T1" s="1" t="s">
        <v>68</v>
      </c>
      <c r="U1" s="1" t="s">
        <v>69</v>
      </c>
      <c r="V1" s="1" t="s">
        <v>70</v>
      </c>
      <c r="W1" s="1" t="s">
        <v>52</v>
      </c>
      <c r="X1" s="1" t="s">
        <v>71</v>
      </c>
      <c r="Y1" s="1" t="s">
        <v>72</v>
      </c>
      <c r="Z1" t="s">
        <v>73</v>
      </c>
      <c r="AA1" t="s">
        <v>74</v>
      </c>
      <c r="AB1" s="1" t="s">
        <v>75</v>
      </c>
      <c r="AC1" s="1" t="s">
        <v>76</v>
      </c>
      <c r="AD1" s="1" t="s">
        <v>77</v>
      </c>
    </row>
    <row r="2" spans="1:30" x14ac:dyDescent="0.25">
      <c r="A2" s="40">
        <v>1</v>
      </c>
      <c r="B2" s="40">
        <f t="shared" ref="B2:B33" si="0">SUM(I2:K2)</f>
        <v>3</v>
      </c>
      <c r="C2" s="67">
        <v>1</v>
      </c>
      <c r="D2" s="8">
        <v>1</v>
      </c>
      <c r="E2" s="130">
        <v>1</v>
      </c>
      <c r="F2" s="131">
        <v>1</v>
      </c>
      <c r="G2" s="132">
        <v>1</v>
      </c>
      <c r="H2" s="8"/>
      <c r="I2" s="8">
        <v>1</v>
      </c>
      <c r="J2" s="8">
        <v>1</v>
      </c>
      <c r="K2" s="8">
        <v>1</v>
      </c>
      <c r="L2" s="57" t="s">
        <v>78</v>
      </c>
      <c r="M2" s="7" t="s">
        <v>79</v>
      </c>
      <c r="N2" s="7"/>
      <c r="O2" s="7"/>
      <c r="P2" s="67"/>
      <c r="Q2" s="7" t="s">
        <v>9</v>
      </c>
      <c r="R2" s="7" t="s">
        <v>80</v>
      </c>
      <c r="S2" s="7" t="s">
        <v>81</v>
      </c>
      <c r="T2" s="7" t="s">
        <v>82</v>
      </c>
      <c r="U2" s="94">
        <v>0.1</v>
      </c>
      <c r="V2" s="94">
        <v>0.3</v>
      </c>
      <c r="W2">
        <f t="shared" ref="W2:W48" si="1">U2+V2</f>
        <v>0.4</v>
      </c>
      <c r="X2">
        <f t="shared" ref="X2:X33" si="2">IF(W2&gt;0,W2," ")</f>
        <v>0.4</v>
      </c>
      <c r="Y2" s="171">
        <v>0.69470981465799997</v>
      </c>
      <c r="Z2" s="171">
        <v>0.9938382</v>
      </c>
      <c r="AA2" s="171">
        <v>0.58020539999999998</v>
      </c>
      <c r="AB2" s="129">
        <v>3.7836440000000001E-3</v>
      </c>
      <c r="AC2" s="129">
        <v>1.8200129999999998E-2</v>
      </c>
      <c r="AD2">
        <v>14.122075544226133</v>
      </c>
    </row>
    <row r="3" spans="1:30" x14ac:dyDescent="0.25">
      <c r="A3" s="40">
        <v>1</v>
      </c>
      <c r="B3" s="40">
        <f t="shared" si="0"/>
        <v>3</v>
      </c>
      <c r="C3" s="67">
        <v>2</v>
      </c>
      <c r="D3" s="8">
        <v>2</v>
      </c>
      <c r="E3" s="133">
        <v>1</v>
      </c>
      <c r="F3" s="8">
        <v>1</v>
      </c>
      <c r="G3" s="134">
        <v>1</v>
      </c>
      <c r="H3" s="8"/>
      <c r="I3" s="8">
        <v>1</v>
      </c>
      <c r="J3" s="8">
        <v>1</v>
      </c>
      <c r="K3" s="8">
        <v>1</v>
      </c>
      <c r="L3" s="57" t="s">
        <v>83</v>
      </c>
      <c r="M3" s="7" t="s">
        <v>79</v>
      </c>
      <c r="N3" s="7"/>
      <c r="O3" s="7"/>
      <c r="P3" s="67"/>
      <c r="Q3" s="7" t="s">
        <v>9</v>
      </c>
      <c r="R3" s="7" t="s">
        <v>84</v>
      </c>
      <c r="S3" s="7" t="s">
        <v>81</v>
      </c>
      <c r="T3" s="7" t="s">
        <v>82</v>
      </c>
      <c r="U3" s="94">
        <v>0.3</v>
      </c>
      <c r="V3" s="94">
        <v>0.3</v>
      </c>
      <c r="W3">
        <f t="shared" si="1"/>
        <v>0.6</v>
      </c>
      <c r="X3">
        <f t="shared" si="2"/>
        <v>0.6</v>
      </c>
      <c r="Y3" s="171">
        <v>0.49923636535799998</v>
      </c>
      <c r="Z3" s="171">
        <v>0.9522853</v>
      </c>
      <c r="AA3" s="171">
        <v>0.4743483</v>
      </c>
      <c r="AB3" s="129">
        <v>4.2723149999999996E-3</v>
      </c>
      <c r="AC3" s="129">
        <v>1.550428E-2</v>
      </c>
      <c r="AD3">
        <v>5.3265634800150536</v>
      </c>
    </row>
    <row r="4" spans="1:30" x14ac:dyDescent="0.25">
      <c r="A4" s="40">
        <v>1</v>
      </c>
      <c r="B4" s="40">
        <f t="shared" si="0"/>
        <v>3</v>
      </c>
      <c r="C4" s="68">
        <v>3</v>
      </c>
      <c r="D4" s="10">
        <v>3</v>
      </c>
      <c r="E4" s="135">
        <v>1</v>
      </c>
      <c r="F4" s="10">
        <v>1</v>
      </c>
      <c r="G4" s="136">
        <v>1</v>
      </c>
      <c r="H4" s="10"/>
      <c r="I4" s="10">
        <v>1</v>
      </c>
      <c r="J4" s="10">
        <v>1</v>
      </c>
      <c r="K4" s="10">
        <v>1</v>
      </c>
      <c r="L4" s="58" t="s">
        <v>85</v>
      </c>
      <c r="M4" s="9" t="s">
        <v>86</v>
      </c>
      <c r="N4" s="9"/>
      <c r="O4" s="9"/>
      <c r="P4" s="68"/>
      <c r="Q4" s="9" t="s">
        <v>12</v>
      </c>
      <c r="R4" s="9" t="s">
        <v>87</v>
      </c>
      <c r="S4" s="9"/>
      <c r="T4" s="9" t="s">
        <v>88</v>
      </c>
      <c r="U4" s="95">
        <v>0.53</v>
      </c>
      <c r="V4" s="95">
        <v>1.05</v>
      </c>
      <c r="W4">
        <f t="shared" si="1"/>
        <v>1.58</v>
      </c>
      <c r="X4">
        <f t="shared" si="2"/>
        <v>1.58</v>
      </c>
      <c r="Y4" s="171">
        <v>0.41645393205087999</v>
      </c>
      <c r="Z4" s="171">
        <v>0.99478610000000001</v>
      </c>
      <c r="AA4" s="171">
        <v>0.4135199</v>
      </c>
      <c r="AB4" s="129">
        <v>3.417083E-3</v>
      </c>
      <c r="AC4" s="129">
        <v>1.643358E-2</v>
      </c>
      <c r="AD4">
        <v>2.1692864328880419</v>
      </c>
    </row>
    <row r="5" spans="1:30" x14ac:dyDescent="0.25">
      <c r="A5" s="40">
        <v>1</v>
      </c>
      <c r="B5" s="40">
        <f t="shared" si="0"/>
        <v>3</v>
      </c>
      <c r="C5" s="68">
        <v>4</v>
      </c>
      <c r="D5" s="10">
        <v>4</v>
      </c>
      <c r="E5" s="135">
        <v>1</v>
      </c>
      <c r="F5" s="10">
        <v>1</v>
      </c>
      <c r="G5" s="136">
        <v>1</v>
      </c>
      <c r="H5" s="10"/>
      <c r="I5" s="10">
        <v>1</v>
      </c>
      <c r="J5" s="10">
        <v>1</v>
      </c>
      <c r="K5" s="10">
        <v>1</v>
      </c>
      <c r="L5" s="9" t="s">
        <v>85</v>
      </c>
      <c r="M5" s="9" t="s">
        <v>86</v>
      </c>
      <c r="N5" s="9"/>
      <c r="O5" s="9"/>
      <c r="P5" s="68"/>
      <c r="Q5" s="9" t="s">
        <v>12</v>
      </c>
      <c r="R5" s="9" t="s">
        <v>89</v>
      </c>
      <c r="S5" s="9"/>
      <c r="T5" s="9" t="s">
        <v>88</v>
      </c>
      <c r="U5" s="95">
        <v>1.05</v>
      </c>
      <c r="V5" s="95">
        <v>1.58</v>
      </c>
      <c r="W5">
        <f t="shared" si="1"/>
        <v>2.63</v>
      </c>
      <c r="X5">
        <f t="shared" si="2"/>
        <v>2.63</v>
      </c>
      <c r="Y5" s="171">
        <v>0.66142308711679998</v>
      </c>
      <c r="Z5" s="171">
        <v>0.98420039999999998</v>
      </c>
      <c r="AA5" s="171">
        <v>0.58194330000000005</v>
      </c>
      <c r="AB5" s="129">
        <v>3.081238E-3</v>
      </c>
      <c r="AC5" s="129">
        <v>1.26902E-2</v>
      </c>
      <c r="AD5">
        <v>3.9375713297385566</v>
      </c>
    </row>
    <row r="6" spans="1:30" x14ac:dyDescent="0.25">
      <c r="A6" s="40">
        <v>1</v>
      </c>
      <c r="B6" s="40">
        <f t="shared" si="0"/>
        <v>3</v>
      </c>
      <c r="C6" s="69">
        <v>5</v>
      </c>
      <c r="D6" s="16">
        <v>5</v>
      </c>
      <c r="E6" s="137">
        <v>1</v>
      </c>
      <c r="F6" s="16">
        <v>1</v>
      </c>
      <c r="G6" s="138">
        <v>1</v>
      </c>
      <c r="H6" s="16"/>
      <c r="I6" s="16">
        <v>1</v>
      </c>
      <c r="J6" s="16">
        <v>1</v>
      </c>
      <c r="K6" s="16">
        <v>1</v>
      </c>
      <c r="L6" s="59" t="s">
        <v>90</v>
      </c>
      <c r="M6" s="15" t="s">
        <v>86</v>
      </c>
      <c r="N6" s="15"/>
      <c r="O6" s="15"/>
      <c r="P6" s="69"/>
      <c r="Q6" s="15" t="s">
        <v>12</v>
      </c>
      <c r="R6" s="15" t="s">
        <v>91</v>
      </c>
      <c r="S6" s="15"/>
      <c r="T6" s="15" t="s">
        <v>92</v>
      </c>
      <c r="U6" s="96">
        <v>0.62</v>
      </c>
      <c r="V6" s="96">
        <v>1.25</v>
      </c>
      <c r="W6">
        <f t="shared" si="1"/>
        <v>1.87</v>
      </c>
      <c r="X6">
        <f t="shared" si="2"/>
        <v>1.87</v>
      </c>
      <c r="Y6" s="171">
        <v>0.5246767476234</v>
      </c>
      <c r="Z6" s="171">
        <v>1.019749</v>
      </c>
      <c r="AA6" s="171">
        <v>0.51763899999999996</v>
      </c>
      <c r="AB6" s="129">
        <v>2.8189529999999999E-3</v>
      </c>
      <c r="AC6" s="129">
        <v>1.989925E-2</v>
      </c>
      <c r="AD6">
        <v>6.3471399419185914</v>
      </c>
    </row>
    <row r="7" spans="1:30" x14ac:dyDescent="0.25">
      <c r="A7" s="40">
        <v>1</v>
      </c>
      <c r="B7" s="40">
        <f t="shared" si="0"/>
        <v>3</v>
      </c>
      <c r="C7" s="69">
        <v>6</v>
      </c>
      <c r="D7" s="16">
        <v>6</v>
      </c>
      <c r="E7" s="137">
        <v>1</v>
      </c>
      <c r="F7" s="16">
        <v>1</v>
      </c>
      <c r="G7" s="138">
        <v>1</v>
      </c>
      <c r="H7" s="16"/>
      <c r="I7" s="16">
        <v>1</v>
      </c>
      <c r="J7" s="16">
        <v>1</v>
      </c>
      <c r="K7" s="16">
        <v>1</v>
      </c>
      <c r="L7" s="15" t="s">
        <v>90</v>
      </c>
      <c r="M7" s="15" t="s">
        <v>86</v>
      </c>
      <c r="N7" s="15"/>
      <c r="O7" s="15"/>
      <c r="P7" s="69"/>
      <c r="Q7" s="15" t="s">
        <v>12</v>
      </c>
      <c r="R7" s="15" t="s">
        <v>91</v>
      </c>
      <c r="S7" s="15"/>
      <c r="T7" s="15" t="s">
        <v>92</v>
      </c>
      <c r="U7" s="96">
        <v>0.62</v>
      </c>
      <c r="V7" s="96">
        <v>1.25</v>
      </c>
      <c r="W7">
        <f t="shared" si="1"/>
        <v>1.87</v>
      </c>
      <c r="X7">
        <f t="shared" si="2"/>
        <v>1.87</v>
      </c>
      <c r="Y7" s="171">
        <v>0.70288102948599995</v>
      </c>
      <c r="Z7" s="171">
        <v>1.0063200000000001</v>
      </c>
      <c r="AA7" s="171">
        <v>0.61354249999999999</v>
      </c>
      <c r="AB7" s="129">
        <v>2.6244139999999998E-3</v>
      </c>
      <c r="AC7" s="129">
        <v>1.210027E-2</v>
      </c>
      <c r="AD7">
        <v>5.9620980547934401</v>
      </c>
    </row>
    <row r="8" spans="1:30" x14ac:dyDescent="0.25">
      <c r="A8" s="40">
        <v>1</v>
      </c>
      <c r="B8" s="40">
        <f t="shared" si="0"/>
        <v>3</v>
      </c>
      <c r="C8" s="70">
        <v>7</v>
      </c>
      <c r="D8" s="14">
        <v>7</v>
      </c>
      <c r="E8" s="139">
        <v>1</v>
      </c>
      <c r="F8" s="14">
        <v>1</v>
      </c>
      <c r="G8" s="140">
        <v>1</v>
      </c>
      <c r="H8" s="14"/>
      <c r="I8" s="14">
        <v>1</v>
      </c>
      <c r="J8" s="14">
        <v>1</v>
      </c>
      <c r="K8" s="14">
        <v>1</v>
      </c>
      <c r="L8" s="54" t="s">
        <v>93</v>
      </c>
      <c r="M8" s="13" t="s">
        <v>94</v>
      </c>
      <c r="N8" s="13"/>
      <c r="O8" s="13"/>
      <c r="P8" s="70"/>
      <c r="Q8" s="13" t="s">
        <v>12</v>
      </c>
      <c r="R8" s="13" t="s">
        <v>95</v>
      </c>
      <c r="S8" s="13" t="s">
        <v>96</v>
      </c>
      <c r="T8" s="13" t="s">
        <v>97</v>
      </c>
      <c r="U8" s="97">
        <v>0.28999999999999998</v>
      </c>
      <c r="V8" s="97">
        <v>0.3</v>
      </c>
      <c r="W8">
        <f t="shared" si="1"/>
        <v>0.59</v>
      </c>
      <c r="X8">
        <f t="shared" si="2"/>
        <v>0.59</v>
      </c>
      <c r="Y8" s="171">
        <v>4.0414854416639997E-3</v>
      </c>
      <c r="Z8" s="171">
        <v>1.0319149999999999</v>
      </c>
      <c r="AA8" s="171" t="s">
        <v>98</v>
      </c>
      <c r="AB8" s="129" t="s">
        <v>99</v>
      </c>
      <c r="AC8" s="129" t="s">
        <v>99</v>
      </c>
    </row>
    <row r="9" spans="1:30" x14ac:dyDescent="0.25">
      <c r="A9" s="40">
        <v>0</v>
      </c>
      <c r="B9" s="40">
        <f t="shared" si="0"/>
        <v>0</v>
      </c>
      <c r="C9" s="70"/>
      <c r="D9" s="14">
        <v>8</v>
      </c>
      <c r="E9" s="139">
        <v>0</v>
      </c>
      <c r="F9" s="14">
        <v>0</v>
      </c>
      <c r="G9" s="140">
        <v>0</v>
      </c>
      <c r="H9" s="14" t="s">
        <v>100</v>
      </c>
      <c r="I9" s="14">
        <v>0</v>
      </c>
      <c r="J9" s="14">
        <v>0</v>
      </c>
      <c r="K9" s="14">
        <v>0</v>
      </c>
      <c r="L9" s="13" t="s">
        <v>93</v>
      </c>
      <c r="M9" s="13" t="s">
        <v>94</v>
      </c>
      <c r="N9" s="13"/>
      <c r="O9" s="13"/>
      <c r="P9" s="70"/>
      <c r="Q9" s="13"/>
      <c r="R9" s="13"/>
      <c r="S9" s="13" t="s">
        <v>101</v>
      </c>
      <c r="T9" s="13" t="s">
        <v>97</v>
      </c>
      <c r="U9" s="97"/>
      <c r="V9" s="97"/>
      <c r="W9">
        <f t="shared" si="1"/>
        <v>0</v>
      </c>
      <c r="X9" t="str">
        <f t="shared" si="2"/>
        <v xml:space="preserve"> </v>
      </c>
      <c r="Y9" s="171" t="s">
        <v>99</v>
      </c>
      <c r="Z9" s="171" t="s">
        <v>99</v>
      </c>
      <c r="AA9" s="171" t="s">
        <v>99</v>
      </c>
      <c r="AB9" s="129" t="s">
        <v>99</v>
      </c>
      <c r="AC9" s="129" t="s">
        <v>99</v>
      </c>
    </row>
    <row r="10" spans="1:30" x14ac:dyDescent="0.25">
      <c r="A10" s="40">
        <v>1</v>
      </c>
      <c r="B10" s="40">
        <f t="shared" si="0"/>
        <v>3</v>
      </c>
      <c r="C10" s="71">
        <v>8</v>
      </c>
      <c r="D10" s="56">
        <v>9</v>
      </c>
      <c r="E10" s="141">
        <v>1</v>
      </c>
      <c r="F10" s="56">
        <v>1</v>
      </c>
      <c r="G10" s="142">
        <v>1</v>
      </c>
      <c r="H10" s="56"/>
      <c r="I10" s="56">
        <v>1</v>
      </c>
      <c r="J10" s="56">
        <v>1</v>
      </c>
      <c r="K10" s="56">
        <v>1</v>
      </c>
      <c r="L10" s="60" t="s">
        <v>102</v>
      </c>
      <c r="M10" s="55" t="s">
        <v>103</v>
      </c>
      <c r="N10" s="55"/>
      <c r="O10" s="55"/>
      <c r="P10" s="71"/>
      <c r="Q10" s="55" t="s">
        <v>9</v>
      </c>
      <c r="R10" s="55" t="s">
        <v>104</v>
      </c>
      <c r="S10" s="55"/>
      <c r="T10" s="55" t="s">
        <v>105</v>
      </c>
      <c r="U10" s="98">
        <v>0.1</v>
      </c>
      <c r="V10" s="98">
        <v>0.1</v>
      </c>
      <c r="W10">
        <f t="shared" si="1"/>
        <v>0.2</v>
      </c>
      <c r="X10">
        <f t="shared" si="2"/>
        <v>0.2</v>
      </c>
      <c r="Y10" s="171">
        <v>0.81707578247489998</v>
      </c>
      <c r="Z10" s="171">
        <v>0.93822369999999999</v>
      </c>
      <c r="AA10" s="171">
        <v>0.61591240000000003</v>
      </c>
      <c r="AB10" s="129">
        <v>2.8795560000000001E-3</v>
      </c>
      <c r="AC10" s="129">
        <v>8.7224360000000001E-3</v>
      </c>
      <c r="AD10">
        <v>13.369925465148601</v>
      </c>
    </row>
    <row r="11" spans="1:30" x14ac:dyDescent="0.25">
      <c r="A11" s="40">
        <v>0</v>
      </c>
      <c r="B11" s="40">
        <f t="shared" si="0"/>
        <v>1</v>
      </c>
      <c r="C11" s="71"/>
      <c r="D11" s="56">
        <v>10</v>
      </c>
      <c r="E11" s="141">
        <v>1</v>
      </c>
      <c r="F11" s="56">
        <v>1</v>
      </c>
      <c r="G11" s="142">
        <v>0</v>
      </c>
      <c r="H11" s="56" t="s">
        <v>106</v>
      </c>
      <c r="I11" s="56">
        <v>0</v>
      </c>
      <c r="J11" s="56">
        <v>1</v>
      </c>
      <c r="K11" s="56">
        <v>0</v>
      </c>
      <c r="L11" s="55"/>
      <c r="M11" s="55"/>
      <c r="N11" s="55"/>
      <c r="O11" s="55"/>
      <c r="P11" s="71"/>
      <c r="Q11" s="55"/>
      <c r="R11" s="55"/>
      <c r="S11" s="55" t="s">
        <v>107</v>
      </c>
      <c r="T11" s="55" t="s">
        <v>105</v>
      </c>
      <c r="U11" s="98"/>
      <c r="V11" s="98"/>
      <c r="W11">
        <f t="shared" si="1"/>
        <v>0</v>
      </c>
      <c r="X11" t="str">
        <f t="shared" si="2"/>
        <v xml:space="preserve"> </v>
      </c>
      <c r="Y11" s="171" t="s">
        <v>99</v>
      </c>
      <c r="Z11" s="171" t="s">
        <v>99</v>
      </c>
      <c r="AA11" s="171" t="s">
        <v>99</v>
      </c>
      <c r="AB11" s="129">
        <v>3.9299419999999996E-3</v>
      </c>
      <c r="AC11" s="129">
        <v>1.5129480000000001E-2</v>
      </c>
    </row>
    <row r="12" spans="1:30" x14ac:dyDescent="0.25">
      <c r="A12" s="40">
        <v>1</v>
      </c>
      <c r="B12" s="40">
        <f t="shared" si="0"/>
        <v>3</v>
      </c>
      <c r="C12" s="71">
        <v>9</v>
      </c>
      <c r="D12" s="56">
        <v>11</v>
      </c>
      <c r="E12" s="141">
        <v>1</v>
      </c>
      <c r="F12" s="56">
        <v>1</v>
      </c>
      <c r="G12" s="142">
        <v>1</v>
      </c>
      <c r="H12" s="56"/>
      <c r="I12" s="56">
        <v>1</v>
      </c>
      <c r="J12" s="56">
        <v>1</v>
      </c>
      <c r="K12" s="56">
        <v>1</v>
      </c>
      <c r="L12" s="55" t="s">
        <v>102</v>
      </c>
      <c r="M12" s="55" t="s">
        <v>108</v>
      </c>
      <c r="N12" s="55"/>
      <c r="O12" s="55"/>
      <c r="P12" s="71"/>
      <c r="Q12" s="55" t="s">
        <v>12</v>
      </c>
      <c r="R12" s="55" t="s">
        <v>109</v>
      </c>
      <c r="S12" s="55" t="s">
        <v>110</v>
      </c>
      <c r="T12" s="55" t="s">
        <v>105</v>
      </c>
      <c r="U12" s="98">
        <v>0.1</v>
      </c>
      <c r="V12" s="98">
        <v>0.06</v>
      </c>
      <c r="W12">
        <f t="shared" si="1"/>
        <v>0.16</v>
      </c>
      <c r="X12">
        <f t="shared" si="2"/>
        <v>0.16</v>
      </c>
      <c r="Y12" s="171">
        <v>0.66383595182550004</v>
      </c>
      <c r="Z12" s="171">
        <v>0.94738739999999999</v>
      </c>
      <c r="AA12" s="171">
        <v>0.55713800000000002</v>
      </c>
      <c r="AB12" s="129">
        <v>4.1636889999999999E-3</v>
      </c>
      <c r="AC12" s="129">
        <v>1.014875E-2</v>
      </c>
      <c r="AD12">
        <v>20.038067806883667</v>
      </c>
    </row>
    <row r="13" spans="1:30" x14ac:dyDescent="0.25">
      <c r="A13" s="40">
        <v>1</v>
      </c>
      <c r="B13" s="40">
        <f t="shared" si="0"/>
        <v>0</v>
      </c>
      <c r="C13" s="71"/>
      <c r="D13" s="56">
        <v>12</v>
      </c>
      <c r="E13" s="141">
        <v>0</v>
      </c>
      <c r="F13" s="56">
        <v>0</v>
      </c>
      <c r="G13" s="142">
        <v>0</v>
      </c>
      <c r="H13" s="56"/>
      <c r="I13" s="56">
        <v>0</v>
      </c>
      <c r="J13" s="56">
        <v>0</v>
      </c>
      <c r="K13" s="56">
        <v>0</v>
      </c>
      <c r="L13" s="55"/>
      <c r="M13" s="55"/>
      <c r="N13" s="55"/>
      <c r="O13" s="55"/>
      <c r="P13" s="71"/>
      <c r="Q13" s="55"/>
      <c r="R13" s="55"/>
      <c r="S13" s="55" t="s">
        <v>111</v>
      </c>
      <c r="T13" s="55" t="s">
        <v>105</v>
      </c>
      <c r="U13" s="98"/>
      <c r="V13" s="98"/>
      <c r="W13">
        <f t="shared" si="1"/>
        <v>0</v>
      </c>
      <c r="X13" t="str">
        <f t="shared" si="2"/>
        <v xml:space="preserve"> </v>
      </c>
      <c r="Y13" s="171" t="s">
        <v>99</v>
      </c>
      <c r="Z13" s="171" t="s">
        <v>99</v>
      </c>
      <c r="AA13" s="171" t="s">
        <v>99</v>
      </c>
      <c r="AB13" s="129" t="s">
        <v>99</v>
      </c>
      <c r="AC13" s="129" t="s">
        <v>99</v>
      </c>
    </row>
    <row r="14" spans="1:30" x14ac:dyDescent="0.25">
      <c r="A14" s="40">
        <v>1</v>
      </c>
      <c r="B14" s="40">
        <f t="shared" si="0"/>
        <v>2</v>
      </c>
      <c r="C14" s="71"/>
      <c r="D14" s="56">
        <v>13</v>
      </c>
      <c r="E14" s="141">
        <v>0</v>
      </c>
      <c r="F14" s="56">
        <v>1</v>
      </c>
      <c r="G14" s="142">
        <v>1</v>
      </c>
      <c r="H14" s="56"/>
      <c r="I14" s="56">
        <v>0</v>
      </c>
      <c r="J14" s="56">
        <v>1</v>
      </c>
      <c r="K14" s="56">
        <v>1</v>
      </c>
      <c r="L14" s="55"/>
      <c r="M14" s="55"/>
      <c r="N14" s="55"/>
      <c r="O14" s="55"/>
      <c r="P14" s="71"/>
      <c r="Q14" s="55"/>
      <c r="R14" s="55"/>
      <c r="S14" s="55" t="s">
        <v>111</v>
      </c>
      <c r="T14" s="55" t="s">
        <v>105</v>
      </c>
      <c r="U14" s="98"/>
      <c r="V14" s="98"/>
      <c r="W14">
        <f t="shared" si="1"/>
        <v>0</v>
      </c>
      <c r="X14" t="str">
        <f t="shared" si="2"/>
        <v xml:space="preserve"> </v>
      </c>
      <c r="Y14" s="171" t="s">
        <v>99</v>
      </c>
      <c r="Z14" s="171" t="s">
        <v>99</v>
      </c>
      <c r="AA14" s="171" t="s">
        <v>99</v>
      </c>
      <c r="AB14" s="129" t="s">
        <v>99</v>
      </c>
      <c r="AC14" s="129" t="s">
        <v>99</v>
      </c>
    </row>
    <row r="15" spans="1:30" x14ac:dyDescent="0.25">
      <c r="A15" s="40">
        <v>1</v>
      </c>
      <c r="B15" s="40">
        <f t="shared" si="0"/>
        <v>2</v>
      </c>
      <c r="C15" s="71"/>
      <c r="D15" s="56">
        <v>14</v>
      </c>
      <c r="E15" s="141">
        <v>0</v>
      </c>
      <c r="F15" s="56">
        <v>1</v>
      </c>
      <c r="G15" s="142">
        <v>1</v>
      </c>
      <c r="H15" s="56"/>
      <c r="I15" s="56">
        <v>0</v>
      </c>
      <c r="J15" s="56">
        <v>1</v>
      </c>
      <c r="K15" s="56">
        <v>1</v>
      </c>
      <c r="L15" s="55"/>
      <c r="M15" s="55"/>
      <c r="N15" s="55"/>
      <c r="O15" s="55"/>
      <c r="P15" s="71"/>
      <c r="Q15" s="55"/>
      <c r="R15" s="55"/>
      <c r="S15" s="55" t="s">
        <v>111</v>
      </c>
      <c r="T15" s="55" t="s">
        <v>105</v>
      </c>
      <c r="U15" s="98"/>
      <c r="V15" s="98"/>
      <c r="W15">
        <f t="shared" si="1"/>
        <v>0</v>
      </c>
      <c r="X15" t="str">
        <f t="shared" si="2"/>
        <v xml:space="preserve"> </v>
      </c>
      <c r="Y15" s="171" t="s">
        <v>99</v>
      </c>
      <c r="Z15" s="171" t="s">
        <v>99</v>
      </c>
      <c r="AA15" s="171" t="s">
        <v>99</v>
      </c>
      <c r="AB15" s="129" t="s">
        <v>99</v>
      </c>
      <c r="AC15" s="129" t="s">
        <v>99</v>
      </c>
    </row>
    <row r="16" spans="1:30" x14ac:dyDescent="0.25">
      <c r="A16" s="40">
        <v>1</v>
      </c>
      <c r="B16" s="40">
        <f t="shared" si="0"/>
        <v>1</v>
      </c>
      <c r="C16" s="71"/>
      <c r="D16" s="56">
        <v>15</v>
      </c>
      <c r="E16" s="141">
        <v>0</v>
      </c>
      <c r="F16" s="56">
        <v>1</v>
      </c>
      <c r="G16" s="142">
        <v>0</v>
      </c>
      <c r="H16" s="56"/>
      <c r="I16" s="56">
        <v>0</v>
      </c>
      <c r="J16" s="56">
        <v>1</v>
      </c>
      <c r="K16" s="56">
        <v>0</v>
      </c>
      <c r="L16" s="55"/>
      <c r="M16" s="55"/>
      <c r="N16" s="55"/>
      <c r="O16" s="55"/>
      <c r="P16" s="71"/>
      <c r="Q16" s="55"/>
      <c r="R16" s="55"/>
      <c r="S16" s="55" t="s">
        <v>101</v>
      </c>
      <c r="T16" s="55" t="s">
        <v>105</v>
      </c>
      <c r="U16" s="98"/>
      <c r="V16" s="98"/>
      <c r="W16">
        <f t="shared" si="1"/>
        <v>0</v>
      </c>
      <c r="X16" t="str">
        <f t="shared" si="2"/>
        <v xml:space="preserve"> </v>
      </c>
      <c r="Y16" s="171" t="s">
        <v>99</v>
      </c>
      <c r="Z16" s="171" t="s">
        <v>99</v>
      </c>
      <c r="AA16" s="171" t="s">
        <v>99</v>
      </c>
      <c r="AB16" s="129" t="s">
        <v>99</v>
      </c>
      <c r="AC16" s="129" t="s">
        <v>99</v>
      </c>
    </row>
    <row r="17" spans="1:30" x14ac:dyDescent="0.25">
      <c r="A17" s="40">
        <v>1</v>
      </c>
      <c r="B17" s="40">
        <f t="shared" si="0"/>
        <v>0</v>
      </c>
      <c r="C17" s="71"/>
      <c r="D17" s="56">
        <v>16</v>
      </c>
      <c r="E17" s="141">
        <v>0</v>
      </c>
      <c r="F17" s="56">
        <v>0</v>
      </c>
      <c r="G17" s="142">
        <v>0</v>
      </c>
      <c r="H17" s="56"/>
      <c r="I17" s="56">
        <v>0</v>
      </c>
      <c r="J17" s="56">
        <v>0</v>
      </c>
      <c r="K17" s="56">
        <v>0</v>
      </c>
      <c r="L17" s="55"/>
      <c r="M17" s="55"/>
      <c r="N17" s="55"/>
      <c r="O17" s="55"/>
      <c r="P17" s="71"/>
      <c r="Q17" s="55"/>
      <c r="R17" s="55"/>
      <c r="S17" s="55" t="s">
        <v>111</v>
      </c>
      <c r="T17" s="55" t="s">
        <v>105</v>
      </c>
      <c r="U17" s="98"/>
      <c r="V17" s="98"/>
      <c r="W17">
        <f t="shared" si="1"/>
        <v>0</v>
      </c>
      <c r="X17" t="str">
        <f t="shared" si="2"/>
        <v xml:space="preserve"> </v>
      </c>
      <c r="Y17" s="171" t="s">
        <v>99</v>
      </c>
      <c r="Z17" s="171" t="s">
        <v>99</v>
      </c>
      <c r="AA17" s="171" t="s">
        <v>99</v>
      </c>
      <c r="AB17" s="129" t="s">
        <v>99</v>
      </c>
      <c r="AC17" s="129" t="s">
        <v>99</v>
      </c>
    </row>
    <row r="18" spans="1:30" x14ac:dyDescent="0.25">
      <c r="A18" s="40">
        <v>1</v>
      </c>
      <c r="B18" s="40">
        <f t="shared" si="0"/>
        <v>0</v>
      </c>
      <c r="C18" s="55"/>
      <c r="D18" s="56">
        <v>17</v>
      </c>
      <c r="E18" s="141">
        <v>0</v>
      </c>
      <c r="F18" s="56">
        <v>0</v>
      </c>
      <c r="G18" s="142">
        <v>0</v>
      </c>
      <c r="H18" s="56"/>
      <c r="I18" s="56">
        <v>0</v>
      </c>
      <c r="J18" s="56">
        <v>0</v>
      </c>
      <c r="K18" s="56">
        <v>0</v>
      </c>
      <c r="L18" s="55"/>
      <c r="M18" s="55"/>
      <c r="N18" s="55"/>
      <c r="O18" s="55"/>
      <c r="P18" s="71"/>
      <c r="Q18" s="55"/>
      <c r="R18" s="55"/>
      <c r="S18" s="55"/>
      <c r="T18" s="55" t="s">
        <v>105</v>
      </c>
      <c r="U18" s="98"/>
      <c r="V18" s="98"/>
      <c r="W18">
        <f t="shared" si="1"/>
        <v>0</v>
      </c>
      <c r="X18" t="str">
        <f t="shared" si="2"/>
        <v xml:space="preserve"> </v>
      </c>
      <c r="Y18" s="171" t="s">
        <v>99</v>
      </c>
      <c r="Z18" s="171" t="s">
        <v>99</v>
      </c>
      <c r="AA18" s="171" t="s">
        <v>99</v>
      </c>
      <c r="AB18" s="129" t="s">
        <v>99</v>
      </c>
      <c r="AC18" s="129" t="s">
        <v>99</v>
      </c>
    </row>
    <row r="19" spans="1:30" x14ac:dyDescent="0.25">
      <c r="A19" s="40">
        <v>1</v>
      </c>
      <c r="B19" s="40">
        <f t="shared" si="0"/>
        <v>3</v>
      </c>
      <c r="C19" s="72">
        <v>10</v>
      </c>
      <c r="D19" s="6">
        <v>18</v>
      </c>
      <c r="E19" s="143">
        <v>1</v>
      </c>
      <c r="F19" s="6">
        <v>1</v>
      </c>
      <c r="G19" s="144">
        <v>1</v>
      </c>
      <c r="H19" s="6"/>
      <c r="I19" s="6">
        <v>1</v>
      </c>
      <c r="J19" s="6">
        <v>1</v>
      </c>
      <c r="K19" s="6">
        <v>1</v>
      </c>
      <c r="L19" s="61" t="s">
        <v>112</v>
      </c>
      <c r="M19" s="5"/>
      <c r="N19" s="5"/>
      <c r="O19" s="5"/>
      <c r="P19" s="72"/>
      <c r="Q19" s="5" t="s">
        <v>12</v>
      </c>
      <c r="R19" s="5"/>
      <c r="S19" s="5" t="s">
        <v>113</v>
      </c>
      <c r="T19" s="5" t="s">
        <v>114</v>
      </c>
      <c r="U19" s="99"/>
      <c r="V19" s="99"/>
      <c r="W19">
        <f t="shared" si="1"/>
        <v>0</v>
      </c>
      <c r="X19" t="str">
        <f t="shared" si="2"/>
        <v xml:space="preserve"> </v>
      </c>
      <c r="Y19" s="171">
        <v>0.34712577646692</v>
      </c>
      <c r="Z19" s="171">
        <v>0.99510209999999999</v>
      </c>
      <c r="AA19" s="171">
        <v>0.26216</v>
      </c>
      <c r="AB19" s="129">
        <v>4.7645209999999999E-3</v>
      </c>
      <c r="AC19" s="129">
        <v>1.640024E-2</v>
      </c>
    </row>
    <row r="20" spans="1:30" x14ac:dyDescent="0.25">
      <c r="A20" s="40">
        <v>1</v>
      </c>
      <c r="B20" s="40">
        <f t="shared" si="0"/>
        <v>3</v>
      </c>
      <c r="C20" s="72">
        <v>11</v>
      </c>
      <c r="D20" s="6">
        <v>19</v>
      </c>
      <c r="E20" s="143">
        <v>1</v>
      </c>
      <c r="F20" s="6">
        <v>1</v>
      </c>
      <c r="G20" s="144">
        <v>1</v>
      </c>
      <c r="H20" s="6"/>
      <c r="I20" s="6">
        <v>1</v>
      </c>
      <c r="J20" s="6">
        <v>1</v>
      </c>
      <c r="K20" s="6">
        <v>1</v>
      </c>
      <c r="L20" s="5" t="s">
        <v>112</v>
      </c>
      <c r="M20" s="5"/>
      <c r="N20" s="5"/>
      <c r="O20" s="5"/>
      <c r="P20" s="72"/>
      <c r="Q20" s="5" t="s">
        <v>12</v>
      </c>
      <c r="R20" s="5"/>
      <c r="S20" s="5" t="s">
        <v>113</v>
      </c>
      <c r="T20" s="5" t="s">
        <v>114</v>
      </c>
      <c r="U20" s="99"/>
      <c r="V20" s="99"/>
      <c r="W20">
        <f t="shared" si="1"/>
        <v>0</v>
      </c>
      <c r="X20" t="str">
        <f t="shared" si="2"/>
        <v xml:space="preserve"> </v>
      </c>
      <c r="Y20" s="171">
        <v>0.4349087134388</v>
      </c>
      <c r="Z20" s="171">
        <v>0.99589209999999995</v>
      </c>
      <c r="AA20" s="171" t="s">
        <v>98</v>
      </c>
      <c r="AB20" s="129">
        <v>2.9695540000000001E-3</v>
      </c>
      <c r="AC20" s="129">
        <v>2.0307840000000001E-2</v>
      </c>
    </row>
    <row r="21" spans="1:30" x14ac:dyDescent="0.25">
      <c r="A21" s="40">
        <v>1</v>
      </c>
      <c r="B21" s="40">
        <f t="shared" si="0"/>
        <v>3</v>
      </c>
      <c r="C21" s="72">
        <v>12</v>
      </c>
      <c r="D21" s="6">
        <v>20</v>
      </c>
      <c r="E21" s="143">
        <v>1</v>
      </c>
      <c r="F21" s="6">
        <v>1</v>
      </c>
      <c r="G21" s="144">
        <v>1</v>
      </c>
      <c r="H21" s="6"/>
      <c r="I21" s="6">
        <v>1</v>
      </c>
      <c r="J21" s="6">
        <v>1</v>
      </c>
      <c r="K21" s="6">
        <v>1</v>
      </c>
      <c r="L21" s="5" t="s">
        <v>112</v>
      </c>
      <c r="M21" s="5"/>
      <c r="N21" s="5"/>
      <c r="O21" s="5"/>
      <c r="P21" s="72"/>
      <c r="Q21" s="5" t="s">
        <v>12</v>
      </c>
      <c r="R21" s="5"/>
      <c r="S21" s="5"/>
      <c r="T21" s="5" t="s">
        <v>114</v>
      </c>
      <c r="U21" s="99"/>
      <c r="V21" s="99"/>
      <c r="W21">
        <f t="shared" si="1"/>
        <v>0</v>
      </c>
      <c r="X21" t="str">
        <f t="shared" si="2"/>
        <v xml:space="preserve"> </v>
      </c>
      <c r="Y21" s="171">
        <v>0.49167467349339999</v>
      </c>
      <c r="Z21" s="171">
        <v>1.0271749999999999</v>
      </c>
      <c r="AA21" s="171">
        <v>0.48019410000000001</v>
      </c>
      <c r="AB21" s="129">
        <v>5.0291579999999997E-3</v>
      </c>
      <c r="AC21" s="129">
        <v>1.33645E-2</v>
      </c>
    </row>
    <row r="22" spans="1:30" x14ac:dyDescent="0.25">
      <c r="A22" s="40">
        <v>1</v>
      </c>
      <c r="B22" s="40">
        <f t="shared" si="0"/>
        <v>1</v>
      </c>
      <c r="C22" s="73"/>
      <c r="D22" s="18">
        <v>21</v>
      </c>
      <c r="E22" s="145">
        <v>0</v>
      </c>
      <c r="F22" s="18">
        <v>1</v>
      </c>
      <c r="G22" s="146">
        <v>0</v>
      </c>
      <c r="H22" s="18"/>
      <c r="I22" s="18">
        <v>0</v>
      </c>
      <c r="J22" s="18">
        <v>1</v>
      </c>
      <c r="K22" s="18">
        <v>0</v>
      </c>
      <c r="L22" s="62" t="s">
        <v>115</v>
      </c>
      <c r="M22" s="17" t="s">
        <v>103</v>
      </c>
      <c r="N22" s="17" t="s">
        <v>116</v>
      </c>
      <c r="O22" s="17"/>
      <c r="P22" s="73">
        <v>0.57999999999999996</v>
      </c>
      <c r="Q22" s="17" t="s">
        <v>12</v>
      </c>
      <c r="R22" s="17" t="s">
        <v>117</v>
      </c>
      <c r="S22" s="17" t="s">
        <v>118</v>
      </c>
      <c r="T22" s="17" t="s">
        <v>119</v>
      </c>
      <c r="U22" s="100">
        <v>4.3999999999999997E-2</v>
      </c>
      <c r="V22" s="100">
        <v>8.8999999999999996E-2</v>
      </c>
      <c r="W22">
        <f t="shared" si="1"/>
        <v>0.13300000000000001</v>
      </c>
      <c r="X22">
        <f t="shared" si="2"/>
        <v>0.13300000000000001</v>
      </c>
      <c r="Y22" s="171" t="s">
        <v>99</v>
      </c>
      <c r="Z22" s="171" t="s">
        <v>99</v>
      </c>
      <c r="AA22" s="171" t="s">
        <v>98</v>
      </c>
      <c r="AB22" s="129" t="s">
        <v>99</v>
      </c>
      <c r="AC22" s="129" t="s">
        <v>99</v>
      </c>
    </row>
    <row r="23" spans="1:30" x14ac:dyDescent="0.25">
      <c r="A23" s="40">
        <v>1</v>
      </c>
      <c r="B23" s="40">
        <f t="shared" si="0"/>
        <v>3</v>
      </c>
      <c r="C23" s="73">
        <v>13</v>
      </c>
      <c r="D23" s="18">
        <v>22</v>
      </c>
      <c r="E23" s="145">
        <v>1</v>
      </c>
      <c r="F23" s="18">
        <v>1</v>
      </c>
      <c r="G23" s="146">
        <v>1</v>
      </c>
      <c r="H23" s="18"/>
      <c r="I23" s="18">
        <v>1</v>
      </c>
      <c r="J23" s="18">
        <v>1</v>
      </c>
      <c r="K23" s="18">
        <v>1</v>
      </c>
      <c r="L23" s="17" t="s">
        <v>115</v>
      </c>
      <c r="M23" s="17" t="s">
        <v>103</v>
      </c>
      <c r="N23" s="17" t="s">
        <v>116</v>
      </c>
      <c r="O23" s="17"/>
      <c r="P23" s="73">
        <v>0.57999999999999996</v>
      </c>
      <c r="Q23" s="17" t="s">
        <v>9</v>
      </c>
      <c r="R23" s="17" t="s">
        <v>117</v>
      </c>
      <c r="S23" s="17" t="s">
        <v>118</v>
      </c>
      <c r="T23" s="17" t="s">
        <v>119</v>
      </c>
      <c r="U23" s="100">
        <v>4.3999999999999997E-2</v>
      </c>
      <c r="V23" s="100">
        <v>8.8999999999999996E-2</v>
      </c>
      <c r="W23">
        <f t="shared" si="1"/>
        <v>0.13300000000000001</v>
      </c>
      <c r="X23">
        <f t="shared" si="2"/>
        <v>0.13300000000000001</v>
      </c>
      <c r="Y23" s="171">
        <v>0.92719628155440004</v>
      </c>
      <c r="Z23" s="171">
        <v>0.95576119999999998</v>
      </c>
      <c r="AA23" s="171">
        <v>0.67326490000000005</v>
      </c>
      <c r="AB23" s="129">
        <v>2.1863070000000002E-3</v>
      </c>
      <c r="AC23" s="129">
        <v>6.8759219999999996E-3</v>
      </c>
      <c r="AD23">
        <v>14.840846793881214</v>
      </c>
    </row>
    <row r="24" spans="1:30" x14ac:dyDescent="0.25">
      <c r="A24" s="40">
        <v>1</v>
      </c>
      <c r="B24" s="40">
        <f t="shared" si="0"/>
        <v>2</v>
      </c>
      <c r="C24" s="73">
        <v>14</v>
      </c>
      <c r="D24" s="18">
        <v>23</v>
      </c>
      <c r="E24" s="145">
        <v>1</v>
      </c>
      <c r="F24" s="18">
        <v>1</v>
      </c>
      <c r="G24" s="146">
        <v>0</v>
      </c>
      <c r="H24" s="18"/>
      <c r="I24" s="18">
        <v>1</v>
      </c>
      <c r="J24" s="18">
        <v>1</v>
      </c>
      <c r="K24" s="18">
        <v>0</v>
      </c>
      <c r="L24" s="17" t="s">
        <v>115</v>
      </c>
      <c r="M24" s="17" t="s">
        <v>103</v>
      </c>
      <c r="N24" s="17" t="s">
        <v>116</v>
      </c>
      <c r="O24" s="17"/>
      <c r="P24" s="73">
        <v>0.57999999999999996</v>
      </c>
      <c r="Q24" s="17" t="s">
        <v>12</v>
      </c>
      <c r="R24" s="17" t="s">
        <v>120</v>
      </c>
      <c r="S24" s="17" t="s">
        <v>118</v>
      </c>
      <c r="T24" s="17" t="s">
        <v>119</v>
      </c>
      <c r="U24" s="100">
        <v>8.8999999999999996E-2</v>
      </c>
      <c r="V24" s="100">
        <v>8.8999999999999996E-2</v>
      </c>
      <c r="W24">
        <f t="shared" si="1"/>
        <v>0.17799999999999999</v>
      </c>
      <c r="X24">
        <f t="shared" si="2"/>
        <v>0.17799999999999999</v>
      </c>
      <c r="Y24" s="171">
        <v>0.51005553808799997</v>
      </c>
      <c r="Z24" s="171">
        <v>0.95971110000000004</v>
      </c>
      <c r="AA24" s="171">
        <v>0.45997070000000001</v>
      </c>
      <c r="AB24" s="129">
        <v>4.982696E-3</v>
      </c>
      <c r="AC24" s="129">
        <v>1.419259E-2</v>
      </c>
    </row>
    <row r="25" spans="1:30" x14ac:dyDescent="0.25">
      <c r="A25" s="40">
        <v>1</v>
      </c>
      <c r="B25" s="40">
        <f t="shared" si="0"/>
        <v>3</v>
      </c>
      <c r="C25" s="73">
        <v>15</v>
      </c>
      <c r="D25" s="18">
        <v>24</v>
      </c>
      <c r="E25" s="145">
        <v>1</v>
      </c>
      <c r="F25" s="18">
        <v>1</v>
      </c>
      <c r="G25" s="146">
        <v>1</v>
      </c>
      <c r="H25" s="18"/>
      <c r="I25" s="18">
        <v>1</v>
      </c>
      <c r="J25" s="18">
        <v>1</v>
      </c>
      <c r="K25" s="18">
        <v>1</v>
      </c>
      <c r="L25" s="62" t="s">
        <v>121</v>
      </c>
      <c r="M25" s="17" t="s">
        <v>108</v>
      </c>
      <c r="N25" s="17" t="s">
        <v>116</v>
      </c>
      <c r="O25" s="17"/>
      <c r="P25" s="73">
        <v>0.78</v>
      </c>
      <c r="Q25" s="17" t="s">
        <v>12</v>
      </c>
      <c r="R25" s="17" t="s">
        <v>122</v>
      </c>
      <c r="S25" s="17"/>
      <c r="T25" s="17" t="s">
        <v>119</v>
      </c>
      <c r="U25" s="100">
        <v>0.09</v>
      </c>
      <c r="V25" s="100">
        <v>0.09</v>
      </c>
      <c r="W25">
        <f t="shared" si="1"/>
        <v>0.18</v>
      </c>
      <c r="X25">
        <f t="shared" si="2"/>
        <v>0.18</v>
      </c>
      <c r="Y25" s="171">
        <v>0.49417086933049997</v>
      </c>
      <c r="Z25" s="171">
        <v>0.9472294</v>
      </c>
      <c r="AA25" s="171">
        <v>0.48825190000000002</v>
      </c>
      <c r="AB25" s="129">
        <v>2.6240629999999998E-3</v>
      </c>
      <c r="AC25" s="129">
        <v>1.7084769999999999E-2</v>
      </c>
      <c r="AD25">
        <v>6.5745574150899122</v>
      </c>
    </row>
    <row r="26" spans="1:30" x14ac:dyDescent="0.25">
      <c r="A26" s="40">
        <v>1</v>
      </c>
      <c r="B26" s="40">
        <f t="shared" si="0"/>
        <v>1</v>
      </c>
      <c r="C26" s="73"/>
      <c r="D26" s="18">
        <v>25</v>
      </c>
      <c r="E26" s="145">
        <v>0</v>
      </c>
      <c r="F26" s="18">
        <v>0</v>
      </c>
      <c r="G26" s="146">
        <v>1</v>
      </c>
      <c r="H26" s="18" t="s">
        <v>123</v>
      </c>
      <c r="I26" s="18">
        <v>0</v>
      </c>
      <c r="J26" s="18">
        <v>0</v>
      </c>
      <c r="K26" s="18">
        <v>1</v>
      </c>
      <c r="L26" s="17" t="s">
        <v>121</v>
      </c>
      <c r="M26" s="17" t="s">
        <v>108</v>
      </c>
      <c r="N26" s="17" t="s">
        <v>116</v>
      </c>
      <c r="O26" s="17"/>
      <c r="P26" s="73">
        <v>0.78</v>
      </c>
      <c r="Q26" s="17" t="s">
        <v>12</v>
      </c>
      <c r="R26" s="17"/>
      <c r="S26" s="17"/>
      <c r="T26" s="17" t="s">
        <v>119</v>
      </c>
      <c r="U26" s="100"/>
      <c r="V26" s="100"/>
      <c r="W26">
        <f t="shared" si="1"/>
        <v>0</v>
      </c>
      <c r="X26" t="str">
        <f t="shared" si="2"/>
        <v xml:space="preserve"> </v>
      </c>
      <c r="Y26" s="171" t="s">
        <v>99</v>
      </c>
      <c r="Z26" s="171" t="s">
        <v>99</v>
      </c>
      <c r="AA26" s="171" t="s">
        <v>99</v>
      </c>
      <c r="AB26" s="129" t="s">
        <v>99</v>
      </c>
      <c r="AC26" s="129" t="s">
        <v>99</v>
      </c>
    </row>
    <row r="27" spans="1:30" x14ac:dyDescent="0.25">
      <c r="A27" s="40">
        <v>1</v>
      </c>
      <c r="B27" s="40">
        <f t="shared" si="0"/>
        <v>2</v>
      </c>
      <c r="C27" s="73">
        <v>16</v>
      </c>
      <c r="D27" s="18">
        <v>26</v>
      </c>
      <c r="E27" s="145">
        <v>1</v>
      </c>
      <c r="F27" s="18">
        <v>0</v>
      </c>
      <c r="G27" s="146">
        <v>1</v>
      </c>
      <c r="H27" s="18"/>
      <c r="I27" s="18">
        <v>1</v>
      </c>
      <c r="J27" s="18">
        <v>0</v>
      </c>
      <c r="K27" s="18">
        <v>1</v>
      </c>
      <c r="L27" s="17" t="s">
        <v>121</v>
      </c>
      <c r="M27" s="17" t="s">
        <v>108</v>
      </c>
      <c r="N27" s="17" t="s">
        <v>116</v>
      </c>
      <c r="O27" s="17"/>
      <c r="P27" s="73">
        <v>0.78</v>
      </c>
      <c r="Q27" s="17" t="s">
        <v>124</v>
      </c>
      <c r="R27" s="17" t="s">
        <v>125</v>
      </c>
      <c r="S27" s="17"/>
      <c r="T27" s="17" t="s">
        <v>119</v>
      </c>
      <c r="U27" s="100">
        <v>0.09</v>
      </c>
      <c r="V27" s="100">
        <v>0.09</v>
      </c>
      <c r="W27">
        <f t="shared" si="1"/>
        <v>0.18</v>
      </c>
      <c r="X27">
        <f t="shared" si="2"/>
        <v>0.18</v>
      </c>
      <c r="Y27" s="171">
        <v>0.77663152566399996</v>
      </c>
      <c r="Z27" s="171">
        <v>0.95149530000000004</v>
      </c>
      <c r="AA27" s="171">
        <v>0.63266</v>
      </c>
      <c r="AB27" s="129" t="s">
        <v>99</v>
      </c>
      <c r="AC27" s="129" t="s">
        <v>99</v>
      </c>
    </row>
    <row r="28" spans="1:30" x14ac:dyDescent="0.25">
      <c r="A28" s="40">
        <v>1</v>
      </c>
      <c r="B28" s="40">
        <f t="shared" si="0"/>
        <v>0</v>
      </c>
      <c r="C28" s="73"/>
      <c r="D28" s="18">
        <v>27</v>
      </c>
      <c r="E28" s="145">
        <v>0</v>
      </c>
      <c r="F28" s="18">
        <v>0</v>
      </c>
      <c r="G28" s="146">
        <v>0</v>
      </c>
      <c r="H28" s="18" t="s">
        <v>123</v>
      </c>
      <c r="I28" s="18">
        <v>0</v>
      </c>
      <c r="J28" s="18">
        <v>0</v>
      </c>
      <c r="K28" s="18">
        <v>0</v>
      </c>
      <c r="L28" s="17" t="s">
        <v>121</v>
      </c>
      <c r="M28" s="17" t="s">
        <v>108</v>
      </c>
      <c r="N28" s="17" t="s">
        <v>116</v>
      </c>
      <c r="O28" s="17"/>
      <c r="P28" s="73">
        <v>0.78</v>
      </c>
      <c r="Q28" s="17" t="s">
        <v>124</v>
      </c>
      <c r="R28" s="17"/>
      <c r="S28" s="17"/>
      <c r="T28" s="17" t="s">
        <v>119</v>
      </c>
      <c r="U28" s="100"/>
      <c r="V28" s="100"/>
      <c r="W28">
        <f t="shared" si="1"/>
        <v>0</v>
      </c>
      <c r="X28" t="str">
        <f t="shared" si="2"/>
        <v xml:space="preserve"> </v>
      </c>
      <c r="Y28" s="171" t="s">
        <v>99</v>
      </c>
      <c r="Z28" s="171" t="s">
        <v>99</v>
      </c>
      <c r="AA28" s="171" t="s">
        <v>99</v>
      </c>
      <c r="AB28" s="129" t="s">
        <v>99</v>
      </c>
      <c r="AC28" s="129" t="s">
        <v>99</v>
      </c>
    </row>
    <row r="29" spans="1:30" x14ac:dyDescent="0.25">
      <c r="A29" s="40">
        <v>1</v>
      </c>
      <c r="B29" s="40">
        <f t="shared" si="0"/>
        <v>0</v>
      </c>
      <c r="C29" s="73"/>
      <c r="D29" s="18">
        <v>28</v>
      </c>
      <c r="E29" s="145">
        <v>0</v>
      </c>
      <c r="F29" s="18">
        <v>0</v>
      </c>
      <c r="G29" s="146">
        <v>0</v>
      </c>
      <c r="H29" s="18" t="s">
        <v>123</v>
      </c>
      <c r="I29" s="18">
        <v>0</v>
      </c>
      <c r="J29" s="18">
        <v>0</v>
      </c>
      <c r="K29" s="18">
        <v>0</v>
      </c>
      <c r="L29" s="17" t="s">
        <v>121</v>
      </c>
      <c r="M29" s="17" t="s">
        <v>108</v>
      </c>
      <c r="N29" s="17" t="s">
        <v>116</v>
      </c>
      <c r="O29" s="17"/>
      <c r="P29" s="73">
        <v>0.78</v>
      </c>
      <c r="Q29" s="17" t="s">
        <v>9</v>
      </c>
      <c r="R29" s="17"/>
      <c r="S29" s="17"/>
      <c r="T29" s="17" t="s">
        <v>119</v>
      </c>
      <c r="U29" s="100"/>
      <c r="V29" s="100"/>
      <c r="W29">
        <f t="shared" si="1"/>
        <v>0</v>
      </c>
      <c r="X29" t="str">
        <f t="shared" si="2"/>
        <v xml:space="preserve"> </v>
      </c>
      <c r="Y29" s="171" t="s">
        <v>99</v>
      </c>
      <c r="Z29" s="171" t="s">
        <v>99</v>
      </c>
      <c r="AA29" s="171" t="s">
        <v>99</v>
      </c>
      <c r="AB29" s="129" t="s">
        <v>99</v>
      </c>
      <c r="AC29" s="129" t="s">
        <v>99</v>
      </c>
    </row>
    <row r="30" spans="1:30" x14ac:dyDescent="0.25">
      <c r="A30" s="40">
        <v>1</v>
      </c>
      <c r="B30" s="40">
        <f t="shared" si="0"/>
        <v>2</v>
      </c>
      <c r="C30" s="73"/>
      <c r="D30" s="18">
        <v>29</v>
      </c>
      <c r="E30" s="145">
        <v>0</v>
      </c>
      <c r="F30" s="18">
        <v>1</v>
      </c>
      <c r="G30" s="146">
        <v>1</v>
      </c>
      <c r="H30" s="18" t="s">
        <v>123</v>
      </c>
      <c r="I30" s="18">
        <v>0</v>
      </c>
      <c r="J30" s="18">
        <v>1</v>
      </c>
      <c r="K30" s="18">
        <v>1</v>
      </c>
      <c r="L30" s="17" t="s">
        <v>121</v>
      </c>
      <c r="M30" s="17" t="s">
        <v>108</v>
      </c>
      <c r="N30" s="17" t="s">
        <v>116</v>
      </c>
      <c r="O30" s="17"/>
      <c r="P30" s="73">
        <v>0.78</v>
      </c>
      <c r="Q30" s="17" t="s">
        <v>126</v>
      </c>
      <c r="R30" s="17"/>
      <c r="S30" s="17"/>
      <c r="T30" s="17" t="s">
        <v>119</v>
      </c>
      <c r="U30" s="100"/>
      <c r="V30" s="100"/>
      <c r="W30">
        <f t="shared" si="1"/>
        <v>0</v>
      </c>
      <c r="X30" t="str">
        <f t="shared" si="2"/>
        <v xml:space="preserve"> </v>
      </c>
      <c r="Y30" s="171" t="s">
        <v>99</v>
      </c>
      <c r="Z30" s="171" t="s">
        <v>99</v>
      </c>
      <c r="AA30" s="171" t="s">
        <v>99</v>
      </c>
      <c r="AB30" s="129" t="s">
        <v>99</v>
      </c>
      <c r="AC30" s="129" t="s">
        <v>99</v>
      </c>
    </row>
    <row r="31" spans="1:30" x14ac:dyDescent="0.25">
      <c r="A31" s="40">
        <v>1</v>
      </c>
      <c r="B31" s="40">
        <f t="shared" si="0"/>
        <v>3</v>
      </c>
      <c r="C31" s="74">
        <v>17</v>
      </c>
      <c r="D31" s="20">
        <v>30</v>
      </c>
      <c r="E31" s="147">
        <v>1</v>
      </c>
      <c r="F31" s="20">
        <v>1</v>
      </c>
      <c r="G31" s="148">
        <v>1</v>
      </c>
      <c r="H31" s="20"/>
      <c r="I31" s="20">
        <v>1</v>
      </c>
      <c r="J31" s="20">
        <v>1</v>
      </c>
      <c r="K31" s="20">
        <v>1</v>
      </c>
      <c r="L31" s="63" t="s">
        <v>127</v>
      </c>
      <c r="M31" s="19" t="s">
        <v>128</v>
      </c>
      <c r="N31" s="63" t="s">
        <v>129</v>
      </c>
      <c r="O31" s="19" t="s">
        <v>130</v>
      </c>
      <c r="P31" s="74">
        <v>0.59</v>
      </c>
      <c r="Q31" s="19" t="s">
        <v>12</v>
      </c>
      <c r="R31" s="19" t="s">
        <v>131</v>
      </c>
      <c r="S31" s="19"/>
      <c r="T31" s="19" t="s">
        <v>132</v>
      </c>
      <c r="U31" s="101">
        <v>5.8000000000000003E-2</v>
      </c>
      <c r="V31" s="101">
        <v>0.11</v>
      </c>
      <c r="W31">
        <f t="shared" si="1"/>
        <v>0.16800000000000001</v>
      </c>
      <c r="X31">
        <f t="shared" si="2"/>
        <v>0.16800000000000001</v>
      </c>
      <c r="Y31" s="171">
        <v>0.71907914009160001</v>
      </c>
      <c r="Z31" s="171">
        <v>0.97946049999999996</v>
      </c>
      <c r="AA31" s="171">
        <v>0.57198959999999999</v>
      </c>
      <c r="AB31" s="129">
        <v>2.6135070000000002E-3</v>
      </c>
      <c r="AC31" s="129">
        <v>1.6441509999999999E-2</v>
      </c>
      <c r="AD31">
        <v>17.009793718409636</v>
      </c>
    </row>
    <row r="32" spans="1:30" x14ac:dyDescent="0.25">
      <c r="A32" s="40">
        <v>1</v>
      </c>
      <c r="B32" s="40">
        <f t="shared" si="0"/>
        <v>3</v>
      </c>
      <c r="C32" s="74">
        <v>18</v>
      </c>
      <c r="D32" s="20">
        <v>31</v>
      </c>
      <c r="E32" s="147">
        <v>1</v>
      </c>
      <c r="F32" s="20">
        <v>1</v>
      </c>
      <c r="G32" s="148">
        <v>1</v>
      </c>
      <c r="H32" s="20"/>
      <c r="I32" s="20">
        <v>1</v>
      </c>
      <c r="J32" s="20">
        <v>1</v>
      </c>
      <c r="K32" s="20">
        <v>1</v>
      </c>
      <c r="L32" s="19" t="s">
        <v>127</v>
      </c>
      <c r="M32" s="19" t="s">
        <v>128</v>
      </c>
      <c r="N32" s="19" t="s">
        <v>129</v>
      </c>
      <c r="O32" s="19" t="s">
        <v>130</v>
      </c>
      <c r="P32" s="74">
        <v>0.59</v>
      </c>
      <c r="Q32" s="19" t="s">
        <v>12</v>
      </c>
      <c r="R32" s="19" t="s">
        <v>131</v>
      </c>
      <c r="S32" s="19"/>
      <c r="T32" s="19" t="s">
        <v>132</v>
      </c>
      <c r="U32" s="101">
        <v>5.8000000000000003E-2</v>
      </c>
      <c r="V32" s="101">
        <v>0.11</v>
      </c>
      <c r="W32">
        <f t="shared" si="1"/>
        <v>0.16800000000000001</v>
      </c>
      <c r="X32">
        <f t="shared" si="2"/>
        <v>0.16800000000000001</v>
      </c>
      <c r="Y32" s="171">
        <v>0.69223244308440002</v>
      </c>
      <c r="Z32" s="171">
        <v>0.96223899999999996</v>
      </c>
      <c r="AA32" s="171">
        <v>0.55855999999999995</v>
      </c>
      <c r="AB32" s="129">
        <v>2.7005480000000001E-3</v>
      </c>
      <c r="AC32" s="129">
        <v>1.9078299999999999E-2</v>
      </c>
      <c r="AD32">
        <v>16.460630013948549</v>
      </c>
    </row>
    <row r="33" spans="1:30" x14ac:dyDescent="0.25">
      <c r="A33" s="40">
        <v>1</v>
      </c>
      <c r="B33" s="40">
        <f t="shared" si="0"/>
        <v>3</v>
      </c>
      <c r="C33" s="74">
        <v>19</v>
      </c>
      <c r="D33" s="20">
        <v>32</v>
      </c>
      <c r="E33" s="147">
        <v>1</v>
      </c>
      <c r="F33" s="20">
        <v>1</v>
      </c>
      <c r="G33" s="148">
        <v>1</v>
      </c>
      <c r="H33" s="20"/>
      <c r="I33" s="20">
        <v>1</v>
      </c>
      <c r="J33" s="20">
        <v>1</v>
      </c>
      <c r="K33" s="20">
        <v>1</v>
      </c>
      <c r="L33" s="63" t="s">
        <v>133</v>
      </c>
      <c r="M33" s="19" t="s">
        <v>128</v>
      </c>
      <c r="N33" s="19" t="s">
        <v>129</v>
      </c>
      <c r="O33" s="19" t="s">
        <v>134</v>
      </c>
      <c r="P33" s="74">
        <v>0.59</v>
      </c>
      <c r="Q33" s="19" t="s">
        <v>12</v>
      </c>
      <c r="R33" s="19" t="s">
        <v>135</v>
      </c>
      <c r="S33" s="19"/>
      <c r="T33" s="19" t="s">
        <v>132</v>
      </c>
      <c r="U33" s="101">
        <v>0.12</v>
      </c>
      <c r="V33" s="101">
        <v>0.12</v>
      </c>
      <c r="W33">
        <f t="shared" si="1"/>
        <v>0.24</v>
      </c>
      <c r="X33">
        <f t="shared" si="2"/>
        <v>0.24</v>
      </c>
      <c r="Y33" s="171">
        <v>0.72549435926000005</v>
      </c>
      <c r="Z33" s="171">
        <v>0.95813110000000001</v>
      </c>
      <c r="AA33" s="171">
        <v>0.56630179999999997</v>
      </c>
      <c r="AB33" s="129">
        <v>3.4142880000000001E-3</v>
      </c>
      <c r="AC33" s="129">
        <v>9.2134120000000007E-3</v>
      </c>
      <c r="AD33">
        <v>10.385840204948666</v>
      </c>
    </row>
    <row r="34" spans="1:30" x14ac:dyDescent="0.25">
      <c r="A34" s="40">
        <v>1</v>
      </c>
      <c r="B34" s="40">
        <f t="shared" ref="B34:B65" si="3">SUM(I34:K34)</f>
        <v>3</v>
      </c>
      <c r="C34" s="74">
        <v>20</v>
      </c>
      <c r="D34" s="20">
        <v>33</v>
      </c>
      <c r="E34" s="147">
        <v>1</v>
      </c>
      <c r="F34" s="20">
        <v>1</v>
      </c>
      <c r="G34" s="148">
        <v>1</v>
      </c>
      <c r="H34" s="20"/>
      <c r="I34" s="20">
        <v>1</v>
      </c>
      <c r="J34" s="20">
        <v>1</v>
      </c>
      <c r="K34" s="20">
        <v>1</v>
      </c>
      <c r="L34" s="19" t="s">
        <v>133</v>
      </c>
      <c r="M34" s="19" t="s">
        <v>128</v>
      </c>
      <c r="N34" s="19" t="s">
        <v>129</v>
      </c>
      <c r="O34" s="19" t="s">
        <v>134</v>
      </c>
      <c r="P34" s="74">
        <v>0.59</v>
      </c>
      <c r="Q34" s="19" t="s">
        <v>12</v>
      </c>
      <c r="R34" s="19" t="s">
        <v>135</v>
      </c>
      <c r="S34" s="19"/>
      <c r="T34" s="19" t="s">
        <v>132</v>
      </c>
      <c r="U34" s="101">
        <v>0.12</v>
      </c>
      <c r="V34" s="101">
        <v>0.12</v>
      </c>
      <c r="W34">
        <f t="shared" si="1"/>
        <v>0.24</v>
      </c>
      <c r="X34">
        <f t="shared" ref="X34:X65" si="4">IF(W34&gt;0,W34," ")</f>
        <v>0.24</v>
      </c>
      <c r="Y34" s="171">
        <v>0.92361805340320002</v>
      </c>
      <c r="Z34" s="171">
        <v>1.0208550000000001</v>
      </c>
      <c r="AA34" s="171">
        <v>0.68242860000000005</v>
      </c>
      <c r="AB34" s="129">
        <v>2.5517920000000002E-3</v>
      </c>
      <c r="AC34" s="129">
        <v>7.3273160000000004E-3</v>
      </c>
      <c r="AD34">
        <v>15.945890572921201</v>
      </c>
    </row>
    <row r="35" spans="1:30" x14ac:dyDescent="0.25">
      <c r="A35" s="40">
        <v>1</v>
      </c>
      <c r="B35" s="40">
        <f t="shared" si="3"/>
        <v>3</v>
      </c>
      <c r="C35" s="74">
        <v>21</v>
      </c>
      <c r="D35" s="20">
        <v>34</v>
      </c>
      <c r="E35" s="147">
        <v>1</v>
      </c>
      <c r="F35" s="20">
        <v>1</v>
      </c>
      <c r="G35" s="148">
        <v>1</v>
      </c>
      <c r="H35" s="20"/>
      <c r="I35" s="20">
        <v>1</v>
      </c>
      <c r="J35" s="20">
        <v>1</v>
      </c>
      <c r="K35" s="20">
        <v>1</v>
      </c>
      <c r="L35" s="19" t="s">
        <v>133</v>
      </c>
      <c r="M35" s="19" t="s">
        <v>128</v>
      </c>
      <c r="N35" s="19" t="s">
        <v>129</v>
      </c>
      <c r="O35" s="19" t="s">
        <v>134</v>
      </c>
      <c r="P35" s="74">
        <v>0.6</v>
      </c>
      <c r="Q35" s="19" t="s">
        <v>12</v>
      </c>
      <c r="R35" s="19" t="s">
        <v>136</v>
      </c>
      <c r="S35" s="19"/>
      <c r="T35" s="19" t="s">
        <v>132</v>
      </c>
      <c r="U35" s="101">
        <v>0.06</v>
      </c>
      <c r="V35" s="101">
        <v>0.12</v>
      </c>
      <c r="W35">
        <f t="shared" si="1"/>
        <v>0.18</v>
      </c>
      <c r="X35">
        <f t="shared" si="4"/>
        <v>0.18</v>
      </c>
      <c r="Y35" s="171">
        <v>0.48672415528879998</v>
      </c>
      <c r="Z35" s="171">
        <v>0.97393070000000004</v>
      </c>
      <c r="AA35" s="171">
        <v>0.48319600000000001</v>
      </c>
      <c r="AB35" s="129">
        <v>2.8386520000000001E-3</v>
      </c>
      <c r="AC35" s="129">
        <v>2.3062309999999999E-2</v>
      </c>
      <c r="AD35">
        <v>15.945890572921201</v>
      </c>
    </row>
    <row r="36" spans="1:30" x14ac:dyDescent="0.25">
      <c r="A36" s="40">
        <v>1</v>
      </c>
      <c r="B36" s="40">
        <f t="shared" si="3"/>
        <v>3</v>
      </c>
      <c r="C36" s="74">
        <v>22</v>
      </c>
      <c r="D36" s="20">
        <v>35</v>
      </c>
      <c r="E36" s="147">
        <v>1</v>
      </c>
      <c r="F36" s="20">
        <v>1</v>
      </c>
      <c r="G36" s="148">
        <v>1</v>
      </c>
      <c r="H36" s="20"/>
      <c r="I36" s="20">
        <v>1</v>
      </c>
      <c r="J36" s="20">
        <v>1</v>
      </c>
      <c r="K36" s="20">
        <v>1</v>
      </c>
      <c r="L36" s="19" t="s">
        <v>133</v>
      </c>
      <c r="M36" s="19" t="s">
        <v>128</v>
      </c>
      <c r="N36" s="19" t="s">
        <v>129</v>
      </c>
      <c r="O36" s="19" t="s">
        <v>134</v>
      </c>
      <c r="P36" s="74">
        <v>0.6</v>
      </c>
      <c r="Q36" s="19" t="s">
        <v>9</v>
      </c>
      <c r="R36" s="19" t="s">
        <v>136</v>
      </c>
      <c r="S36" s="19"/>
      <c r="T36" s="19" t="s">
        <v>132</v>
      </c>
      <c r="U36" s="101">
        <v>0.06</v>
      </c>
      <c r="V36" s="101">
        <v>0.12</v>
      </c>
      <c r="W36">
        <f t="shared" si="1"/>
        <v>0.18</v>
      </c>
      <c r="X36">
        <f t="shared" si="4"/>
        <v>0.18</v>
      </c>
      <c r="Y36" s="171">
        <v>0.95401770048879997</v>
      </c>
      <c r="Z36" s="171">
        <v>1.001738</v>
      </c>
      <c r="AA36" s="171">
        <v>0.69364630000000005</v>
      </c>
      <c r="AB36" s="129">
        <v>2.3345179999999998E-3</v>
      </c>
      <c r="AC36" s="129">
        <v>6.8548740000000004E-3</v>
      </c>
      <c r="AD36">
        <v>17.275783818402235</v>
      </c>
    </row>
    <row r="37" spans="1:30" x14ac:dyDescent="0.25">
      <c r="A37" s="40">
        <v>1</v>
      </c>
      <c r="B37" s="40">
        <f t="shared" si="3"/>
        <v>3</v>
      </c>
      <c r="C37" s="74">
        <v>23</v>
      </c>
      <c r="D37" s="20">
        <v>36</v>
      </c>
      <c r="E37" s="147">
        <v>1</v>
      </c>
      <c r="F37" s="20">
        <v>1</v>
      </c>
      <c r="G37" s="148">
        <v>1</v>
      </c>
      <c r="H37" s="20"/>
      <c r="I37" s="20">
        <v>1</v>
      </c>
      <c r="J37" s="20">
        <v>1</v>
      </c>
      <c r="K37" s="20">
        <v>1</v>
      </c>
      <c r="L37" s="63" t="s">
        <v>137</v>
      </c>
      <c r="M37" s="19" t="s">
        <v>128</v>
      </c>
      <c r="N37" s="19" t="s">
        <v>129</v>
      </c>
      <c r="O37" s="19" t="s">
        <v>138</v>
      </c>
      <c r="P37" s="74">
        <v>0.6</v>
      </c>
      <c r="Q37" s="19" t="s">
        <v>12</v>
      </c>
      <c r="R37" s="19" t="s">
        <v>139</v>
      </c>
      <c r="S37" s="19"/>
      <c r="T37" s="19" t="s">
        <v>132</v>
      </c>
      <c r="U37" s="101">
        <v>0.11</v>
      </c>
      <c r="V37" s="101">
        <v>0.11</v>
      </c>
      <c r="W37">
        <f t="shared" si="1"/>
        <v>0.22</v>
      </c>
      <c r="X37">
        <f t="shared" si="4"/>
        <v>0.22</v>
      </c>
      <c r="Y37" s="171">
        <v>0.76656468952440004</v>
      </c>
      <c r="Z37" s="171">
        <v>0.97061280000000005</v>
      </c>
      <c r="AA37" s="171">
        <v>0.60785469999999997</v>
      </c>
      <c r="AB37" s="129">
        <v>2.706221E-3</v>
      </c>
      <c r="AC37" s="129">
        <v>8.659445E-3</v>
      </c>
      <c r="AD37">
        <v>22.199040288943856</v>
      </c>
    </row>
    <row r="38" spans="1:30" x14ac:dyDescent="0.25">
      <c r="A38" s="40">
        <v>1</v>
      </c>
      <c r="B38" s="40">
        <f t="shared" si="3"/>
        <v>3</v>
      </c>
      <c r="C38" s="74">
        <v>24</v>
      </c>
      <c r="D38" s="20">
        <v>37</v>
      </c>
      <c r="E38" s="147">
        <v>1</v>
      </c>
      <c r="F38" s="20">
        <v>1</v>
      </c>
      <c r="G38" s="148">
        <v>1</v>
      </c>
      <c r="H38" s="20"/>
      <c r="I38" s="20">
        <v>1</v>
      </c>
      <c r="J38" s="20">
        <v>1</v>
      </c>
      <c r="K38" s="20">
        <v>1</v>
      </c>
      <c r="L38" s="19" t="s">
        <v>137</v>
      </c>
      <c r="M38" s="19" t="s">
        <v>128</v>
      </c>
      <c r="N38" s="19" t="s">
        <v>129</v>
      </c>
      <c r="O38" s="19" t="s">
        <v>138</v>
      </c>
      <c r="P38" s="74">
        <v>0.6</v>
      </c>
      <c r="Q38" s="19" t="s">
        <v>12</v>
      </c>
      <c r="R38" s="19" t="s">
        <v>139</v>
      </c>
      <c r="S38" s="19"/>
      <c r="T38" s="19" t="s">
        <v>132</v>
      </c>
      <c r="U38" s="101">
        <v>0.11</v>
      </c>
      <c r="V38" s="101">
        <v>0.11</v>
      </c>
      <c r="W38">
        <f t="shared" si="1"/>
        <v>0.22</v>
      </c>
      <c r="X38">
        <f t="shared" si="4"/>
        <v>0.22</v>
      </c>
      <c r="Y38" s="171">
        <v>0.5827780514598</v>
      </c>
      <c r="Z38" s="171">
        <v>0.97788059999999999</v>
      </c>
      <c r="AA38" s="171">
        <v>0.5046834</v>
      </c>
      <c r="AB38" s="129">
        <v>3.8787380000000001E-3</v>
      </c>
      <c r="AC38" s="129">
        <v>1.07937E-2</v>
      </c>
      <c r="AD38">
        <v>15.501355887722728</v>
      </c>
    </row>
    <row r="39" spans="1:30" x14ac:dyDescent="0.25">
      <c r="A39" s="40">
        <v>1</v>
      </c>
      <c r="B39" s="40">
        <f t="shared" si="3"/>
        <v>3</v>
      </c>
      <c r="C39" s="74">
        <v>25</v>
      </c>
      <c r="D39" s="20">
        <v>38</v>
      </c>
      <c r="E39" s="147">
        <v>1</v>
      </c>
      <c r="F39" s="20">
        <v>1</v>
      </c>
      <c r="G39" s="148">
        <v>1</v>
      </c>
      <c r="H39" s="20"/>
      <c r="I39" s="20">
        <v>1</v>
      </c>
      <c r="J39" s="20">
        <v>1</v>
      </c>
      <c r="K39" s="20">
        <v>1</v>
      </c>
      <c r="L39" s="19" t="s">
        <v>137</v>
      </c>
      <c r="M39" s="19" t="s">
        <v>128</v>
      </c>
      <c r="N39" s="19" t="s">
        <v>129</v>
      </c>
      <c r="O39" s="19" t="s">
        <v>138</v>
      </c>
      <c r="P39" s="74">
        <v>0.6</v>
      </c>
      <c r="Q39" s="19" t="s">
        <v>9</v>
      </c>
      <c r="R39" s="19" t="s">
        <v>139</v>
      </c>
      <c r="S39" s="19"/>
      <c r="T39" s="19" t="s">
        <v>132</v>
      </c>
      <c r="U39" s="101">
        <v>0.11</v>
      </c>
      <c r="V39" s="101">
        <v>0.11</v>
      </c>
      <c r="W39">
        <f t="shared" si="1"/>
        <v>0.22</v>
      </c>
      <c r="X39">
        <f t="shared" si="4"/>
        <v>0.22</v>
      </c>
      <c r="Y39" s="171">
        <v>0.73376325399940001</v>
      </c>
      <c r="Z39" s="171">
        <v>0.9797766</v>
      </c>
      <c r="AA39" s="171">
        <v>0.61528039999999995</v>
      </c>
      <c r="AB39" s="129">
        <v>3.5511449999999999E-3</v>
      </c>
      <c r="AC39" s="129">
        <v>1.3232910000000001E-2</v>
      </c>
      <c r="AD39">
        <v>23.56516477769102</v>
      </c>
    </row>
    <row r="40" spans="1:30" x14ac:dyDescent="0.25">
      <c r="A40" s="40">
        <v>1</v>
      </c>
      <c r="B40" s="40">
        <f t="shared" si="3"/>
        <v>3</v>
      </c>
      <c r="C40" s="74">
        <v>26</v>
      </c>
      <c r="D40" s="20">
        <v>39</v>
      </c>
      <c r="E40" s="147">
        <v>1</v>
      </c>
      <c r="F40" s="20">
        <v>1</v>
      </c>
      <c r="G40" s="148">
        <v>1</v>
      </c>
      <c r="H40" s="20"/>
      <c r="I40" s="20">
        <v>1</v>
      </c>
      <c r="J40" s="20">
        <v>1</v>
      </c>
      <c r="K40" s="20">
        <v>1</v>
      </c>
      <c r="L40" s="19" t="s">
        <v>137</v>
      </c>
      <c r="M40" s="19" t="s">
        <v>128</v>
      </c>
      <c r="N40" s="19" t="s">
        <v>129</v>
      </c>
      <c r="O40" s="19" t="s">
        <v>138</v>
      </c>
      <c r="P40" s="74">
        <v>0.6</v>
      </c>
      <c r="Q40" s="19" t="s">
        <v>12</v>
      </c>
      <c r="R40" s="19" t="s">
        <v>140</v>
      </c>
      <c r="S40" s="19"/>
      <c r="T40" s="19" t="s">
        <v>132</v>
      </c>
      <c r="U40" s="101">
        <v>5.6000000000000001E-2</v>
      </c>
      <c r="V40" s="101">
        <v>0.11</v>
      </c>
      <c r="W40">
        <f t="shared" si="1"/>
        <v>0.16600000000000001</v>
      </c>
      <c r="X40">
        <f t="shared" si="4"/>
        <v>0.16600000000000001</v>
      </c>
      <c r="Y40" s="171">
        <v>0.88837838730300001</v>
      </c>
      <c r="Z40" s="171">
        <v>1.0039499999999999</v>
      </c>
      <c r="AA40" s="171">
        <v>0.66726099999999999</v>
      </c>
      <c r="AB40" s="129">
        <v>3.0619319999999998E-3</v>
      </c>
      <c r="AC40" s="129">
        <v>7.9874379999999995E-3</v>
      </c>
      <c r="AD40">
        <v>22.764333649822547</v>
      </c>
    </row>
    <row r="41" spans="1:30" x14ac:dyDescent="0.25">
      <c r="A41" s="40">
        <v>1</v>
      </c>
      <c r="B41" s="40">
        <f t="shared" si="3"/>
        <v>3</v>
      </c>
      <c r="C41" s="75">
        <v>27</v>
      </c>
      <c r="D41" s="24">
        <v>40</v>
      </c>
      <c r="E41" s="149">
        <v>1</v>
      </c>
      <c r="F41" s="24">
        <v>1</v>
      </c>
      <c r="G41" s="150">
        <v>1</v>
      </c>
      <c r="H41" s="24"/>
      <c r="I41" s="24">
        <v>1</v>
      </c>
      <c r="J41" s="24">
        <v>1</v>
      </c>
      <c r="K41" s="24">
        <v>1</v>
      </c>
      <c r="L41" s="64" t="s">
        <v>141</v>
      </c>
      <c r="M41" s="23"/>
      <c r="N41" s="64" t="s">
        <v>129</v>
      </c>
      <c r="O41" s="23" t="s">
        <v>142</v>
      </c>
      <c r="P41" s="75">
        <v>0.6</v>
      </c>
      <c r="Q41" s="23" t="s">
        <v>12</v>
      </c>
      <c r="R41" s="23" t="s">
        <v>143</v>
      </c>
      <c r="S41" s="23"/>
      <c r="T41" s="23" t="s">
        <v>144</v>
      </c>
      <c r="U41" s="102">
        <v>0.3</v>
      </c>
      <c r="V41" s="102">
        <v>4.7E-2</v>
      </c>
      <c r="W41">
        <f t="shared" si="1"/>
        <v>0.34699999999999998</v>
      </c>
      <c r="X41">
        <f t="shared" si="4"/>
        <v>0.34699999999999998</v>
      </c>
      <c r="Y41" s="171">
        <v>0.66624687823579998</v>
      </c>
      <c r="Z41" s="171">
        <v>0.96160699999999999</v>
      </c>
      <c r="AA41" s="171">
        <v>0.53991650000000002</v>
      </c>
      <c r="AB41" s="129">
        <v>2.7084069999999999E-3</v>
      </c>
      <c r="AC41" s="129">
        <v>9.501453E-3</v>
      </c>
      <c r="AD41">
        <v>13.862218065086978</v>
      </c>
    </row>
    <row r="42" spans="1:30" x14ac:dyDescent="0.25">
      <c r="A42" s="40">
        <v>1</v>
      </c>
      <c r="B42" s="40">
        <f t="shared" si="3"/>
        <v>3</v>
      </c>
      <c r="C42" s="75">
        <v>28</v>
      </c>
      <c r="D42" s="24">
        <v>41</v>
      </c>
      <c r="E42" s="149">
        <v>1</v>
      </c>
      <c r="F42" s="24">
        <v>1</v>
      </c>
      <c r="G42" s="150">
        <v>1</v>
      </c>
      <c r="H42" s="24"/>
      <c r="I42" s="24">
        <v>1</v>
      </c>
      <c r="J42" s="24">
        <v>1</v>
      </c>
      <c r="K42" s="24">
        <v>1</v>
      </c>
      <c r="L42" s="23" t="s">
        <v>141</v>
      </c>
      <c r="M42" s="23"/>
      <c r="N42" s="23" t="s">
        <v>129</v>
      </c>
      <c r="O42" s="23" t="s">
        <v>142</v>
      </c>
      <c r="P42" s="75">
        <v>0.6</v>
      </c>
      <c r="Q42" s="23" t="s">
        <v>12</v>
      </c>
      <c r="R42" s="23" t="s">
        <v>143</v>
      </c>
      <c r="S42" s="23"/>
      <c r="T42" s="23" t="s">
        <v>144</v>
      </c>
      <c r="U42" s="102">
        <v>0.3</v>
      </c>
      <c r="V42" s="102">
        <v>4.7E-2</v>
      </c>
      <c r="W42">
        <f t="shared" si="1"/>
        <v>0.34699999999999998</v>
      </c>
      <c r="X42">
        <f t="shared" si="4"/>
        <v>0.34699999999999998</v>
      </c>
      <c r="Y42" s="171">
        <v>0.8586873752184</v>
      </c>
      <c r="Z42" s="171">
        <v>0.94786139999999997</v>
      </c>
      <c r="AA42" s="171">
        <v>0.64150770000000001</v>
      </c>
      <c r="AB42" s="129">
        <v>2.5948870000000001E-3</v>
      </c>
      <c r="AC42" s="129">
        <v>8.9620199999999994E-3</v>
      </c>
      <c r="AD42">
        <v>13.345871059529617</v>
      </c>
    </row>
    <row r="43" spans="1:30" x14ac:dyDescent="0.25">
      <c r="A43" s="40">
        <v>1</v>
      </c>
      <c r="B43" s="40">
        <f t="shared" si="3"/>
        <v>0</v>
      </c>
      <c r="C43" s="23"/>
      <c r="D43" s="24">
        <v>42</v>
      </c>
      <c r="E43" s="149">
        <v>0</v>
      </c>
      <c r="F43" s="24">
        <v>0</v>
      </c>
      <c r="G43" s="150">
        <v>0</v>
      </c>
      <c r="H43" s="24"/>
      <c r="I43" s="24">
        <v>0</v>
      </c>
      <c r="J43" s="24">
        <v>0</v>
      </c>
      <c r="K43" s="24">
        <v>0</v>
      </c>
      <c r="L43" s="64" t="s">
        <v>145</v>
      </c>
      <c r="M43" s="23"/>
      <c r="N43" s="23" t="s">
        <v>129</v>
      </c>
      <c r="O43" s="23"/>
      <c r="P43" s="75">
        <v>0.6</v>
      </c>
      <c r="Q43" s="23" t="s">
        <v>9</v>
      </c>
      <c r="R43" s="23"/>
      <c r="S43" s="23"/>
      <c r="T43" s="23" t="s">
        <v>144</v>
      </c>
      <c r="U43" s="102"/>
      <c r="V43" s="102"/>
      <c r="W43">
        <f t="shared" si="1"/>
        <v>0</v>
      </c>
      <c r="X43" t="str">
        <f t="shared" si="4"/>
        <v xml:space="preserve"> </v>
      </c>
      <c r="Y43" s="171" t="s">
        <v>99</v>
      </c>
      <c r="Z43" s="171" t="s">
        <v>99</v>
      </c>
      <c r="AA43" s="171" t="s">
        <v>99</v>
      </c>
      <c r="AB43" s="129" t="s">
        <v>99</v>
      </c>
      <c r="AC43" s="129" t="s">
        <v>99</v>
      </c>
    </row>
    <row r="44" spans="1:30" x14ac:dyDescent="0.25">
      <c r="A44" s="40">
        <v>1</v>
      </c>
      <c r="B44" s="40">
        <f t="shared" si="3"/>
        <v>3</v>
      </c>
      <c r="C44" s="75">
        <v>29</v>
      </c>
      <c r="D44" s="24">
        <v>43</v>
      </c>
      <c r="E44" s="149">
        <v>1</v>
      </c>
      <c r="F44" s="24">
        <v>1</v>
      </c>
      <c r="G44" s="150">
        <v>1</v>
      </c>
      <c r="H44" s="24"/>
      <c r="I44" s="24">
        <v>1</v>
      </c>
      <c r="J44" s="24">
        <v>1</v>
      </c>
      <c r="K44" s="24">
        <v>1</v>
      </c>
      <c r="L44" s="23" t="s">
        <v>145</v>
      </c>
      <c r="M44" s="23"/>
      <c r="N44" s="23" t="s">
        <v>129</v>
      </c>
      <c r="O44" s="23"/>
      <c r="P44" s="75">
        <v>0.6</v>
      </c>
      <c r="Q44" s="23" t="s">
        <v>9</v>
      </c>
      <c r="R44" s="23" t="s">
        <v>146</v>
      </c>
      <c r="S44" s="23"/>
      <c r="T44" s="23" t="s">
        <v>144</v>
      </c>
      <c r="U44" s="102">
        <v>0.13500000000000001</v>
      </c>
      <c r="V44" s="102">
        <v>0.13500000000000001</v>
      </c>
      <c r="W44">
        <f t="shared" si="1"/>
        <v>0.27</v>
      </c>
      <c r="X44">
        <f t="shared" si="4"/>
        <v>0.27</v>
      </c>
      <c r="Y44" s="171">
        <v>0.88786150898990002</v>
      </c>
      <c r="Z44" s="171">
        <v>0.94011960000000006</v>
      </c>
      <c r="AA44" s="171">
        <v>0.65920319999999999</v>
      </c>
      <c r="AB44" s="129">
        <v>1.375963E-3</v>
      </c>
      <c r="AC44" s="129">
        <v>9.9546459999999993E-3</v>
      </c>
      <c r="AD44">
        <v>19.084707659102964</v>
      </c>
    </row>
    <row r="45" spans="1:30" x14ac:dyDescent="0.25">
      <c r="A45" s="40">
        <v>1</v>
      </c>
      <c r="B45" s="40">
        <f t="shared" si="3"/>
        <v>3</v>
      </c>
      <c r="C45" s="75">
        <v>30</v>
      </c>
      <c r="D45" s="24">
        <v>44</v>
      </c>
      <c r="E45" s="149">
        <v>1</v>
      </c>
      <c r="F45" s="24">
        <v>1</v>
      </c>
      <c r="G45" s="150">
        <v>1</v>
      </c>
      <c r="H45" s="24"/>
      <c r="I45" s="24">
        <v>1</v>
      </c>
      <c r="J45" s="24">
        <v>1</v>
      </c>
      <c r="K45" s="24">
        <v>1</v>
      </c>
      <c r="L45" s="23" t="s">
        <v>145</v>
      </c>
      <c r="M45" s="23"/>
      <c r="N45" s="23" t="s">
        <v>129</v>
      </c>
      <c r="O45" s="23"/>
      <c r="P45" s="75">
        <v>0.6</v>
      </c>
      <c r="Q45" s="23" t="s">
        <v>124</v>
      </c>
      <c r="R45" s="23" t="s">
        <v>147</v>
      </c>
      <c r="S45" s="23"/>
      <c r="T45" s="23" t="s">
        <v>144</v>
      </c>
      <c r="U45" s="102">
        <v>0.11</v>
      </c>
      <c r="V45" s="102">
        <v>0.11</v>
      </c>
      <c r="W45">
        <f t="shared" si="1"/>
        <v>0.22</v>
      </c>
      <c r="X45">
        <f t="shared" si="4"/>
        <v>0.22</v>
      </c>
      <c r="Y45" s="171">
        <v>0.81260440318079996</v>
      </c>
      <c r="Z45" s="171">
        <v>0.9532332</v>
      </c>
      <c r="AA45" s="171">
        <v>0.62792009999999998</v>
      </c>
      <c r="AB45" s="129">
        <v>2.1159949999999999E-3</v>
      </c>
      <c r="AC45" s="129">
        <v>7.8371589999999998E-3</v>
      </c>
      <c r="AD45">
        <v>20.244607141983273</v>
      </c>
    </row>
    <row r="46" spans="1:30" x14ac:dyDescent="0.25">
      <c r="A46" s="40">
        <v>1</v>
      </c>
      <c r="B46" s="40">
        <f t="shared" si="3"/>
        <v>0</v>
      </c>
      <c r="C46" s="75"/>
      <c r="D46" s="24">
        <v>45</v>
      </c>
      <c r="E46" s="149">
        <v>0</v>
      </c>
      <c r="F46" s="24">
        <v>0</v>
      </c>
      <c r="G46" s="150">
        <v>0</v>
      </c>
      <c r="H46" s="24"/>
      <c r="I46" s="24">
        <v>0</v>
      </c>
      <c r="J46" s="24">
        <v>0</v>
      </c>
      <c r="K46" s="24">
        <v>0</v>
      </c>
      <c r="L46" s="23" t="s">
        <v>145</v>
      </c>
      <c r="M46" s="23"/>
      <c r="N46" s="23" t="s">
        <v>129</v>
      </c>
      <c r="O46" s="23"/>
      <c r="P46" s="75">
        <v>0.6</v>
      </c>
      <c r="Q46" s="23" t="s">
        <v>148</v>
      </c>
      <c r="R46" s="23" t="s">
        <v>149</v>
      </c>
      <c r="S46" s="23"/>
      <c r="T46" s="23" t="s">
        <v>144</v>
      </c>
      <c r="U46" s="102"/>
      <c r="V46" s="102"/>
      <c r="W46">
        <f t="shared" si="1"/>
        <v>0</v>
      </c>
      <c r="X46" t="str">
        <f t="shared" si="4"/>
        <v xml:space="preserve"> </v>
      </c>
      <c r="Y46" s="171" t="s">
        <v>99</v>
      </c>
      <c r="Z46" s="171" t="s">
        <v>99</v>
      </c>
      <c r="AA46" s="171" t="s">
        <v>99</v>
      </c>
      <c r="AB46" s="129" t="s">
        <v>99</v>
      </c>
      <c r="AC46" s="129" t="s">
        <v>99</v>
      </c>
    </row>
    <row r="47" spans="1:30" x14ac:dyDescent="0.25">
      <c r="A47" s="40">
        <v>1</v>
      </c>
      <c r="B47" s="40">
        <f t="shared" si="3"/>
        <v>3</v>
      </c>
      <c r="C47" s="38">
        <v>31</v>
      </c>
      <c r="D47" s="22">
        <v>46</v>
      </c>
      <c r="E47" s="151">
        <v>1</v>
      </c>
      <c r="F47" s="22">
        <v>1</v>
      </c>
      <c r="G47" s="152">
        <v>1</v>
      </c>
      <c r="H47" s="22"/>
      <c r="I47" s="22">
        <v>1</v>
      </c>
      <c r="J47" s="22">
        <v>1</v>
      </c>
      <c r="K47" s="22">
        <v>1</v>
      </c>
      <c r="L47" s="37" t="s">
        <v>150</v>
      </c>
      <c r="M47" s="21" t="s">
        <v>128</v>
      </c>
      <c r="N47" s="21" t="s">
        <v>151</v>
      </c>
      <c r="O47" s="21" t="s">
        <v>152</v>
      </c>
      <c r="P47" s="38">
        <v>0.6</v>
      </c>
      <c r="Q47" s="21" t="s">
        <v>12</v>
      </c>
      <c r="R47" s="21">
        <v>0.126</v>
      </c>
      <c r="S47" s="21" t="s">
        <v>153</v>
      </c>
      <c r="T47" s="21" t="s">
        <v>154</v>
      </c>
      <c r="U47" s="103">
        <v>4.2000000000000003E-2</v>
      </c>
      <c r="V47" s="103">
        <f>2*U47</f>
        <v>8.4000000000000005E-2</v>
      </c>
      <c r="W47">
        <f t="shared" si="1"/>
        <v>0.126</v>
      </c>
      <c r="X47">
        <f t="shared" si="4"/>
        <v>0.126</v>
      </c>
      <c r="Y47" s="171">
        <v>0.46266806773000002</v>
      </c>
      <c r="Z47" s="171">
        <v>0.96587290000000003</v>
      </c>
      <c r="AA47" s="171">
        <v>0.46123459999999999</v>
      </c>
      <c r="AB47" s="129">
        <v>3.3158060000000001E-3</v>
      </c>
      <c r="AC47" s="129">
        <v>1.438913E-2</v>
      </c>
      <c r="AD47">
        <v>17.736997475327762</v>
      </c>
    </row>
    <row r="48" spans="1:30" x14ac:dyDescent="0.25">
      <c r="A48" s="40">
        <v>1</v>
      </c>
      <c r="B48" s="40">
        <f t="shared" si="3"/>
        <v>3</v>
      </c>
      <c r="C48" s="38">
        <v>32</v>
      </c>
      <c r="D48" s="22">
        <v>47</v>
      </c>
      <c r="E48" s="151">
        <v>1</v>
      </c>
      <c r="F48" s="22">
        <v>1</v>
      </c>
      <c r="G48" s="152">
        <v>1</v>
      </c>
      <c r="H48" s="22"/>
      <c r="I48" s="22">
        <v>1</v>
      </c>
      <c r="J48" s="22">
        <v>1</v>
      </c>
      <c r="K48" s="22">
        <v>1</v>
      </c>
      <c r="L48" s="21" t="s">
        <v>150</v>
      </c>
      <c r="M48" s="21" t="s">
        <v>128</v>
      </c>
      <c r="N48" s="21" t="s">
        <v>151</v>
      </c>
      <c r="O48" s="21" t="s">
        <v>152</v>
      </c>
      <c r="P48" s="38">
        <v>0.6</v>
      </c>
      <c r="Q48" s="21" t="s">
        <v>9</v>
      </c>
      <c r="R48" s="21">
        <v>0.13200000000000001</v>
      </c>
      <c r="S48" s="21" t="s">
        <v>155</v>
      </c>
      <c r="T48" s="21" t="s">
        <v>154</v>
      </c>
      <c r="U48" s="103">
        <v>4.3999999999999997E-2</v>
      </c>
      <c r="V48" s="103">
        <f>2*U48</f>
        <v>8.7999999999999995E-2</v>
      </c>
      <c r="W48">
        <f t="shared" si="1"/>
        <v>0.13200000000000001</v>
      </c>
      <c r="X48">
        <f t="shared" si="4"/>
        <v>0.13200000000000001</v>
      </c>
      <c r="Y48" s="171">
        <v>0.3341359764688</v>
      </c>
      <c r="Z48" s="171">
        <v>0.97440470000000001</v>
      </c>
      <c r="AA48" s="171">
        <v>0.2926532</v>
      </c>
      <c r="AB48" s="129">
        <v>2.2032110000000001E-3</v>
      </c>
      <c r="AC48" s="129">
        <v>3.2759169999999997E-2</v>
      </c>
      <c r="AD48">
        <v>26.84898634298532</v>
      </c>
    </row>
    <row r="49" spans="1:30" x14ac:dyDescent="0.25">
      <c r="A49" s="40">
        <v>1</v>
      </c>
      <c r="B49" s="40">
        <f t="shared" si="3"/>
        <v>0</v>
      </c>
      <c r="C49" s="38"/>
      <c r="D49" s="22">
        <v>48</v>
      </c>
      <c r="E49" s="151">
        <v>0</v>
      </c>
      <c r="F49" s="22">
        <v>0</v>
      </c>
      <c r="G49" s="152">
        <v>0</v>
      </c>
      <c r="H49" s="22"/>
      <c r="I49" s="22">
        <v>0</v>
      </c>
      <c r="J49" s="22">
        <v>0</v>
      </c>
      <c r="K49" s="22">
        <v>0</v>
      </c>
      <c r="L49" s="21" t="s">
        <v>150</v>
      </c>
      <c r="M49" s="21" t="s">
        <v>128</v>
      </c>
      <c r="N49" s="21" t="s">
        <v>151</v>
      </c>
      <c r="O49" s="21" t="s">
        <v>152</v>
      </c>
      <c r="P49" s="38">
        <v>0.6</v>
      </c>
      <c r="Q49" s="21" t="s">
        <v>9</v>
      </c>
      <c r="R49" s="21">
        <v>0.10299999999999999</v>
      </c>
      <c r="S49" s="25" t="s">
        <v>156</v>
      </c>
      <c r="T49" s="21" t="s">
        <v>154</v>
      </c>
      <c r="U49" s="103">
        <f t="shared" ref="U49:U55" si="5">R49/3*2</f>
        <v>6.8666666666666668E-2</v>
      </c>
      <c r="V49" s="103">
        <f t="shared" ref="V49:V55" si="6">R49/3</f>
        <v>3.4333333333333334E-2</v>
      </c>
      <c r="X49" t="str">
        <f t="shared" si="4"/>
        <v xml:space="preserve"> </v>
      </c>
      <c r="Y49" s="171" t="s">
        <v>99</v>
      </c>
      <c r="Z49" s="171" t="s">
        <v>99</v>
      </c>
      <c r="AA49" s="171" t="s">
        <v>99</v>
      </c>
      <c r="AB49" s="129" t="s">
        <v>99</v>
      </c>
      <c r="AC49" s="129" t="s">
        <v>99</v>
      </c>
    </row>
    <row r="50" spans="1:30" x14ac:dyDescent="0.25">
      <c r="A50" s="40">
        <v>1</v>
      </c>
      <c r="B50" s="40">
        <f t="shared" si="3"/>
        <v>0</v>
      </c>
      <c r="C50" s="38"/>
      <c r="D50" s="22">
        <v>49</v>
      </c>
      <c r="E50" s="151">
        <v>0</v>
      </c>
      <c r="F50" s="22">
        <v>0</v>
      </c>
      <c r="G50" s="152">
        <v>0</v>
      </c>
      <c r="H50" s="22"/>
      <c r="I50" s="22">
        <v>0</v>
      </c>
      <c r="J50" s="22">
        <v>0</v>
      </c>
      <c r="K50" s="22">
        <v>0</v>
      </c>
      <c r="L50" s="21" t="s">
        <v>150</v>
      </c>
      <c r="M50" s="21" t="s">
        <v>128</v>
      </c>
      <c r="N50" s="21" t="s">
        <v>151</v>
      </c>
      <c r="O50" s="21" t="s">
        <v>152</v>
      </c>
      <c r="P50" s="38">
        <v>0.6</v>
      </c>
      <c r="Q50" s="21" t="s">
        <v>157</v>
      </c>
      <c r="R50" s="21">
        <v>8.2000000000000003E-2</v>
      </c>
      <c r="S50" s="21" t="s">
        <v>158</v>
      </c>
      <c r="T50" s="21" t="s">
        <v>154</v>
      </c>
      <c r="U50" s="103">
        <f t="shared" si="5"/>
        <v>5.4666666666666669E-2</v>
      </c>
      <c r="V50" s="103">
        <f t="shared" si="6"/>
        <v>2.7333333333333334E-2</v>
      </c>
      <c r="X50" t="str">
        <f t="shared" si="4"/>
        <v xml:space="preserve"> </v>
      </c>
      <c r="Y50" s="171" t="s">
        <v>99</v>
      </c>
      <c r="Z50" s="171" t="s">
        <v>99</v>
      </c>
      <c r="AA50" s="171" t="s">
        <v>99</v>
      </c>
      <c r="AB50" s="129" t="s">
        <v>99</v>
      </c>
      <c r="AC50" s="129" t="s">
        <v>99</v>
      </c>
    </row>
    <row r="51" spans="1:30" x14ac:dyDescent="0.25">
      <c r="A51" s="40">
        <v>1</v>
      </c>
      <c r="B51" s="40">
        <f t="shared" si="3"/>
        <v>3</v>
      </c>
      <c r="C51" s="38">
        <v>33</v>
      </c>
      <c r="D51" s="22">
        <v>50</v>
      </c>
      <c r="E51" s="151">
        <v>1</v>
      </c>
      <c r="F51" s="22">
        <v>1</v>
      </c>
      <c r="G51" s="152">
        <v>1</v>
      </c>
      <c r="H51" s="22" t="s">
        <v>123</v>
      </c>
      <c r="I51" s="22">
        <v>1</v>
      </c>
      <c r="J51" s="22">
        <v>1</v>
      </c>
      <c r="K51" s="22">
        <v>1</v>
      </c>
      <c r="L51" s="37" t="s">
        <v>159</v>
      </c>
      <c r="M51" s="21" t="s">
        <v>128</v>
      </c>
      <c r="N51" s="37" t="s">
        <v>129</v>
      </c>
      <c r="O51" s="21" t="s">
        <v>152</v>
      </c>
      <c r="P51" s="38">
        <v>0.6</v>
      </c>
      <c r="Q51" s="21" t="s">
        <v>9</v>
      </c>
      <c r="R51" s="21">
        <v>6.5000000000000002E-2</v>
      </c>
      <c r="S51" s="25" t="s">
        <v>156</v>
      </c>
      <c r="T51" s="21" t="s">
        <v>154</v>
      </c>
      <c r="U51" s="103">
        <f t="shared" si="5"/>
        <v>4.3333333333333335E-2</v>
      </c>
      <c r="V51" s="103">
        <f t="shared" si="6"/>
        <v>2.1666666666666667E-2</v>
      </c>
      <c r="W51">
        <f>U51+V51</f>
        <v>6.5000000000000002E-2</v>
      </c>
      <c r="X51">
        <f t="shared" si="4"/>
        <v>6.5000000000000002E-2</v>
      </c>
      <c r="Y51" s="171">
        <v>9.0651585806209994E-2</v>
      </c>
      <c r="Z51" s="171">
        <v>0.78970770000000001</v>
      </c>
      <c r="AA51" s="171" t="s">
        <v>98</v>
      </c>
      <c r="AB51" s="129" t="s">
        <v>99</v>
      </c>
      <c r="AC51" s="129" t="s">
        <v>99</v>
      </c>
    </row>
    <row r="52" spans="1:30" x14ac:dyDescent="0.25">
      <c r="A52" s="40">
        <v>1</v>
      </c>
      <c r="B52" s="40">
        <f t="shared" si="3"/>
        <v>0</v>
      </c>
      <c r="C52" s="38"/>
      <c r="D52" s="22">
        <v>51</v>
      </c>
      <c r="E52" s="151">
        <v>0</v>
      </c>
      <c r="F52" s="22">
        <v>0</v>
      </c>
      <c r="G52" s="152">
        <v>0</v>
      </c>
      <c r="H52" s="22"/>
      <c r="I52" s="22">
        <v>0</v>
      </c>
      <c r="J52" s="22">
        <v>0</v>
      </c>
      <c r="K52" s="22">
        <v>0</v>
      </c>
      <c r="L52" s="21" t="s">
        <v>159</v>
      </c>
      <c r="M52" s="21" t="s">
        <v>128</v>
      </c>
      <c r="N52" s="21" t="s">
        <v>129</v>
      </c>
      <c r="O52" s="21" t="s">
        <v>152</v>
      </c>
      <c r="P52" s="38">
        <v>0.6</v>
      </c>
      <c r="Q52" s="21" t="s">
        <v>12</v>
      </c>
      <c r="R52" s="21">
        <v>7.0999999999999994E-2</v>
      </c>
      <c r="S52" s="25" t="s">
        <v>156</v>
      </c>
      <c r="T52" s="21" t="s">
        <v>154</v>
      </c>
      <c r="U52" s="103">
        <f t="shared" si="5"/>
        <v>4.7333333333333331E-2</v>
      </c>
      <c r="V52" s="103">
        <f t="shared" si="6"/>
        <v>2.3666666666666666E-2</v>
      </c>
      <c r="X52" t="str">
        <f t="shared" si="4"/>
        <v xml:space="preserve"> </v>
      </c>
      <c r="Y52" s="171" t="s">
        <v>99</v>
      </c>
      <c r="Z52" s="171" t="s">
        <v>99</v>
      </c>
      <c r="AA52" s="171" t="s">
        <v>99</v>
      </c>
      <c r="AB52" s="129" t="s">
        <v>99</v>
      </c>
      <c r="AC52" s="129" t="s">
        <v>99</v>
      </c>
    </row>
    <row r="53" spans="1:30" x14ac:dyDescent="0.25">
      <c r="A53" s="40">
        <v>1</v>
      </c>
      <c r="B53" s="40">
        <f t="shared" si="3"/>
        <v>2</v>
      </c>
      <c r="C53" s="38"/>
      <c r="D53" s="22">
        <v>52</v>
      </c>
      <c r="E53" s="151">
        <v>0</v>
      </c>
      <c r="F53" s="22">
        <v>1</v>
      </c>
      <c r="G53" s="152">
        <v>1</v>
      </c>
      <c r="H53" s="22" t="s">
        <v>123</v>
      </c>
      <c r="I53" s="22">
        <v>0</v>
      </c>
      <c r="J53" s="22">
        <v>1</v>
      </c>
      <c r="K53" s="22">
        <v>1</v>
      </c>
      <c r="L53" s="21" t="s">
        <v>159</v>
      </c>
      <c r="M53" s="21" t="s">
        <v>128</v>
      </c>
      <c r="N53" s="21" t="s">
        <v>129</v>
      </c>
      <c r="O53" s="21" t="s">
        <v>152</v>
      </c>
      <c r="P53" s="38">
        <v>0.6</v>
      </c>
      <c r="Q53" s="21" t="s">
        <v>124</v>
      </c>
      <c r="R53" s="21">
        <v>6.9000000000000006E-2</v>
      </c>
      <c r="S53" s="25" t="s">
        <v>156</v>
      </c>
      <c r="T53" s="21" t="s">
        <v>154</v>
      </c>
      <c r="U53" s="103">
        <f t="shared" si="5"/>
        <v>4.6000000000000006E-2</v>
      </c>
      <c r="V53" s="103">
        <f t="shared" si="6"/>
        <v>2.3000000000000003E-2</v>
      </c>
      <c r="X53" t="str">
        <f t="shared" si="4"/>
        <v xml:space="preserve"> </v>
      </c>
      <c r="Y53" s="171" t="s">
        <v>99</v>
      </c>
      <c r="Z53" s="171" t="s">
        <v>99</v>
      </c>
      <c r="AA53" s="171" t="s">
        <v>99</v>
      </c>
      <c r="AB53" s="129" t="s">
        <v>99</v>
      </c>
      <c r="AC53" s="129" t="s">
        <v>99</v>
      </c>
      <c r="AD53">
        <v>26.926198186493387</v>
      </c>
    </row>
    <row r="54" spans="1:30" x14ac:dyDescent="0.25">
      <c r="A54" s="40">
        <v>1</v>
      </c>
      <c r="B54" s="40">
        <f t="shared" si="3"/>
        <v>0</v>
      </c>
      <c r="C54" s="38"/>
      <c r="D54" s="22">
        <v>53</v>
      </c>
      <c r="E54" s="151">
        <v>0</v>
      </c>
      <c r="F54" s="22">
        <v>0</v>
      </c>
      <c r="G54" s="152">
        <v>0</v>
      </c>
      <c r="H54" s="22"/>
      <c r="I54" s="22">
        <v>0</v>
      </c>
      <c r="J54" s="22">
        <v>0</v>
      </c>
      <c r="K54" s="22">
        <v>0</v>
      </c>
      <c r="L54" s="21" t="s">
        <v>159</v>
      </c>
      <c r="M54" s="21" t="s">
        <v>128</v>
      </c>
      <c r="N54" s="21" t="s">
        <v>129</v>
      </c>
      <c r="O54" s="21" t="s">
        <v>152</v>
      </c>
      <c r="P54" s="38">
        <v>0.6</v>
      </c>
      <c r="Q54" s="21" t="s">
        <v>124</v>
      </c>
      <c r="R54" s="21">
        <v>4.5999999999999999E-2</v>
      </c>
      <c r="S54" s="21" t="s">
        <v>158</v>
      </c>
      <c r="T54" s="21" t="s">
        <v>154</v>
      </c>
      <c r="U54" s="103">
        <f t="shared" si="5"/>
        <v>3.0666666666666665E-2</v>
      </c>
      <c r="V54" s="103">
        <f t="shared" si="6"/>
        <v>1.5333333333333332E-2</v>
      </c>
      <c r="X54" t="str">
        <f t="shared" si="4"/>
        <v xml:space="preserve"> </v>
      </c>
      <c r="Y54" s="171" t="s">
        <v>99</v>
      </c>
      <c r="Z54" s="171" t="s">
        <v>99</v>
      </c>
      <c r="AA54" s="171" t="s">
        <v>99</v>
      </c>
      <c r="AB54" s="129" t="s">
        <v>99</v>
      </c>
      <c r="AC54" s="129" t="s">
        <v>99</v>
      </c>
    </row>
    <row r="55" spans="1:30" x14ac:dyDescent="0.25">
      <c r="A55" s="40">
        <v>1</v>
      </c>
      <c r="B55" s="40">
        <f t="shared" si="3"/>
        <v>0</v>
      </c>
      <c r="C55" s="38"/>
      <c r="D55" s="22">
        <v>54</v>
      </c>
      <c r="E55" s="151">
        <v>0</v>
      </c>
      <c r="F55" s="22">
        <v>0</v>
      </c>
      <c r="G55" s="152">
        <v>0</v>
      </c>
      <c r="H55" s="22"/>
      <c r="I55" s="22">
        <v>0</v>
      </c>
      <c r="J55" s="22">
        <v>0</v>
      </c>
      <c r="K55" s="22">
        <v>0</v>
      </c>
      <c r="L55" s="21" t="s">
        <v>159</v>
      </c>
      <c r="M55" s="21" t="s">
        <v>128</v>
      </c>
      <c r="N55" s="21" t="s">
        <v>129</v>
      </c>
      <c r="O55" s="21" t="s">
        <v>152</v>
      </c>
      <c r="P55" s="38">
        <v>0.6</v>
      </c>
      <c r="Q55" s="21" t="s">
        <v>12</v>
      </c>
      <c r="R55" s="21">
        <v>6.6000000000000003E-2</v>
      </c>
      <c r="S55" s="25" t="s">
        <v>156</v>
      </c>
      <c r="T55" s="21" t="s">
        <v>154</v>
      </c>
      <c r="U55" s="103">
        <f t="shared" si="5"/>
        <v>4.4000000000000004E-2</v>
      </c>
      <c r="V55" s="103">
        <f t="shared" si="6"/>
        <v>2.2000000000000002E-2</v>
      </c>
      <c r="X55" t="str">
        <f t="shared" si="4"/>
        <v xml:space="preserve"> </v>
      </c>
      <c r="Y55" s="171" t="s">
        <v>99</v>
      </c>
      <c r="Z55" s="171" t="s">
        <v>99</v>
      </c>
      <c r="AA55" s="171" t="s">
        <v>99</v>
      </c>
      <c r="AB55" s="129" t="s">
        <v>99</v>
      </c>
      <c r="AC55" s="129" t="s">
        <v>99</v>
      </c>
    </row>
    <row r="56" spans="1:30" x14ac:dyDescent="0.25">
      <c r="A56" s="40">
        <v>1</v>
      </c>
      <c r="B56" s="40">
        <f t="shared" si="3"/>
        <v>3</v>
      </c>
      <c r="C56" s="81">
        <v>34</v>
      </c>
      <c r="D56" s="12">
        <v>55</v>
      </c>
      <c r="E56" s="153">
        <v>1</v>
      </c>
      <c r="F56" s="12">
        <v>1</v>
      </c>
      <c r="G56" s="154">
        <v>1</v>
      </c>
      <c r="H56" s="12" t="s">
        <v>123</v>
      </c>
      <c r="I56" s="12">
        <v>1</v>
      </c>
      <c r="J56" s="12">
        <v>1</v>
      </c>
      <c r="K56" s="12">
        <v>1</v>
      </c>
      <c r="L56" s="84" t="s">
        <v>160</v>
      </c>
      <c r="M56" s="11" t="s">
        <v>128</v>
      </c>
      <c r="N56" s="11" t="s">
        <v>161</v>
      </c>
      <c r="O56" s="11" t="s">
        <v>152</v>
      </c>
      <c r="P56" s="81">
        <v>0.6</v>
      </c>
      <c r="Q56" s="11" t="s">
        <v>9</v>
      </c>
      <c r="R56" s="11">
        <v>8.1000000000000003E-2</v>
      </c>
      <c r="S56" s="82" t="s">
        <v>162</v>
      </c>
      <c r="T56" s="11" t="s">
        <v>163</v>
      </c>
      <c r="U56" s="104"/>
      <c r="V56" s="104"/>
      <c r="W56">
        <f>U56+V56</f>
        <v>0</v>
      </c>
      <c r="X56" t="str">
        <f t="shared" si="4"/>
        <v xml:space="preserve"> </v>
      </c>
      <c r="Y56" s="171">
        <v>0.12368793466055999</v>
      </c>
      <c r="Z56" s="171">
        <v>0.86064779999999996</v>
      </c>
      <c r="AA56" s="171" t="s">
        <v>98</v>
      </c>
      <c r="AB56" s="129" t="s">
        <v>99</v>
      </c>
      <c r="AC56" s="129" t="s">
        <v>99</v>
      </c>
    </row>
    <row r="57" spans="1:30" x14ac:dyDescent="0.25">
      <c r="A57" s="40">
        <v>1</v>
      </c>
      <c r="B57" s="40">
        <f t="shared" si="3"/>
        <v>0</v>
      </c>
      <c r="C57" s="81"/>
      <c r="D57" s="12">
        <v>56</v>
      </c>
      <c r="E57" s="153">
        <v>0</v>
      </c>
      <c r="F57" s="12">
        <v>0</v>
      </c>
      <c r="G57" s="154">
        <v>0</v>
      </c>
      <c r="H57" s="12"/>
      <c r="I57" s="12">
        <v>0</v>
      </c>
      <c r="J57" s="12">
        <v>0</v>
      </c>
      <c r="K57" s="12">
        <v>0</v>
      </c>
      <c r="L57" s="11" t="s">
        <v>160</v>
      </c>
      <c r="M57" s="11" t="s">
        <v>128</v>
      </c>
      <c r="N57" s="11" t="s">
        <v>161</v>
      </c>
      <c r="O57" s="11" t="s">
        <v>152</v>
      </c>
      <c r="P57" s="81">
        <v>0.6</v>
      </c>
      <c r="Q57" s="11" t="s">
        <v>9</v>
      </c>
      <c r="R57" s="11"/>
      <c r="S57" s="11"/>
      <c r="T57" s="11" t="s">
        <v>163</v>
      </c>
      <c r="U57" s="104"/>
      <c r="V57" s="104"/>
      <c r="X57" t="str">
        <f t="shared" si="4"/>
        <v xml:space="preserve"> </v>
      </c>
      <c r="Y57" s="171" t="s">
        <v>99</v>
      </c>
      <c r="Z57" s="171" t="s">
        <v>99</v>
      </c>
      <c r="AA57" s="171" t="s">
        <v>99</v>
      </c>
      <c r="AB57" s="129" t="s">
        <v>99</v>
      </c>
      <c r="AC57" s="129" t="s">
        <v>99</v>
      </c>
    </row>
    <row r="58" spans="1:30" x14ac:dyDescent="0.25">
      <c r="A58" s="40">
        <v>1</v>
      </c>
      <c r="B58" s="40">
        <f t="shared" si="3"/>
        <v>3</v>
      </c>
      <c r="C58" s="81">
        <v>35</v>
      </c>
      <c r="D58" s="12">
        <v>57</v>
      </c>
      <c r="E58" s="153">
        <v>1</v>
      </c>
      <c r="F58" s="12">
        <v>1</v>
      </c>
      <c r="G58" s="154">
        <v>1</v>
      </c>
      <c r="H58" s="12" t="s">
        <v>123</v>
      </c>
      <c r="I58" s="12">
        <v>1</v>
      </c>
      <c r="J58" s="12">
        <v>1</v>
      </c>
      <c r="K58" s="12">
        <v>1</v>
      </c>
      <c r="L58" s="11" t="s">
        <v>160</v>
      </c>
      <c r="M58" s="11" t="s">
        <v>128</v>
      </c>
      <c r="N58" s="11" t="s">
        <v>161</v>
      </c>
      <c r="O58" s="11" t="s">
        <v>152</v>
      </c>
      <c r="P58" s="81">
        <v>0.6</v>
      </c>
      <c r="Q58" s="11" t="s">
        <v>12</v>
      </c>
      <c r="R58" s="11">
        <v>7.0999999999999994E-2</v>
      </c>
      <c r="S58" s="83" t="s">
        <v>162</v>
      </c>
      <c r="T58" s="11" t="s">
        <v>163</v>
      </c>
      <c r="U58" s="104"/>
      <c r="V58" s="104"/>
      <c r="W58">
        <f t="shared" ref="W58:W89" si="7">U58+V58</f>
        <v>0</v>
      </c>
      <c r="X58" t="str">
        <f t="shared" si="4"/>
        <v xml:space="preserve"> </v>
      </c>
      <c r="Y58" s="171">
        <v>6.8415758086639994E-2</v>
      </c>
      <c r="Z58" s="171">
        <v>0.85132600000000003</v>
      </c>
      <c r="AA58" s="171" t="s">
        <v>98</v>
      </c>
      <c r="AB58" s="129" t="s">
        <v>99</v>
      </c>
      <c r="AC58" s="129" t="s">
        <v>99</v>
      </c>
    </row>
    <row r="59" spans="1:30" x14ac:dyDescent="0.25">
      <c r="A59" s="40">
        <v>1</v>
      </c>
      <c r="B59" s="40">
        <f t="shared" si="3"/>
        <v>3</v>
      </c>
      <c r="C59" s="39">
        <v>36</v>
      </c>
      <c r="D59" s="27">
        <v>58</v>
      </c>
      <c r="E59" s="155">
        <v>1</v>
      </c>
      <c r="F59" s="27">
        <v>1</v>
      </c>
      <c r="G59" s="156">
        <v>1</v>
      </c>
      <c r="H59" s="27"/>
      <c r="I59" s="27">
        <v>1</v>
      </c>
      <c r="J59" s="27">
        <v>1</v>
      </c>
      <c r="K59" s="27">
        <v>1</v>
      </c>
      <c r="L59" s="36" t="s">
        <v>164</v>
      </c>
      <c r="M59" s="26" t="s">
        <v>128</v>
      </c>
      <c r="N59" s="26" t="s">
        <v>129</v>
      </c>
      <c r="O59" s="26" t="s">
        <v>165</v>
      </c>
      <c r="P59" s="39">
        <v>0.6</v>
      </c>
      <c r="Q59" s="26" t="s">
        <v>9</v>
      </c>
      <c r="R59" s="26">
        <v>0.19800000000000001</v>
      </c>
      <c r="S59" s="30" t="s">
        <v>166</v>
      </c>
      <c r="T59" s="26" t="s">
        <v>167</v>
      </c>
      <c r="U59" s="105">
        <f t="shared" ref="U59:U64" si="8">R59/2</f>
        <v>9.9000000000000005E-2</v>
      </c>
      <c r="V59" s="105">
        <f t="shared" ref="V59:V64" si="9">R59/2</f>
        <v>9.9000000000000005E-2</v>
      </c>
      <c r="W59">
        <f t="shared" si="7"/>
        <v>0.19800000000000001</v>
      </c>
      <c r="X59">
        <f t="shared" si="4"/>
        <v>0.19800000000000001</v>
      </c>
      <c r="Y59" s="171">
        <v>0.97578415155599996</v>
      </c>
      <c r="Z59" s="171">
        <v>0.92242409999999997</v>
      </c>
      <c r="AA59" s="171">
        <v>0.61054059999999999</v>
      </c>
      <c r="AB59" s="129">
        <v>2.040217E-3</v>
      </c>
      <c r="AC59" s="129">
        <v>7.7313989999999999E-3</v>
      </c>
    </row>
    <row r="60" spans="1:30" x14ac:dyDescent="0.25">
      <c r="A60" s="40">
        <v>1</v>
      </c>
      <c r="B60" s="40">
        <f t="shared" si="3"/>
        <v>0</v>
      </c>
      <c r="C60" s="39"/>
      <c r="D60" s="27">
        <v>59</v>
      </c>
      <c r="E60" s="155">
        <v>0</v>
      </c>
      <c r="F60" s="27">
        <v>0</v>
      </c>
      <c r="G60" s="156">
        <v>0</v>
      </c>
      <c r="H60" s="27"/>
      <c r="I60" s="27">
        <v>0</v>
      </c>
      <c r="J60" s="27">
        <v>0</v>
      </c>
      <c r="K60" s="27">
        <v>0</v>
      </c>
      <c r="L60" s="26" t="s">
        <v>164</v>
      </c>
      <c r="M60" s="26" t="s">
        <v>128</v>
      </c>
      <c r="N60" s="26" t="s">
        <v>129</v>
      </c>
      <c r="O60" s="26" t="s">
        <v>165</v>
      </c>
      <c r="P60" s="39">
        <v>0.6</v>
      </c>
      <c r="Q60" s="26" t="s">
        <v>9</v>
      </c>
      <c r="R60" s="26">
        <v>0.19</v>
      </c>
      <c r="S60" s="30" t="s">
        <v>168</v>
      </c>
      <c r="T60" s="26" t="s">
        <v>167</v>
      </c>
      <c r="U60" s="105">
        <f t="shared" si="8"/>
        <v>9.5000000000000001E-2</v>
      </c>
      <c r="V60" s="105">
        <f t="shared" si="9"/>
        <v>9.5000000000000001E-2</v>
      </c>
      <c r="W60">
        <f t="shared" si="7"/>
        <v>0.19</v>
      </c>
      <c r="X60">
        <f t="shared" si="4"/>
        <v>0.19</v>
      </c>
      <c r="Y60" s="171" t="s">
        <v>99</v>
      </c>
      <c r="Z60" s="171" t="s">
        <v>99</v>
      </c>
      <c r="AA60" s="171" t="s">
        <v>99</v>
      </c>
      <c r="AB60" s="129" t="s">
        <v>99</v>
      </c>
      <c r="AC60" s="129" t="s">
        <v>99</v>
      </c>
    </row>
    <row r="61" spans="1:30" x14ac:dyDescent="0.25">
      <c r="A61" s="40">
        <v>1</v>
      </c>
      <c r="B61" s="40">
        <f t="shared" si="3"/>
        <v>3</v>
      </c>
      <c r="C61" s="39">
        <v>37</v>
      </c>
      <c r="D61" s="27">
        <v>60</v>
      </c>
      <c r="E61" s="155">
        <v>1</v>
      </c>
      <c r="F61" s="27">
        <v>1</v>
      </c>
      <c r="G61" s="156">
        <v>1</v>
      </c>
      <c r="H61" s="27"/>
      <c r="I61" s="27">
        <v>1</v>
      </c>
      <c r="J61" s="27">
        <v>1</v>
      </c>
      <c r="K61" s="27">
        <v>1</v>
      </c>
      <c r="L61" s="26" t="s">
        <v>164</v>
      </c>
      <c r="M61" s="26" t="s">
        <v>128</v>
      </c>
      <c r="N61" s="26" t="s">
        <v>129</v>
      </c>
      <c r="O61" s="26" t="s">
        <v>165</v>
      </c>
      <c r="P61" s="39">
        <v>0.6</v>
      </c>
      <c r="Q61" s="26" t="s">
        <v>12</v>
      </c>
      <c r="R61" s="26">
        <v>0.21199999999999999</v>
      </c>
      <c r="S61" s="30" t="s">
        <v>166</v>
      </c>
      <c r="T61" s="26" t="s">
        <v>167</v>
      </c>
      <c r="U61" s="105">
        <f t="shared" si="8"/>
        <v>0.106</v>
      </c>
      <c r="V61" s="105">
        <f t="shared" si="9"/>
        <v>0.106</v>
      </c>
      <c r="W61">
        <f t="shared" si="7"/>
        <v>0.21199999999999999</v>
      </c>
      <c r="X61">
        <f t="shared" si="4"/>
        <v>0.21199999999999999</v>
      </c>
      <c r="Y61" s="171">
        <v>0.84601071930060001</v>
      </c>
      <c r="Z61" s="171">
        <v>0.93711770000000005</v>
      </c>
      <c r="AA61" s="171">
        <v>0.61401649999999997</v>
      </c>
      <c r="AB61" s="129">
        <v>1.9827999999999998E-3</v>
      </c>
      <c r="AC61" s="129">
        <v>9.8389289999999997E-3</v>
      </c>
      <c r="AD61">
        <v>17.483497987693625</v>
      </c>
    </row>
    <row r="62" spans="1:30" x14ac:dyDescent="0.25">
      <c r="A62" s="40">
        <v>1</v>
      </c>
      <c r="B62" s="40">
        <f t="shared" si="3"/>
        <v>3</v>
      </c>
      <c r="C62" s="39">
        <v>38</v>
      </c>
      <c r="D62" s="27">
        <v>61</v>
      </c>
      <c r="E62" s="155">
        <v>1</v>
      </c>
      <c r="F62" s="27">
        <v>1</v>
      </c>
      <c r="G62" s="156">
        <v>1</v>
      </c>
      <c r="H62" s="27"/>
      <c r="I62" s="27">
        <v>1</v>
      </c>
      <c r="J62" s="27">
        <v>1</v>
      </c>
      <c r="K62" s="27">
        <v>1</v>
      </c>
      <c r="L62" s="26" t="s">
        <v>164</v>
      </c>
      <c r="M62" s="26" t="s">
        <v>128</v>
      </c>
      <c r="N62" s="26" t="s">
        <v>129</v>
      </c>
      <c r="O62" s="26" t="s">
        <v>165</v>
      </c>
      <c r="P62" s="39">
        <v>0.6</v>
      </c>
      <c r="Q62" s="26" t="s">
        <v>12</v>
      </c>
      <c r="R62" s="26">
        <v>0.19400000000000001</v>
      </c>
      <c r="S62" s="30" t="s">
        <v>166</v>
      </c>
      <c r="T62" s="26" t="s">
        <v>167</v>
      </c>
      <c r="U62" s="105">
        <f t="shared" si="8"/>
        <v>9.7000000000000003E-2</v>
      </c>
      <c r="V62" s="105">
        <f t="shared" si="9"/>
        <v>9.7000000000000003E-2</v>
      </c>
      <c r="W62">
        <f t="shared" si="7"/>
        <v>0.19400000000000001</v>
      </c>
      <c r="X62">
        <f t="shared" si="4"/>
        <v>0.19400000000000001</v>
      </c>
      <c r="Y62" s="171">
        <v>0.63768293318610003</v>
      </c>
      <c r="Z62" s="171">
        <v>0.94959939999999998</v>
      </c>
      <c r="AA62" s="171">
        <v>0.56456379999999995</v>
      </c>
      <c r="AB62" s="129">
        <v>1.9593380000000001E-3</v>
      </c>
      <c r="AC62" s="129">
        <v>2.116146E-2</v>
      </c>
      <c r="AD62">
        <v>15.519738583850843</v>
      </c>
    </row>
    <row r="63" spans="1:30" x14ac:dyDescent="0.25">
      <c r="A63" s="40">
        <v>1</v>
      </c>
      <c r="B63" s="40">
        <f t="shared" si="3"/>
        <v>3</v>
      </c>
      <c r="C63" s="39">
        <v>39</v>
      </c>
      <c r="D63" s="27">
        <v>62</v>
      </c>
      <c r="E63" s="155">
        <v>1</v>
      </c>
      <c r="F63" s="27">
        <v>1</v>
      </c>
      <c r="G63" s="156">
        <v>1</v>
      </c>
      <c r="H63" s="27"/>
      <c r="I63" s="27">
        <v>1</v>
      </c>
      <c r="J63" s="27">
        <v>1</v>
      </c>
      <c r="K63" s="27">
        <v>1</v>
      </c>
      <c r="L63" s="36" t="s">
        <v>169</v>
      </c>
      <c r="M63" s="26" t="s">
        <v>128</v>
      </c>
      <c r="N63" s="26" t="s">
        <v>129</v>
      </c>
      <c r="O63" s="26" t="s">
        <v>165</v>
      </c>
      <c r="P63" s="39">
        <v>0.6</v>
      </c>
      <c r="Q63" s="26" t="s">
        <v>170</v>
      </c>
      <c r="R63" s="26">
        <v>0.24199999999999999</v>
      </c>
      <c r="S63" s="30" t="s">
        <v>166</v>
      </c>
      <c r="T63" s="26" t="s">
        <v>167</v>
      </c>
      <c r="U63" s="105">
        <f t="shared" si="8"/>
        <v>0.121</v>
      </c>
      <c r="V63" s="105">
        <f t="shared" si="9"/>
        <v>0.121</v>
      </c>
      <c r="W63">
        <f t="shared" si="7"/>
        <v>0.24199999999999999</v>
      </c>
      <c r="X63">
        <f t="shared" si="4"/>
        <v>0.24199999999999999</v>
      </c>
      <c r="Y63" s="171">
        <v>0.99742514043359998</v>
      </c>
      <c r="Z63" s="171">
        <v>0.89983069999999998</v>
      </c>
      <c r="AA63" s="171">
        <v>0.60564269999999998</v>
      </c>
      <c r="AB63" s="129">
        <v>1.1000000000000001E-3</v>
      </c>
      <c r="AC63" s="129">
        <v>8.9679870000000002E-3</v>
      </c>
      <c r="AD63">
        <v>17.324983622655239</v>
      </c>
    </row>
    <row r="64" spans="1:30" x14ac:dyDescent="0.25">
      <c r="A64" s="40">
        <v>1</v>
      </c>
      <c r="B64" s="40">
        <f t="shared" si="3"/>
        <v>0</v>
      </c>
      <c r="C64" s="39"/>
      <c r="D64" s="27">
        <v>63</v>
      </c>
      <c r="E64" s="155">
        <v>0</v>
      </c>
      <c r="F64" s="27">
        <v>0</v>
      </c>
      <c r="G64" s="156">
        <v>0</v>
      </c>
      <c r="H64" s="27"/>
      <c r="I64" s="27">
        <v>0</v>
      </c>
      <c r="J64" s="27">
        <v>0</v>
      </c>
      <c r="K64" s="27">
        <v>0</v>
      </c>
      <c r="L64" s="26" t="s">
        <v>169</v>
      </c>
      <c r="M64" s="26" t="s">
        <v>128</v>
      </c>
      <c r="N64" s="26" t="s">
        <v>129</v>
      </c>
      <c r="O64" s="26" t="s">
        <v>165</v>
      </c>
      <c r="P64" s="39">
        <v>0.6</v>
      </c>
      <c r="Q64" s="26" t="s">
        <v>170</v>
      </c>
      <c r="R64" s="26">
        <v>0.255</v>
      </c>
      <c r="S64" s="30" t="s">
        <v>166</v>
      </c>
      <c r="T64" s="26" t="s">
        <v>167</v>
      </c>
      <c r="U64" s="105">
        <f t="shared" si="8"/>
        <v>0.1275</v>
      </c>
      <c r="V64" s="105">
        <f t="shared" si="9"/>
        <v>0.1275</v>
      </c>
      <c r="W64">
        <f t="shared" si="7"/>
        <v>0.255</v>
      </c>
      <c r="X64">
        <f t="shared" si="4"/>
        <v>0.255</v>
      </c>
      <c r="Y64" s="171" t="s">
        <v>99</v>
      </c>
      <c r="Z64" s="171" t="s">
        <v>99</v>
      </c>
      <c r="AA64" s="171" t="s">
        <v>99</v>
      </c>
      <c r="AB64" s="129" t="s">
        <v>99</v>
      </c>
      <c r="AC64" s="129" t="s">
        <v>99</v>
      </c>
    </row>
    <row r="65" spans="1:30" x14ac:dyDescent="0.25">
      <c r="A65" s="40">
        <v>1</v>
      </c>
      <c r="B65" s="40">
        <f t="shared" si="3"/>
        <v>0</v>
      </c>
      <c r="C65" s="89"/>
      <c r="D65" s="90">
        <v>64</v>
      </c>
      <c r="E65" s="157">
        <v>0</v>
      </c>
      <c r="F65" s="90">
        <v>0</v>
      </c>
      <c r="G65" s="158">
        <v>0</v>
      </c>
      <c r="H65" s="90"/>
      <c r="I65" s="90">
        <v>0</v>
      </c>
      <c r="J65" s="90">
        <v>0</v>
      </c>
      <c r="K65" s="90">
        <v>0</v>
      </c>
      <c r="L65" s="92" t="s">
        <v>171</v>
      </c>
      <c r="M65" s="91" t="s">
        <v>172</v>
      </c>
      <c r="N65" s="91" t="s">
        <v>129</v>
      </c>
      <c r="O65" s="91" t="s">
        <v>173</v>
      </c>
      <c r="P65" s="89">
        <v>0.6</v>
      </c>
      <c r="Q65" s="91" t="s">
        <v>12</v>
      </c>
      <c r="R65" s="91">
        <v>9.8000000000000004E-2</v>
      </c>
      <c r="S65" s="93" t="s">
        <v>156</v>
      </c>
      <c r="T65" s="91" t="s">
        <v>174</v>
      </c>
      <c r="U65" s="106">
        <v>3.3000000000000002E-2</v>
      </c>
      <c r="V65" s="106">
        <v>6.6000000000000003E-2</v>
      </c>
      <c r="W65">
        <f t="shared" si="7"/>
        <v>9.9000000000000005E-2</v>
      </c>
      <c r="X65">
        <f t="shared" si="4"/>
        <v>9.9000000000000005E-2</v>
      </c>
      <c r="Y65" s="171" t="s">
        <v>99</v>
      </c>
      <c r="Z65" s="171" t="s">
        <v>99</v>
      </c>
      <c r="AA65" s="171" t="s">
        <v>99</v>
      </c>
      <c r="AB65" s="129" t="s">
        <v>99</v>
      </c>
      <c r="AC65" s="129" t="s">
        <v>99</v>
      </c>
    </row>
    <row r="66" spans="1:30" x14ac:dyDescent="0.25">
      <c r="A66" s="40">
        <v>1</v>
      </c>
      <c r="B66" s="40">
        <f t="shared" ref="B66:B97" si="10">SUM(I66:K66)</f>
        <v>3</v>
      </c>
      <c r="C66" s="89">
        <v>40</v>
      </c>
      <c r="D66" s="90">
        <v>65</v>
      </c>
      <c r="E66" s="157">
        <v>1</v>
      </c>
      <c r="F66" s="90">
        <v>1</v>
      </c>
      <c r="G66" s="158">
        <v>1</v>
      </c>
      <c r="H66" s="90"/>
      <c r="I66" s="90">
        <v>1</v>
      </c>
      <c r="J66" s="90">
        <v>1</v>
      </c>
      <c r="K66" s="90">
        <v>1</v>
      </c>
      <c r="L66" s="91" t="s">
        <v>171</v>
      </c>
      <c r="M66" s="91" t="s">
        <v>172</v>
      </c>
      <c r="N66" s="91" t="s">
        <v>129</v>
      </c>
      <c r="O66" s="91" t="s">
        <v>173</v>
      </c>
      <c r="P66" s="89">
        <v>0.6</v>
      </c>
      <c r="Q66" s="91" t="s">
        <v>12</v>
      </c>
      <c r="R66" s="91">
        <v>0.104</v>
      </c>
      <c r="S66" s="93" t="s">
        <v>156</v>
      </c>
      <c r="T66" s="91" t="s">
        <v>174</v>
      </c>
      <c r="U66" s="106">
        <v>3.5000000000000003E-2</v>
      </c>
      <c r="V66" s="106">
        <v>6.9000000000000006E-2</v>
      </c>
      <c r="W66">
        <f t="shared" si="7"/>
        <v>0.10400000000000001</v>
      </c>
      <c r="X66">
        <f t="shared" ref="X66:X97" si="11">IF(W66&gt;0,W66," ")</f>
        <v>0.10400000000000001</v>
      </c>
      <c r="Y66" s="171">
        <v>0.6787581678297</v>
      </c>
      <c r="Z66" s="171">
        <v>0.92716399999999999</v>
      </c>
      <c r="AA66" s="171">
        <v>0.55840199999999995</v>
      </c>
      <c r="AB66" s="129">
        <v>2.4940700000000001E-3</v>
      </c>
      <c r="AC66" s="129">
        <v>1.069498E-2</v>
      </c>
      <c r="AD66">
        <v>14.354158093290145</v>
      </c>
    </row>
    <row r="67" spans="1:30" x14ac:dyDescent="0.25">
      <c r="A67" s="40">
        <v>1</v>
      </c>
      <c r="B67" s="40">
        <f t="shared" si="10"/>
        <v>0</v>
      </c>
      <c r="C67" s="85"/>
      <c r="D67" s="86">
        <v>66</v>
      </c>
      <c r="E67" s="159">
        <v>0</v>
      </c>
      <c r="F67" s="86">
        <v>0</v>
      </c>
      <c r="G67" s="160">
        <v>0</v>
      </c>
      <c r="H67" s="86"/>
      <c r="I67" s="86">
        <v>0</v>
      </c>
      <c r="J67" s="86">
        <v>0</v>
      </c>
      <c r="K67" s="86">
        <v>0</v>
      </c>
      <c r="L67" s="88" t="s">
        <v>175</v>
      </c>
      <c r="M67" s="87" t="s">
        <v>172</v>
      </c>
      <c r="N67" s="87" t="s">
        <v>129</v>
      </c>
      <c r="O67" s="87" t="s">
        <v>173</v>
      </c>
      <c r="P67" s="85" t="s">
        <v>13</v>
      </c>
      <c r="Q67" s="87" t="s">
        <v>12</v>
      </c>
      <c r="R67" s="87"/>
      <c r="S67" s="87" t="s">
        <v>176</v>
      </c>
      <c r="T67" s="87" t="s">
        <v>177</v>
      </c>
      <c r="U67" s="107">
        <v>6.7000000000000004E-2</v>
      </c>
      <c r="V67" s="107"/>
      <c r="W67">
        <f t="shared" si="7"/>
        <v>6.7000000000000004E-2</v>
      </c>
      <c r="X67">
        <f t="shared" si="11"/>
        <v>6.7000000000000004E-2</v>
      </c>
      <c r="Y67" s="171" t="s">
        <v>99</v>
      </c>
      <c r="Z67" s="171" t="s">
        <v>99</v>
      </c>
      <c r="AA67" s="171" t="s">
        <v>99</v>
      </c>
      <c r="AB67" s="129" t="s">
        <v>99</v>
      </c>
      <c r="AC67" s="129" t="s">
        <v>99</v>
      </c>
    </row>
    <row r="68" spans="1:30" x14ac:dyDescent="0.25">
      <c r="A68" s="40">
        <v>1</v>
      </c>
      <c r="B68" s="40">
        <f t="shared" si="10"/>
        <v>0</v>
      </c>
      <c r="C68" s="85"/>
      <c r="D68" s="86">
        <v>67</v>
      </c>
      <c r="E68" s="159">
        <v>0</v>
      </c>
      <c r="F68" s="86">
        <v>0</v>
      </c>
      <c r="G68" s="160">
        <v>0</v>
      </c>
      <c r="H68" s="86"/>
      <c r="I68" s="86">
        <v>0</v>
      </c>
      <c r="J68" s="86">
        <v>0</v>
      </c>
      <c r="K68" s="86">
        <v>0</v>
      </c>
      <c r="L68" s="87" t="s">
        <v>175</v>
      </c>
      <c r="M68" s="87" t="s">
        <v>172</v>
      </c>
      <c r="N68" s="87" t="s">
        <v>129</v>
      </c>
      <c r="O68" s="87" t="s">
        <v>173</v>
      </c>
      <c r="P68" s="85" t="s">
        <v>13</v>
      </c>
      <c r="Q68" s="87" t="s">
        <v>12</v>
      </c>
      <c r="R68" s="87"/>
      <c r="S68" s="87" t="s">
        <v>176</v>
      </c>
      <c r="T68" s="87" t="s">
        <v>177</v>
      </c>
      <c r="U68" s="107">
        <v>6.0999999999999999E-2</v>
      </c>
      <c r="V68" s="107"/>
      <c r="W68">
        <f t="shared" si="7"/>
        <v>6.0999999999999999E-2</v>
      </c>
      <c r="X68">
        <f t="shared" si="11"/>
        <v>6.0999999999999999E-2</v>
      </c>
      <c r="Y68" s="171" t="s">
        <v>99</v>
      </c>
      <c r="Z68" s="171" t="s">
        <v>99</v>
      </c>
      <c r="AA68" s="171" t="s">
        <v>99</v>
      </c>
      <c r="AB68" s="129" t="s">
        <v>99</v>
      </c>
      <c r="AC68" s="129" t="s">
        <v>99</v>
      </c>
    </row>
    <row r="69" spans="1:30" x14ac:dyDescent="0.25">
      <c r="A69" s="40">
        <v>1</v>
      </c>
      <c r="B69" s="40">
        <f t="shared" si="10"/>
        <v>3</v>
      </c>
      <c r="C69" s="76">
        <v>41</v>
      </c>
      <c r="D69" s="32">
        <v>68</v>
      </c>
      <c r="E69" s="161">
        <v>1</v>
      </c>
      <c r="F69" s="32">
        <v>1</v>
      </c>
      <c r="G69" s="162">
        <v>1</v>
      </c>
      <c r="H69" s="32"/>
      <c r="I69" s="32">
        <v>1</v>
      </c>
      <c r="J69" s="32">
        <v>1</v>
      </c>
      <c r="K69" s="32">
        <v>1</v>
      </c>
      <c r="L69" s="65" t="s">
        <v>178</v>
      </c>
      <c r="M69" s="31" t="s">
        <v>128</v>
      </c>
      <c r="N69" s="31" t="s">
        <v>129</v>
      </c>
      <c r="O69" s="31" t="s">
        <v>179</v>
      </c>
      <c r="P69" s="76">
        <v>0.6</v>
      </c>
      <c r="Q69" s="31" t="s">
        <v>180</v>
      </c>
      <c r="R69" s="31">
        <v>0.18099999999999999</v>
      </c>
      <c r="S69" s="31" t="s">
        <v>13</v>
      </c>
      <c r="T69" s="31" t="s">
        <v>181</v>
      </c>
      <c r="U69" s="108">
        <v>0.09</v>
      </c>
      <c r="V69" s="108">
        <v>0.09</v>
      </c>
      <c r="W69">
        <f t="shared" si="7"/>
        <v>0.18</v>
      </c>
      <c r="X69">
        <f t="shared" si="11"/>
        <v>0.18</v>
      </c>
      <c r="Y69" s="171">
        <v>0.43388570884889999</v>
      </c>
      <c r="Z69" s="171">
        <v>0.97408870000000003</v>
      </c>
      <c r="AA69" s="171">
        <v>0.42110370000000003</v>
      </c>
      <c r="AB69" s="129">
        <v>6.517274E-3</v>
      </c>
      <c r="AC69" s="129">
        <v>2.302829E-2</v>
      </c>
      <c r="AD69">
        <v>16.770494337575599</v>
      </c>
    </row>
    <row r="70" spans="1:30" x14ac:dyDescent="0.25">
      <c r="A70" s="40">
        <v>1</v>
      </c>
      <c r="B70" s="40">
        <f t="shared" si="10"/>
        <v>2</v>
      </c>
      <c r="C70" s="76"/>
      <c r="D70" s="32">
        <v>69</v>
      </c>
      <c r="E70" s="161">
        <v>0</v>
      </c>
      <c r="F70" s="32">
        <v>1</v>
      </c>
      <c r="G70" s="162">
        <v>1</v>
      </c>
      <c r="H70" s="32" t="s">
        <v>123</v>
      </c>
      <c r="I70" s="32">
        <v>0</v>
      </c>
      <c r="J70" s="32">
        <v>1</v>
      </c>
      <c r="K70" s="32">
        <v>1</v>
      </c>
      <c r="L70" s="31" t="s">
        <v>178</v>
      </c>
      <c r="M70" s="31" t="s">
        <v>128</v>
      </c>
      <c r="N70" s="31" t="s">
        <v>129</v>
      </c>
      <c r="O70" s="31" t="s">
        <v>179</v>
      </c>
      <c r="P70" s="76">
        <v>0.6</v>
      </c>
      <c r="Q70" s="31" t="s">
        <v>180</v>
      </c>
      <c r="R70" s="31">
        <v>0.18099999999999999</v>
      </c>
      <c r="S70" s="31"/>
      <c r="T70" s="31" t="s">
        <v>181</v>
      </c>
      <c r="U70" s="108">
        <f t="shared" ref="U70:U76" si="12">R70/2</f>
        <v>9.0499999999999997E-2</v>
      </c>
      <c r="V70" s="108">
        <f t="shared" ref="V70:V76" si="13">R70/2</f>
        <v>9.0499999999999997E-2</v>
      </c>
      <c r="W70">
        <f t="shared" si="7"/>
        <v>0.18099999999999999</v>
      </c>
      <c r="X70">
        <f t="shared" si="11"/>
        <v>0.18099999999999999</v>
      </c>
      <c r="Y70" s="171" t="s">
        <v>99</v>
      </c>
      <c r="Z70" s="171" t="s">
        <v>99</v>
      </c>
      <c r="AA70" s="171" t="s">
        <v>99</v>
      </c>
      <c r="AB70" s="129" t="s">
        <v>99</v>
      </c>
      <c r="AC70" s="129" t="s">
        <v>99</v>
      </c>
      <c r="AD70">
        <v>14.218560569666169</v>
      </c>
    </row>
    <row r="71" spans="1:30" x14ac:dyDescent="0.25">
      <c r="A71" s="40">
        <v>1</v>
      </c>
      <c r="B71" s="40">
        <f t="shared" si="10"/>
        <v>2</v>
      </c>
      <c r="C71" s="76">
        <v>42</v>
      </c>
      <c r="D71" s="32">
        <v>70</v>
      </c>
      <c r="E71" s="161">
        <v>1</v>
      </c>
      <c r="F71" s="32">
        <v>1</v>
      </c>
      <c r="G71" s="162">
        <v>0</v>
      </c>
      <c r="H71" s="32"/>
      <c r="I71" s="32">
        <v>1</v>
      </c>
      <c r="J71" s="32">
        <v>1</v>
      </c>
      <c r="K71" s="32">
        <v>0</v>
      </c>
      <c r="L71" s="31" t="s">
        <v>178</v>
      </c>
      <c r="M71" s="31" t="s">
        <v>128</v>
      </c>
      <c r="N71" s="31" t="s">
        <v>129</v>
      </c>
      <c r="O71" s="31" t="s">
        <v>179</v>
      </c>
      <c r="P71" s="76">
        <v>0.6</v>
      </c>
      <c r="Q71" s="31" t="s">
        <v>182</v>
      </c>
      <c r="R71" s="31">
        <v>0.188</v>
      </c>
      <c r="S71" s="31" t="s">
        <v>13</v>
      </c>
      <c r="T71" s="31" t="s">
        <v>181</v>
      </c>
      <c r="U71" s="108">
        <f t="shared" si="12"/>
        <v>9.4E-2</v>
      </c>
      <c r="V71" s="108">
        <f t="shared" si="13"/>
        <v>9.4E-2</v>
      </c>
      <c r="W71">
        <f t="shared" si="7"/>
        <v>0.188</v>
      </c>
      <c r="X71">
        <f t="shared" si="11"/>
        <v>0.188</v>
      </c>
      <c r="Y71" s="171">
        <v>1.2351489790626</v>
      </c>
      <c r="Z71" s="171">
        <v>0.89114090000000001</v>
      </c>
      <c r="AA71" s="171">
        <v>0.67152690000000004</v>
      </c>
      <c r="AB71" s="129">
        <v>1.5469679999999999E-3</v>
      </c>
      <c r="AC71" s="129">
        <v>8.0338619999999993E-3</v>
      </c>
    </row>
    <row r="72" spans="1:30" x14ac:dyDescent="0.25">
      <c r="A72" s="40">
        <v>1</v>
      </c>
      <c r="B72" s="40">
        <f t="shared" si="10"/>
        <v>3</v>
      </c>
      <c r="C72" s="76">
        <v>43</v>
      </c>
      <c r="D72" s="32">
        <v>71</v>
      </c>
      <c r="E72" s="161">
        <v>1</v>
      </c>
      <c r="F72" s="32">
        <v>1</v>
      </c>
      <c r="G72" s="162">
        <v>1</v>
      </c>
      <c r="H72" s="32"/>
      <c r="I72" s="32">
        <v>1</v>
      </c>
      <c r="J72" s="32">
        <v>1</v>
      </c>
      <c r="K72" s="32">
        <v>1</v>
      </c>
      <c r="L72" s="31" t="s">
        <v>178</v>
      </c>
      <c r="M72" s="31" t="s">
        <v>128</v>
      </c>
      <c r="N72" s="31" t="s">
        <v>129</v>
      </c>
      <c r="O72" s="31" t="s">
        <v>179</v>
      </c>
      <c r="P72" s="76">
        <v>0.6</v>
      </c>
      <c r="Q72" s="31" t="s">
        <v>182</v>
      </c>
      <c r="R72" s="31">
        <v>0.19</v>
      </c>
      <c r="S72" s="31" t="s">
        <v>13</v>
      </c>
      <c r="T72" s="31" t="s">
        <v>181</v>
      </c>
      <c r="U72" s="108">
        <f t="shared" si="12"/>
        <v>9.5000000000000001E-2</v>
      </c>
      <c r="V72" s="108">
        <f t="shared" si="13"/>
        <v>9.5000000000000001E-2</v>
      </c>
      <c r="W72">
        <f t="shared" si="7"/>
        <v>0.19</v>
      </c>
      <c r="X72">
        <f t="shared" si="11"/>
        <v>0.19</v>
      </c>
      <c r="Y72" s="171">
        <v>1.3726245407513999</v>
      </c>
      <c r="Z72" s="171">
        <v>0.93790770000000001</v>
      </c>
      <c r="AA72" s="171">
        <v>0.6884325</v>
      </c>
      <c r="AB72" s="129">
        <v>1.325042E-3</v>
      </c>
      <c r="AC72" s="129">
        <v>7.1275619999999996E-3</v>
      </c>
      <c r="AD72">
        <v>23.0491066340192</v>
      </c>
    </row>
    <row r="73" spans="1:30" x14ac:dyDescent="0.25">
      <c r="A73" s="40">
        <v>1</v>
      </c>
      <c r="B73" s="40">
        <f t="shared" si="10"/>
        <v>3</v>
      </c>
      <c r="C73" s="76">
        <v>44</v>
      </c>
      <c r="D73" s="32">
        <v>72</v>
      </c>
      <c r="E73" s="161">
        <v>1</v>
      </c>
      <c r="F73" s="32">
        <v>1</v>
      </c>
      <c r="G73" s="162">
        <v>1</v>
      </c>
      <c r="H73" s="32"/>
      <c r="I73" s="32">
        <v>1</v>
      </c>
      <c r="J73" s="32">
        <v>1</v>
      </c>
      <c r="K73" s="32">
        <v>1</v>
      </c>
      <c r="L73" s="31" t="s">
        <v>178</v>
      </c>
      <c r="M73" s="31" t="s">
        <v>128</v>
      </c>
      <c r="N73" s="31" t="s">
        <v>129</v>
      </c>
      <c r="O73" s="31" t="s">
        <v>179</v>
      </c>
      <c r="P73" s="76">
        <v>0.6</v>
      </c>
      <c r="Q73" s="31" t="s">
        <v>183</v>
      </c>
      <c r="R73" s="31">
        <v>0.186</v>
      </c>
      <c r="S73" s="31" t="s">
        <v>13</v>
      </c>
      <c r="T73" s="31" t="s">
        <v>181</v>
      </c>
      <c r="U73" s="108">
        <f t="shared" si="12"/>
        <v>9.2999999999999999E-2</v>
      </c>
      <c r="V73" s="108">
        <f t="shared" si="13"/>
        <v>9.2999999999999999E-2</v>
      </c>
      <c r="W73">
        <f t="shared" si="7"/>
        <v>0.186</v>
      </c>
      <c r="X73">
        <f t="shared" si="11"/>
        <v>0.186</v>
      </c>
      <c r="Y73" s="171">
        <v>1.0535600508795999</v>
      </c>
      <c r="Z73" s="171">
        <v>0.89524879999999996</v>
      </c>
      <c r="AA73" s="171">
        <v>0.64624760000000003</v>
      </c>
      <c r="AB73" s="129">
        <v>1.798114E-3</v>
      </c>
      <c r="AC73" s="129">
        <v>7.8226700000000003E-3</v>
      </c>
      <c r="AD73">
        <v>24.77993510417901</v>
      </c>
    </row>
    <row r="74" spans="1:30" x14ac:dyDescent="0.25">
      <c r="A74" s="40">
        <v>0</v>
      </c>
      <c r="B74" s="40">
        <f t="shared" si="10"/>
        <v>3</v>
      </c>
      <c r="C74" s="76"/>
      <c r="D74" s="32">
        <v>73</v>
      </c>
      <c r="E74" s="161">
        <v>1</v>
      </c>
      <c r="F74" s="32">
        <v>1</v>
      </c>
      <c r="G74" s="162">
        <v>1</v>
      </c>
      <c r="H74" s="32"/>
      <c r="I74" s="32">
        <v>1</v>
      </c>
      <c r="J74" s="32">
        <v>1</v>
      </c>
      <c r="K74" s="32">
        <v>1</v>
      </c>
      <c r="L74" s="31" t="s">
        <v>178</v>
      </c>
      <c r="M74" s="31" t="s">
        <v>128</v>
      </c>
      <c r="N74" s="31" t="s">
        <v>129</v>
      </c>
      <c r="O74" s="31" t="s">
        <v>179</v>
      </c>
      <c r="P74" s="76">
        <v>0.6</v>
      </c>
      <c r="Q74" s="31" t="s">
        <v>183</v>
      </c>
      <c r="R74" s="31">
        <v>0.188</v>
      </c>
      <c r="S74" s="31" t="s">
        <v>13</v>
      </c>
      <c r="T74" s="31" t="s">
        <v>181</v>
      </c>
      <c r="U74" s="108">
        <f t="shared" si="12"/>
        <v>9.4E-2</v>
      </c>
      <c r="V74" s="108">
        <f t="shared" si="13"/>
        <v>9.4E-2</v>
      </c>
      <c r="W74">
        <f t="shared" si="7"/>
        <v>0.188</v>
      </c>
      <c r="X74">
        <f t="shared" si="11"/>
        <v>0.188</v>
      </c>
      <c r="Y74" s="171">
        <v>0.91186180545119999</v>
      </c>
      <c r="Z74" s="171">
        <v>0.93237789999999998</v>
      </c>
      <c r="AA74" s="171">
        <v>0.67152690000000004</v>
      </c>
      <c r="AB74" s="129">
        <v>1.7288760000000001E-3</v>
      </c>
      <c r="AC74" s="129">
        <v>7.3926959999999998E-3</v>
      </c>
      <c r="AD74">
        <v>16.963122221613911</v>
      </c>
    </row>
    <row r="75" spans="1:30" x14ac:dyDescent="0.25">
      <c r="A75" s="40">
        <v>0</v>
      </c>
      <c r="B75" s="40">
        <f t="shared" si="10"/>
        <v>3</v>
      </c>
      <c r="C75" s="76"/>
      <c r="D75" s="32">
        <v>74</v>
      </c>
      <c r="E75" s="161">
        <v>1</v>
      </c>
      <c r="F75" s="32">
        <v>1</v>
      </c>
      <c r="G75" s="162">
        <v>1</v>
      </c>
      <c r="H75" s="32"/>
      <c r="I75" s="32">
        <v>1</v>
      </c>
      <c r="J75" s="32">
        <v>1</v>
      </c>
      <c r="K75" s="32">
        <v>1</v>
      </c>
      <c r="L75" s="31" t="s">
        <v>178</v>
      </c>
      <c r="M75" s="31" t="s">
        <v>128</v>
      </c>
      <c r="N75" s="31" t="s">
        <v>129</v>
      </c>
      <c r="O75" s="31" t="s">
        <v>179</v>
      </c>
      <c r="P75" s="76">
        <v>0.6</v>
      </c>
      <c r="Q75" s="31" t="s">
        <v>157</v>
      </c>
      <c r="R75" s="31">
        <v>0.18</v>
      </c>
      <c r="S75" s="31" t="s">
        <v>184</v>
      </c>
      <c r="T75" s="31" t="s">
        <v>181</v>
      </c>
      <c r="U75" s="108">
        <f t="shared" si="12"/>
        <v>0.09</v>
      </c>
      <c r="V75" s="108">
        <f t="shared" si="13"/>
        <v>0.09</v>
      </c>
      <c r="W75">
        <f t="shared" si="7"/>
        <v>0.18</v>
      </c>
      <c r="X75">
        <f t="shared" si="11"/>
        <v>0.18</v>
      </c>
      <c r="Y75" s="171">
        <v>0.97128913942999995</v>
      </c>
      <c r="Z75" s="171">
        <v>0.92416200000000004</v>
      </c>
      <c r="AA75" s="171">
        <v>0.69917609999999997</v>
      </c>
      <c r="AB75" s="129">
        <v>1.1685210000000001E-3</v>
      </c>
      <c r="AC75" s="129">
        <v>6.7585859999999996E-3</v>
      </c>
      <c r="AD75">
        <v>23.637159532904047</v>
      </c>
    </row>
    <row r="76" spans="1:30" x14ac:dyDescent="0.25">
      <c r="A76" s="40">
        <v>0</v>
      </c>
      <c r="B76" s="40">
        <f t="shared" si="10"/>
        <v>3</v>
      </c>
      <c r="C76" s="76"/>
      <c r="D76" s="32">
        <v>75</v>
      </c>
      <c r="E76" s="161">
        <v>1</v>
      </c>
      <c r="F76" s="32">
        <v>1</v>
      </c>
      <c r="G76" s="162">
        <v>1</v>
      </c>
      <c r="H76" s="32"/>
      <c r="I76" s="32">
        <v>1</v>
      </c>
      <c r="J76" s="32">
        <v>1</v>
      </c>
      <c r="K76" s="32">
        <v>1</v>
      </c>
      <c r="L76" s="31" t="s">
        <v>178</v>
      </c>
      <c r="M76" s="31" t="s">
        <v>128</v>
      </c>
      <c r="N76" s="31" t="s">
        <v>129</v>
      </c>
      <c r="O76" s="31" t="s">
        <v>179</v>
      </c>
      <c r="P76" s="76">
        <v>0.6</v>
      </c>
      <c r="Q76" s="31" t="s">
        <v>157</v>
      </c>
      <c r="R76" s="31">
        <v>0.185</v>
      </c>
      <c r="S76" s="31" t="s">
        <v>184</v>
      </c>
      <c r="T76" s="31" t="s">
        <v>181</v>
      </c>
      <c r="U76" s="108">
        <f t="shared" si="12"/>
        <v>9.2499999999999999E-2</v>
      </c>
      <c r="V76" s="108">
        <f t="shared" si="13"/>
        <v>9.2499999999999999E-2</v>
      </c>
      <c r="W76">
        <f t="shared" si="7"/>
        <v>0.185</v>
      </c>
      <c r="X76">
        <f t="shared" si="11"/>
        <v>0.185</v>
      </c>
      <c r="Y76" s="171">
        <v>0.84185650259019995</v>
      </c>
      <c r="Z76" s="171">
        <v>0.90077870000000004</v>
      </c>
      <c r="AA76" s="171">
        <v>0.62918410000000002</v>
      </c>
      <c r="AB76" s="129">
        <v>1.7158550000000001E-3</v>
      </c>
      <c r="AC76" s="129">
        <v>7.5559210000000002E-3</v>
      </c>
      <c r="AD76">
        <v>19.875687966817559</v>
      </c>
    </row>
    <row r="77" spans="1:30" x14ac:dyDescent="0.25">
      <c r="A77" s="40">
        <v>1</v>
      </c>
      <c r="B77" s="40">
        <f t="shared" si="10"/>
        <v>3</v>
      </c>
      <c r="C77" s="77"/>
      <c r="D77" s="46">
        <v>76</v>
      </c>
      <c r="E77" s="163">
        <v>1</v>
      </c>
      <c r="F77" s="46">
        <v>1</v>
      </c>
      <c r="G77" s="164">
        <v>1</v>
      </c>
      <c r="H77" s="46"/>
      <c r="I77" s="46">
        <v>1</v>
      </c>
      <c r="J77" s="46">
        <v>1</v>
      </c>
      <c r="K77" s="46">
        <v>1</v>
      </c>
      <c r="L77" s="66" t="s">
        <v>185</v>
      </c>
      <c r="M77" s="45" t="s">
        <v>172</v>
      </c>
      <c r="N77" s="45" t="s">
        <v>129</v>
      </c>
      <c r="O77" s="45" t="s">
        <v>173</v>
      </c>
      <c r="P77" s="77" t="s">
        <v>13</v>
      </c>
      <c r="Q77" s="45" t="s">
        <v>12</v>
      </c>
      <c r="R77" s="45">
        <v>8.2000000000000003E-2</v>
      </c>
      <c r="S77" s="45"/>
      <c r="T77" s="45" t="s">
        <v>186</v>
      </c>
      <c r="U77" s="109">
        <f>R77/3</f>
        <v>2.7333333333333334E-2</v>
      </c>
      <c r="V77" s="109">
        <f>R77/3*2</f>
        <v>5.4666666666666669E-2</v>
      </c>
      <c r="W77">
        <f t="shared" si="7"/>
        <v>8.2000000000000003E-2</v>
      </c>
      <c r="X77">
        <f t="shared" si="11"/>
        <v>8.2000000000000003E-2</v>
      </c>
      <c r="Y77" s="171">
        <v>0.5273833770352</v>
      </c>
      <c r="Z77" s="171">
        <v>1.0451870000000001</v>
      </c>
      <c r="AA77" s="171">
        <v>0.47371629999999998</v>
      </c>
      <c r="AB77" s="129">
        <v>3.775404E-3</v>
      </c>
      <c r="AC77" s="129">
        <v>1.488577E-2</v>
      </c>
      <c r="AD77">
        <v>14.009159132506756</v>
      </c>
    </row>
    <row r="78" spans="1:30" x14ac:dyDescent="0.25">
      <c r="A78" s="40">
        <v>1</v>
      </c>
      <c r="B78" s="40">
        <f t="shared" si="10"/>
        <v>3</v>
      </c>
      <c r="C78" s="77"/>
      <c r="D78" s="46">
        <v>77</v>
      </c>
      <c r="E78" s="163">
        <v>1</v>
      </c>
      <c r="F78" s="46">
        <v>1</v>
      </c>
      <c r="G78" s="164">
        <v>1</v>
      </c>
      <c r="H78" s="46"/>
      <c r="I78" s="46">
        <v>1</v>
      </c>
      <c r="J78" s="46">
        <v>1</v>
      </c>
      <c r="K78" s="46">
        <v>1</v>
      </c>
      <c r="L78" s="45" t="s">
        <v>185</v>
      </c>
      <c r="M78" s="45" t="s">
        <v>172</v>
      </c>
      <c r="N78" s="45" t="s">
        <v>129</v>
      </c>
      <c r="O78" s="45" t="s">
        <v>173</v>
      </c>
      <c r="P78" s="77" t="s">
        <v>13</v>
      </c>
      <c r="Q78" s="45" t="s">
        <v>12</v>
      </c>
      <c r="R78" s="45">
        <v>8.2000000000000003E-2</v>
      </c>
      <c r="S78" s="45"/>
      <c r="T78" s="45" t="s">
        <v>186</v>
      </c>
      <c r="U78" s="109">
        <f>R78/3</f>
        <v>2.7333333333333334E-2</v>
      </c>
      <c r="V78" s="109">
        <f>R78/3*2</f>
        <v>5.4666666666666669E-2</v>
      </c>
      <c r="W78">
        <f t="shared" si="7"/>
        <v>8.2000000000000003E-2</v>
      </c>
      <c r="X78">
        <f t="shared" si="11"/>
        <v>8.2000000000000003E-2</v>
      </c>
      <c r="Y78" s="171">
        <v>0.66711018017279999</v>
      </c>
      <c r="Z78" s="171">
        <v>0.94375350000000002</v>
      </c>
      <c r="AA78" s="171">
        <v>0.555558</v>
      </c>
      <c r="AB78" s="129">
        <v>2.840829E-3</v>
      </c>
      <c r="AC78" s="129">
        <v>1.1033289999999999E-2</v>
      </c>
      <c r="AD78">
        <v>18.401636347437293</v>
      </c>
    </row>
    <row r="79" spans="1:30" x14ac:dyDescent="0.25">
      <c r="A79" s="40">
        <v>1</v>
      </c>
      <c r="B79" s="40">
        <f t="shared" si="10"/>
        <v>2</v>
      </c>
      <c r="C79" s="78"/>
      <c r="D79" s="50">
        <v>78</v>
      </c>
      <c r="E79" s="165">
        <v>1</v>
      </c>
      <c r="F79" s="50">
        <v>1</v>
      </c>
      <c r="G79" s="166">
        <v>0</v>
      </c>
      <c r="H79" s="50"/>
      <c r="I79" s="50">
        <v>1</v>
      </c>
      <c r="J79" s="50">
        <v>1</v>
      </c>
      <c r="K79" s="50">
        <v>0</v>
      </c>
      <c r="L79" s="53" t="s">
        <v>187</v>
      </c>
      <c r="M79" s="49" t="s">
        <v>128</v>
      </c>
      <c r="N79" s="49" t="s">
        <v>129</v>
      </c>
      <c r="O79" s="49" t="s">
        <v>165</v>
      </c>
      <c r="P79" s="78">
        <v>0.6</v>
      </c>
      <c r="Q79" s="49" t="s">
        <v>188</v>
      </c>
      <c r="R79" s="49">
        <v>9.6000000000000002E-2</v>
      </c>
      <c r="S79" s="49" t="s">
        <v>189</v>
      </c>
      <c r="T79" s="49" t="s">
        <v>190</v>
      </c>
      <c r="U79" s="110">
        <f t="shared" ref="U79:U85" si="14">R79/2</f>
        <v>4.8000000000000001E-2</v>
      </c>
      <c r="V79" s="110">
        <f t="shared" ref="V79:V85" si="15">R79/2</f>
        <v>4.8000000000000001E-2</v>
      </c>
      <c r="W79">
        <f t="shared" si="7"/>
        <v>9.6000000000000002E-2</v>
      </c>
      <c r="X79">
        <f t="shared" si="11"/>
        <v>9.6000000000000002E-2</v>
      </c>
      <c r="Y79" s="171" t="s">
        <v>99</v>
      </c>
      <c r="Z79" s="171" t="s">
        <v>99</v>
      </c>
      <c r="AA79" s="171" t="s">
        <v>99</v>
      </c>
      <c r="AB79" s="129" t="s">
        <v>99</v>
      </c>
      <c r="AC79" s="129" t="s">
        <v>99</v>
      </c>
    </row>
    <row r="80" spans="1:30" x14ac:dyDescent="0.25">
      <c r="A80" s="40">
        <v>0</v>
      </c>
      <c r="B80" s="40">
        <f t="shared" si="10"/>
        <v>0</v>
      </c>
      <c r="C80" s="78"/>
      <c r="D80" s="50">
        <v>79</v>
      </c>
      <c r="E80" s="165"/>
      <c r="F80" s="50"/>
      <c r="G80" s="166"/>
      <c r="H80" s="50"/>
      <c r="I80" s="50"/>
      <c r="J80" s="50"/>
      <c r="K80" s="50"/>
      <c r="L80" s="49" t="s">
        <v>187</v>
      </c>
      <c r="M80" s="49" t="s">
        <v>128</v>
      </c>
      <c r="N80" s="49" t="s">
        <v>129</v>
      </c>
      <c r="O80" s="49" t="s">
        <v>165</v>
      </c>
      <c r="P80" s="78">
        <v>0.6</v>
      </c>
      <c r="Q80" s="49" t="s">
        <v>188</v>
      </c>
      <c r="R80" s="49">
        <v>9.6000000000000002E-2</v>
      </c>
      <c r="S80" s="49"/>
      <c r="T80" s="49" t="s">
        <v>190</v>
      </c>
      <c r="U80" s="110">
        <f t="shared" si="14"/>
        <v>4.8000000000000001E-2</v>
      </c>
      <c r="V80" s="110">
        <f t="shared" si="15"/>
        <v>4.8000000000000001E-2</v>
      </c>
      <c r="W80">
        <f t="shared" si="7"/>
        <v>9.6000000000000002E-2</v>
      </c>
      <c r="X80">
        <f t="shared" si="11"/>
        <v>9.6000000000000002E-2</v>
      </c>
      <c r="Y80" s="171" t="s">
        <v>99</v>
      </c>
      <c r="Z80" s="171" t="s">
        <v>99</v>
      </c>
      <c r="AA80" s="171" t="s">
        <v>99</v>
      </c>
      <c r="AB80" s="129" t="s">
        <v>99</v>
      </c>
      <c r="AC80" s="129" t="s">
        <v>99</v>
      </c>
    </row>
    <row r="81" spans="1:30" x14ac:dyDescent="0.25">
      <c r="A81" s="40">
        <v>0</v>
      </c>
      <c r="B81" s="40">
        <f t="shared" si="10"/>
        <v>0</v>
      </c>
      <c r="C81" s="78"/>
      <c r="D81" s="50">
        <v>80</v>
      </c>
      <c r="E81" s="165"/>
      <c r="F81" s="50"/>
      <c r="G81" s="166"/>
      <c r="H81" s="50"/>
      <c r="I81" s="50"/>
      <c r="J81" s="50"/>
      <c r="K81" s="50"/>
      <c r="L81" s="49" t="s">
        <v>187</v>
      </c>
      <c r="M81" s="49" t="s">
        <v>128</v>
      </c>
      <c r="N81" s="49" t="s">
        <v>129</v>
      </c>
      <c r="O81" s="49" t="s">
        <v>165</v>
      </c>
      <c r="P81" s="78">
        <v>0.6</v>
      </c>
      <c r="Q81" s="49" t="s">
        <v>191</v>
      </c>
      <c r="R81" s="49">
        <v>9.5000000000000001E-2</v>
      </c>
      <c r="S81" s="49"/>
      <c r="T81" s="49" t="s">
        <v>190</v>
      </c>
      <c r="U81" s="110">
        <f t="shared" si="14"/>
        <v>4.7500000000000001E-2</v>
      </c>
      <c r="V81" s="110">
        <f t="shared" si="15"/>
        <v>4.7500000000000001E-2</v>
      </c>
      <c r="W81">
        <f t="shared" si="7"/>
        <v>9.5000000000000001E-2</v>
      </c>
      <c r="X81">
        <f t="shared" si="11"/>
        <v>9.5000000000000001E-2</v>
      </c>
      <c r="Y81" s="171" t="s">
        <v>99</v>
      </c>
      <c r="Z81" s="171" t="s">
        <v>99</v>
      </c>
      <c r="AA81" s="171" t="s">
        <v>99</v>
      </c>
      <c r="AB81" s="129" t="s">
        <v>99</v>
      </c>
      <c r="AC81" s="129" t="s">
        <v>99</v>
      </c>
    </row>
    <row r="82" spans="1:30" x14ac:dyDescent="0.25">
      <c r="A82" s="40">
        <v>0</v>
      </c>
      <c r="B82" s="40">
        <f t="shared" si="10"/>
        <v>0</v>
      </c>
      <c r="C82" s="78"/>
      <c r="D82" s="50">
        <v>81</v>
      </c>
      <c r="E82" s="165"/>
      <c r="F82" s="50"/>
      <c r="G82" s="166"/>
      <c r="H82" s="50"/>
      <c r="I82" s="50"/>
      <c r="J82" s="50"/>
      <c r="K82" s="50"/>
      <c r="L82" s="49" t="s">
        <v>187</v>
      </c>
      <c r="M82" s="49" t="s">
        <v>128</v>
      </c>
      <c r="N82" s="49" t="s">
        <v>129</v>
      </c>
      <c r="O82" s="49" t="s">
        <v>165</v>
      </c>
      <c r="P82" s="78">
        <v>0.6</v>
      </c>
      <c r="Q82" s="49" t="s">
        <v>191</v>
      </c>
      <c r="R82" s="49">
        <v>0.107</v>
      </c>
      <c r="S82" s="49"/>
      <c r="T82" s="49" t="s">
        <v>190</v>
      </c>
      <c r="U82" s="110">
        <f t="shared" si="14"/>
        <v>5.3499999999999999E-2</v>
      </c>
      <c r="V82" s="110">
        <f t="shared" si="15"/>
        <v>5.3499999999999999E-2</v>
      </c>
      <c r="W82">
        <f t="shared" si="7"/>
        <v>0.107</v>
      </c>
      <c r="X82">
        <f t="shared" si="11"/>
        <v>0.107</v>
      </c>
      <c r="Y82" s="171" t="s">
        <v>99</v>
      </c>
      <c r="Z82" s="171" t="s">
        <v>99</v>
      </c>
      <c r="AA82" s="171" t="s">
        <v>99</v>
      </c>
      <c r="AB82" s="129" t="s">
        <v>99</v>
      </c>
      <c r="AC82" s="129" t="s">
        <v>99</v>
      </c>
    </row>
    <row r="83" spans="1:30" x14ac:dyDescent="0.25">
      <c r="A83" s="40">
        <v>0</v>
      </c>
      <c r="B83" s="40">
        <f t="shared" si="10"/>
        <v>0</v>
      </c>
      <c r="C83" s="78"/>
      <c r="D83" s="50">
        <v>82</v>
      </c>
      <c r="E83" s="165"/>
      <c r="F83" s="50"/>
      <c r="G83" s="166"/>
      <c r="H83" s="50"/>
      <c r="I83" s="50"/>
      <c r="J83" s="50"/>
      <c r="K83" s="50"/>
      <c r="L83" s="49" t="s">
        <v>187</v>
      </c>
      <c r="M83" s="49" t="s">
        <v>128</v>
      </c>
      <c r="N83" s="49" t="s">
        <v>129</v>
      </c>
      <c r="O83" s="49" t="s">
        <v>165</v>
      </c>
      <c r="P83" s="78">
        <v>0.6</v>
      </c>
      <c r="Q83" s="49" t="s">
        <v>191</v>
      </c>
      <c r="R83" s="49">
        <v>0.109</v>
      </c>
      <c r="S83" s="49"/>
      <c r="T83" s="49" t="s">
        <v>190</v>
      </c>
      <c r="U83" s="110">
        <f t="shared" si="14"/>
        <v>5.45E-2</v>
      </c>
      <c r="V83" s="110">
        <f t="shared" si="15"/>
        <v>5.45E-2</v>
      </c>
      <c r="W83">
        <f t="shared" si="7"/>
        <v>0.109</v>
      </c>
      <c r="X83">
        <f t="shared" si="11"/>
        <v>0.109</v>
      </c>
      <c r="Y83" s="171" t="s">
        <v>99</v>
      </c>
      <c r="Z83" s="171" t="s">
        <v>99</v>
      </c>
      <c r="AA83" s="171" t="s">
        <v>99</v>
      </c>
      <c r="AB83" s="129" t="s">
        <v>99</v>
      </c>
      <c r="AC83" s="129" t="s">
        <v>99</v>
      </c>
    </row>
    <row r="84" spans="1:30" x14ac:dyDescent="0.25">
      <c r="A84" s="40">
        <v>0</v>
      </c>
      <c r="B84" s="40">
        <f t="shared" si="10"/>
        <v>0</v>
      </c>
      <c r="C84" s="78"/>
      <c r="D84" s="50">
        <v>83</v>
      </c>
      <c r="E84" s="165"/>
      <c r="F84" s="50"/>
      <c r="G84" s="166"/>
      <c r="H84" s="50"/>
      <c r="I84" s="50"/>
      <c r="J84" s="50"/>
      <c r="K84" s="50"/>
      <c r="L84" s="53" t="s">
        <v>192</v>
      </c>
      <c r="M84" s="49" t="s">
        <v>128</v>
      </c>
      <c r="N84" s="49" t="s">
        <v>129</v>
      </c>
      <c r="O84" s="49" t="s">
        <v>165</v>
      </c>
      <c r="P84" s="78">
        <v>0.6</v>
      </c>
      <c r="Q84" s="49" t="s">
        <v>191</v>
      </c>
      <c r="R84" s="49">
        <v>0.158</v>
      </c>
      <c r="S84" s="49"/>
      <c r="T84" s="49" t="s">
        <v>190</v>
      </c>
      <c r="U84" s="110">
        <f t="shared" si="14"/>
        <v>7.9000000000000001E-2</v>
      </c>
      <c r="V84" s="110">
        <f t="shared" si="15"/>
        <v>7.9000000000000001E-2</v>
      </c>
      <c r="W84">
        <f t="shared" si="7"/>
        <v>0.158</v>
      </c>
      <c r="X84">
        <f t="shared" si="11"/>
        <v>0.158</v>
      </c>
      <c r="Y84" s="171" t="s">
        <v>99</v>
      </c>
      <c r="Z84" s="171" t="s">
        <v>99</v>
      </c>
      <c r="AA84" s="171" t="s">
        <v>99</v>
      </c>
      <c r="AB84" s="129" t="s">
        <v>99</v>
      </c>
      <c r="AC84" s="129" t="s">
        <v>99</v>
      </c>
    </row>
    <row r="85" spans="1:30" x14ac:dyDescent="0.25">
      <c r="A85" s="40">
        <v>0</v>
      </c>
      <c r="B85" s="40">
        <f t="shared" si="10"/>
        <v>0</v>
      </c>
      <c r="C85" s="78"/>
      <c r="D85" s="50">
        <v>84</v>
      </c>
      <c r="E85" s="165"/>
      <c r="F85" s="50"/>
      <c r="G85" s="166"/>
      <c r="H85" s="50"/>
      <c r="I85" s="50"/>
      <c r="J85" s="50"/>
      <c r="K85" s="50"/>
      <c r="L85" s="49" t="s">
        <v>192</v>
      </c>
      <c r="M85" s="49" t="s">
        <v>128</v>
      </c>
      <c r="N85" s="49" t="s">
        <v>129</v>
      </c>
      <c r="O85" s="49" t="s">
        <v>165</v>
      </c>
      <c r="P85" s="78">
        <v>0.6</v>
      </c>
      <c r="Q85" s="49" t="s">
        <v>188</v>
      </c>
      <c r="R85" s="49">
        <v>0.16700000000000001</v>
      </c>
      <c r="S85" s="49" t="s">
        <v>193</v>
      </c>
      <c r="T85" s="49" t="s">
        <v>190</v>
      </c>
      <c r="U85" s="110">
        <f t="shared" si="14"/>
        <v>8.3500000000000005E-2</v>
      </c>
      <c r="V85" s="110">
        <f t="shared" si="15"/>
        <v>8.3500000000000005E-2</v>
      </c>
      <c r="W85">
        <f t="shared" si="7"/>
        <v>0.16700000000000001</v>
      </c>
      <c r="X85">
        <f t="shared" si="11"/>
        <v>0.16700000000000001</v>
      </c>
      <c r="Y85" s="171" t="s">
        <v>99</v>
      </c>
      <c r="Z85" s="171" t="s">
        <v>99</v>
      </c>
      <c r="AA85" s="171" t="s">
        <v>99</v>
      </c>
      <c r="AB85" s="129" t="s">
        <v>99</v>
      </c>
      <c r="AC85" s="129" t="s">
        <v>99</v>
      </c>
    </row>
    <row r="86" spans="1:30" x14ac:dyDescent="0.25">
      <c r="A86" s="40">
        <v>1</v>
      </c>
      <c r="B86" s="40">
        <f t="shared" si="10"/>
        <v>3</v>
      </c>
      <c r="C86" s="70"/>
      <c r="D86" s="14">
        <v>85</v>
      </c>
      <c r="E86" s="139">
        <v>1</v>
      </c>
      <c r="F86" s="14">
        <v>1</v>
      </c>
      <c r="G86" s="140">
        <v>1</v>
      </c>
      <c r="H86" s="14"/>
      <c r="I86" s="14">
        <v>1</v>
      </c>
      <c r="J86" s="14">
        <v>1</v>
      </c>
      <c r="K86" s="14">
        <v>1</v>
      </c>
      <c r="L86" s="13" t="s">
        <v>194</v>
      </c>
      <c r="M86" s="13" t="s">
        <v>172</v>
      </c>
      <c r="N86" s="13" t="s">
        <v>129</v>
      </c>
      <c r="O86" s="13" t="s">
        <v>173</v>
      </c>
      <c r="P86" s="70">
        <v>0.6</v>
      </c>
      <c r="Q86" s="13" t="s">
        <v>12</v>
      </c>
      <c r="R86" s="13">
        <v>0.151</v>
      </c>
      <c r="S86" s="13" t="s">
        <v>195</v>
      </c>
      <c r="T86" s="13" t="s">
        <v>196</v>
      </c>
      <c r="U86" s="97">
        <f>R86-V86</f>
        <v>5.6999999999999995E-2</v>
      </c>
      <c r="V86" s="97">
        <v>9.4E-2</v>
      </c>
      <c r="W86">
        <f t="shared" si="7"/>
        <v>0.151</v>
      </c>
      <c r="X86">
        <f t="shared" si="11"/>
        <v>0.151</v>
      </c>
      <c r="Y86" s="171">
        <v>0.68834130013350003</v>
      </c>
      <c r="Z86" s="171">
        <v>0.99241619999999997</v>
      </c>
      <c r="AA86" s="171">
        <v>0.55413610000000002</v>
      </c>
      <c r="AB86" s="129">
        <v>3.153533E-3</v>
      </c>
      <c r="AC86" s="129">
        <v>1.052546E-2</v>
      </c>
      <c r="AD86">
        <v>12.169086347056256</v>
      </c>
    </row>
    <row r="87" spans="1:30" x14ac:dyDescent="0.25">
      <c r="A87" s="40">
        <v>1</v>
      </c>
      <c r="B87" s="40">
        <f t="shared" si="10"/>
        <v>3</v>
      </c>
      <c r="C87" s="70"/>
      <c r="D87" s="14">
        <v>86</v>
      </c>
      <c r="E87" s="139">
        <v>1</v>
      </c>
      <c r="F87" s="14">
        <v>1</v>
      </c>
      <c r="G87" s="140">
        <v>1</v>
      </c>
      <c r="H87" s="14"/>
      <c r="I87" s="14">
        <v>1</v>
      </c>
      <c r="J87" s="14">
        <v>1</v>
      </c>
      <c r="K87" s="14">
        <v>1</v>
      </c>
      <c r="L87" s="13" t="s">
        <v>194</v>
      </c>
      <c r="M87" s="13" t="s">
        <v>172</v>
      </c>
      <c r="N87" s="13" t="s">
        <v>129</v>
      </c>
      <c r="O87" s="13" t="s">
        <v>173</v>
      </c>
      <c r="P87" s="70">
        <v>0.6</v>
      </c>
      <c r="Q87" s="13" t="s">
        <v>12</v>
      </c>
      <c r="R87" s="13">
        <v>0.14899999999999999</v>
      </c>
      <c r="S87" s="13"/>
      <c r="T87" s="13" t="s">
        <v>196</v>
      </c>
      <c r="U87" s="97">
        <f>R87-V87</f>
        <v>5.4999999999999993E-2</v>
      </c>
      <c r="V87" s="97">
        <v>9.4E-2</v>
      </c>
      <c r="W87">
        <f t="shared" si="7"/>
        <v>0.14899999999999999</v>
      </c>
      <c r="X87">
        <f t="shared" si="11"/>
        <v>0.14899999999999999</v>
      </c>
      <c r="Y87" s="171">
        <v>0.80733246087120003</v>
      </c>
      <c r="Z87" s="171">
        <v>0.98420039999999998</v>
      </c>
      <c r="AA87" s="171">
        <v>0.58225930000000004</v>
      </c>
      <c r="AB87" s="129">
        <v>2.4975179999999998E-3</v>
      </c>
      <c r="AC87" s="129">
        <v>9.5234489999999998E-3</v>
      </c>
      <c r="AD87">
        <v>12.063950388208211</v>
      </c>
    </row>
    <row r="88" spans="1:30" x14ac:dyDescent="0.25">
      <c r="A88" s="40">
        <v>1</v>
      </c>
      <c r="B88" s="40">
        <f t="shared" si="10"/>
        <v>3</v>
      </c>
      <c r="C88" s="70"/>
      <c r="D88" s="14">
        <v>87</v>
      </c>
      <c r="E88" s="139">
        <v>1</v>
      </c>
      <c r="F88" s="14">
        <v>1</v>
      </c>
      <c r="G88" s="140">
        <v>1</v>
      </c>
      <c r="H88" s="14"/>
      <c r="I88" s="14">
        <v>1</v>
      </c>
      <c r="J88" s="14">
        <v>1</v>
      </c>
      <c r="K88" s="14">
        <v>1</v>
      </c>
      <c r="L88" s="13" t="s">
        <v>194</v>
      </c>
      <c r="M88" s="13" t="s">
        <v>172</v>
      </c>
      <c r="N88" s="13" t="s">
        <v>129</v>
      </c>
      <c r="O88" s="13" t="s">
        <v>173</v>
      </c>
      <c r="P88" s="70">
        <v>0.6</v>
      </c>
      <c r="Q88" s="13" t="s">
        <v>9</v>
      </c>
      <c r="R88" s="13">
        <v>0.14899999999999999</v>
      </c>
      <c r="S88" s="13" t="s">
        <v>197</v>
      </c>
      <c r="T88" s="13" t="s">
        <v>196</v>
      </c>
      <c r="U88" s="97">
        <f>R88-V88</f>
        <v>5.4999999999999993E-2</v>
      </c>
      <c r="V88" s="97">
        <v>9.4E-2</v>
      </c>
      <c r="W88">
        <f t="shared" si="7"/>
        <v>0.14899999999999999</v>
      </c>
      <c r="X88">
        <f t="shared" si="11"/>
        <v>0.14899999999999999</v>
      </c>
      <c r="Y88" s="171">
        <v>1.0948742622287999</v>
      </c>
      <c r="Z88" s="171">
        <v>0.99557609999999996</v>
      </c>
      <c r="AA88" s="171">
        <v>0.65462140000000002</v>
      </c>
      <c r="AB88" s="129">
        <v>1.9805690000000002E-3</v>
      </c>
      <c r="AC88" s="129">
        <v>8.2381239999999994E-3</v>
      </c>
      <c r="AD88">
        <v>13.981754759334001</v>
      </c>
    </row>
    <row r="89" spans="1:30" x14ac:dyDescent="0.25">
      <c r="A89" s="40">
        <v>0</v>
      </c>
      <c r="B89" s="40">
        <f t="shared" si="10"/>
        <v>0</v>
      </c>
      <c r="C89" s="38"/>
      <c r="D89" s="22">
        <v>88</v>
      </c>
      <c r="E89" s="151"/>
      <c r="F89" s="22"/>
      <c r="G89" s="152"/>
      <c r="H89" s="22"/>
      <c r="I89" s="22"/>
      <c r="J89" s="22"/>
      <c r="K89" s="22"/>
      <c r="L89" s="21"/>
      <c r="M89" s="21"/>
      <c r="N89" s="21"/>
      <c r="O89" s="21"/>
      <c r="P89" s="38"/>
      <c r="Q89" s="21"/>
      <c r="R89" s="21"/>
      <c r="S89" s="21"/>
      <c r="T89" s="21" t="s">
        <v>198</v>
      </c>
      <c r="U89" s="103"/>
      <c r="V89" s="103"/>
      <c r="W89">
        <f t="shared" si="7"/>
        <v>0</v>
      </c>
      <c r="X89" t="str">
        <f t="shared" si="11"/>
        <v xml:space="preserve"> </v>
      </c>
      <c r="Y89" s="171" t="s">
        <v>99</v>
      </c>
      <c r="Z89" s="171" t="s">
        <v>99</v>
      </c>
      <c r="AA89" s="171" t="s">
        <v>99</v>
      </c>
      <c r="AB89" s="129" t="s">
        <v>99</v>
      </c>
      <c r="AC89" s="129" t="s">
        <v>99</v>
      </c>
    </row>
    <row r="90" spans="1:30" x14ac:dyDescent="0.25">
      <c r="A90" s="40">
        <v>0</v>
      </c>
      <c r="B90" s="40">
        <f t="shared" si="10"/>
        <v>0</v>
      </c>
      <c r="C90" s="38"/>
      <c r="D90" s="22">
        <v>89</v>
      </c>
      <c r="E90" s="151"/>
      <c r="F90" s="22"/>
      <c r="G90" s="152"/>
      <c r="H90" s="22"/>
      <c r="I90" s="22"/>
      <c r="J90" s="22"/>
      <c r="K90" s="22"/>
      <c r="L90" s="21"/>
      <c r="M90" s="21"/>
      <c r="N90" s="21"/>
      <c r="O90" s="21"/>
      <c r="P90" s="38"/>
      <c r="Q90" s="21"/>
      <c r="R90" s="21"/>
      <c r="S90" s="21"/>
      <c r="T90" s="21" t="s">
        <v>198</v>
      </c>
      <c r="U90" s="103"/>
      <c r="V90" s="103"/>
      <c r="W90">
        <f t="shared" ref="W90:W123" si="16">U90+V90</f>
        <v>0</v>
      </c>
      <c r="X90" t="str">
        <f t="shared" si="11"/>
        <v xml:space="preserve"> </v>
      </c>
      <c r="Y90" s="171" t="s">
        <v>99</v>
      </c>
      <c r="Z90" s="171" t="s">
        <v>99</v>
      </c>
      <c r="AA90" s="171" t="s">
        <v>99</v>
      </c>
      <c r="AB90" s="129" t="s">
        <v>99</v>
      </c>
      <c r="AC90" s="129" t="s">
        <v>99</v>
      </c>
    </row>
    <row r="91" spans="1:30" x14ac:dyDescent="0.25">
      <c r="A91" s="40">
        <v>0</v>
      </c>
      <c r="B91" s="40">
        <f t="shared" si="10"/>
        <v>0</v>
      </c>
      <c r="C91" s="38"/>
      <c r="D91" s="22">
        <v>90</v>
      </c>
      <c r="E91" s="151"/>
      <c r="F91" s="22"/>
      <c r="G91" s="152"/>
      <c r="H91" s="22"/>
      <c r="I91" s="22"/>
      <c r="J91" s="22"/>
      <c r="K91" s="22"/>
      <c r="L91" s="21"/>
      <c r="M91" s="21"/>
      <c r="N91" s="21"/>
      <c r="O91" s="21"/>
      <c r="P91" s="38"/>
      <c r="Q91" s="21"/>
      <c r="R91" s="21"/>
      <c r="S91" s="21"/>
      <c r="T91" s="21" t="s">
        <v>198</v>
      </c>
      <c r="U91" s="103"/>
      <c r="V91" s="103"/>
      <c r="W91">
        <f t="shared" si="16"/>
        <v>0</v>
      </c>
      <c r="X91" t="str">
        <f t="shared" si="11"/>
        <v xml:space="preserve"> </v>
      </c>
      <c r="Y91" s="171" t="s">
        <v>99</v>
      </c>
      <c r="Z91" s="171" t="s">
        <v>99</v>
      </c>
      <c r="AA91" s="171" t="s">
        <v>99</v>
      </c>
      <c r="AB91" s="129" t="s">
        <v>99</v>
      </c>
      <c r="AC91" s="129" t="s">
        <v>99</v>
      </c>
    </row>
    <row r="92" spans="1:30" x14ac:dyDescent="0.25">
      <c r="A92" s="40">
        <v>1</v>
      </c>
      <c r="B92" s="40">
        <f t="shared" si="10"/>
        <v>3</v>
      </c>
      <c r="C92" s="79"/>
      <c r="D92" s="48">
        <v>91</v>
      </c>
      <c r="E92" s="167">
        <v>1</v>
      </c>
      <c r="F92" s="48">
        <v>1</v>
      </c>
      <c r="G92" s="168">
        <v>1</v>
      </c>
      <c r="H92" s="48"/>
      <c r="I92" s="48">
        <v>1</v>
      </c>
      <c r="J92" s="48">
        <v>1</v>
      </c>
      <c r="K92" s="48">
        <v>1</v>
      </c>
      <c r="L92" s="189" t="s">
        <v>199</v>
      </c>
      <c r="M92" s="47" t="s">
        <v>128</v>
      </c>
      <c r="N92" s="47" t="s">
        <v>129</v>
      </c>
      <c r="O92" s="47" t="s">
        <v>173</v>
      </c>
      <c r="P92" s="79">
        <v>0.6</v>
      </c>
      <c r="Q92" s="47" t="s">
        <v>9</v>
      </c>
      <c r="R92" s="47">
        <v>0.161</v>
      </c>
      <c r="S92" s="47"/>
      <c r="T92" s="47" t="s">
        <v>200</v>
      </c>
      <c r="U92" s="111">
        <f>R92/2</f>
        <v>8.0500000000000002E-2</v>
      </c>
      <c r="V92" s="111">
        <f>U92</f>
        <v>8.0500000000000002E-2</v>
      </c>
      <c r="W92">
        <f t="shared" si="16"/>
        <v>0.161</v>
      </c>
      <c r="X92">
        <f t="shared" si="11"/>
        <v>0.161</v>
      </c>
      <c r="Y92" s="171">
        <v>0.9228748652016</v>
      </c>
      <c r="Z92" s="171">
        <v>0.90709850000000003</v>
      </c>
      <c r="AA92" s="171">
        <v>0.67705669999999996</v>
      </c>
      <c r="AB92" s="129">
        <v>3.5515099999999999E-3</v>
      </c>
      <c r="AC92" s="129">
        <v>1.0906290000000001E-2</v>
      </c>
    </row>
    <row r="93" spans="1:30" x14ac:dyDescent="0.25">
      <c r="A93" s="40">
        <v>1</v>
      </c>
      <c r="B93" s="40">
        <f t="shared" si="10"/>
        <v>3</v>
      </c>
      <c r="C93" s="79"/>
      <c r="D93" s="48">
        <v>92</v>
      </c>
      <c r="E93" s="167">
        <v>1</v>
      </c>
      <c r="F93" s="48">
        <v>1</v>
      </c>
      <c r="G93" s="168">
        <v>1</v>
      </c>
      <c r="H93" s="48"/>
      <c r="I93" s="48">
        <v>1</v>
      </c>
      <c r="J93" s="48">
        <v>1</v>
      </c>
      <c r="K93" s="48">
        <v>1</v>
      </c>
      <c r="L93" s="47" t="s">
        <v>199</v>
      </c>
      <c r="M93" s="47" t="s">
        <v>128</v>
      </c>
      <c r="N93" s="47" t="s">
        <v>129</v>
      </c>
      <c r="O93" s="47" t="s">
        <v>173</v>
      </c>
      <c r="P93" s="79">
        <v>0.6</v>
      </c>
      <c r="Q93" s="47" t="s">
        <v>12</v>
      </c>
      <c r="R93" s="47">
        <v>0.16600000000000001</v>
      </c>
      <c r="S93" s="47"/>
      <c r="T93" s="47" t="s">
        <v>200</v>
      </c>
      <c r="U93" s="111">
        <f>R93/2</f>
        <v>8.3000000000000004E-2</v>
      </c>
      <c r="V93" s="111">
        <f>U93</f>
        <v>8.3000000000000004E-2</v>
      </c>
      <c r="W93">
        <f t="shared" si="16"/>
        <v>0.16600000000000001</v>
      </c>
      <c r="X93">
        <f t="shared" si="11"/>
        <v>0.16600000000000001</v>
      </c>
      <c r="Y93" s="171">
        <v>0.75384263077799996</v>
      </c>
      <c r="Z93" s="171">
        <v>0.96065909999999999</v>
      </c>
      <c r="AA93" s="171">
        <v>0.59079110000000001</v>
      </c>
      <c r="AB93" s="129">
        <v>3.0702839999999999E-3</v>
      </c>
      <c r="AC93" s="129">
        <v>9.9010680000000007E-3</v>
      </c>
      <c r="AD93" s="172">
        <v>18.232002385468292</v>
      </c>
    </row>
    <row r="94" spans="1:30" x14ac:dyDescent="0.25">
      <c r="A94" s="40">
        <v>0</v>
      </c>
      <c r="B94" s="40">
        <f t="shared" si="10"/>
        <v>0</v>
      </c>
      <c r="C94" s="79"/>
      <c r="D94" s="48">
        <v>93</v>
      </c>
      <c r="E94" s="167"/>
      <c r="F94" s="48"/>
      <c r="G94" s="168"/>
      <c r="H94" s="48"/>
      <c r="I94" s="48"/>
      <c r="J94" s="48"/>
      <c r="K94" s="48"/>
      <c r="L94" s="47" t="s">
        <v>199</v>
      </c>
      <c r="M94" s="47" t="s">
        <v>128</v>
      </c>
      <c r="N94" s="47" t="s">
        <v>129</v>
      </c>
      <c r="O94" s="47" t="s">
        <v>173</v>
      </c>
      <c r="P94" s="79">
        <v>0.6</v>
      </c>
      <c r="Q94" s="47" t="s">
        <v>12</v>
      </c>
      <c r="R94" s="47">
        <v>0.16900000000000001</v>
      </c>
      <c r="S94" s="47"/>
      <c r="T94" s="47" t="s">
        <v>200</v>
      </c>
      <c r="U94" s="111">
        <f>R94/2</f>
        <v>8.4500000000000006E-2</v>
      </c>
      <c r="V94" s="111">
        <f>U94</f>
        <v>8.4500000000000006E-2</v>
      </c>
      <c r="W94">
        <f t="shared" si="16"/>
        <v>0.16900000000000001</v>
      </c>
      <c r="X94">
        <f t="shared" si="11"/>
        <v>0.16900000000000001</v>
      </c>
      <c r="Y94" s="171" t="s">
        <v>99</v>
      </c>
      <c r="Z94" s="171" t="s">
        <v>99</v>
      </c>
      <c r="AA94" s="171" t="s">
        <v>99</v>
      </c>
      <c r="AB94" s="129" t="s">
        <v>99</v>
      </c>
      <c r="AC94" s="129" t="s">
        <v>99</v>
      </c>
      <c r="AD94" s="172"/>
    </row>
    <row r="95" spans="1:30" x14ac:dyDescent="0.25">
      <c r="A95" s="40">
        <v>1</v>
      </c>
      <c r="B95" s="40">
        <f t="shared" si="10"/>
        <v>3</v>
      </c>
      <c r="C95" s="79"/>
      <c r="D95" s="48">
        <v>94</v>
      </c>
      <c r="E95" s="167">
        <v>1</v>
      </c>
      <c r="F95" s="48">
        <v>1</v>
      </c>
      <c r="G95" s="168">
        <v>1</v>
      </c>
      <c r="H95" s="48"/>
      <c r="I95" s="48">
        <v>1</v>
      </c>
      <c r="J95" s="48">
        <v>1</v>
      </c>
      <c r="K95" s="48">
        <v>1</v>
      </c>
      <c r="L95" s="47" t="s">
        <v>199</v>
      </c>
      <c r="M95" s="47" t="s">
        <v>128</v>
      </c>
      <c r="N95" s="47" t="s">
        <v>129</v>
      </c>
      <c r="O95" s="47" t="s">
        <v>173</v>
      </c>
      <c r="P95" s="79">
        <v>0.6</v>
      </c>
      <c r="Q95" s="47" t="s">
        <v>182</v>
      </c>
      <c r="R95" s="47">
        <v>0.19400000000000001</v>
      </c>
      <c r="S95" s="47"/>
      <c r="T95" s="47" t="s">
        <v>200</v>
      </c>
      <c r="U95" s="111">
        <f>R95/2</f>
        <v>9.7000000000000003E-2</v>
      </c>
      <c r="V95" s="111">
        <f>U95</f>
        <v>9.7000000000000003E-2</v>
      </c>
      <c r="W95">
        <f t="shared" si="16"/>
        <v>0.19400000000000001</v>
      </c>
      <c r="X95">
        <f t="shared" si="11"/>
        <v>0.19400000000000001</v>
      </c>
      <c r="Y95" s="171">
        <v>0.74673922769940004</v>
      </c>
      <c r="Z95" s="171">
        <v>0.94470149999999997</v>
      </c>
      <c r="AA95" s="171">
        <v>0.56551180000000001</v>
      </c>
      <c r="AB95" s="129">
        <v>1.346241E-3</v>
      </c>
      <c r="AC95" s="129">
        <v>7.5289679999999996E-3</v>
      </c>
      <c r="AD95" s="172">
        <v>21.888242359840909</v>
      </c>
    </row>
    <row r="96" spans="1:30" x14ac:dyDescent="0.25">
      <c r="A96" s="40">
        <v>1</v>
      </c>
      <c r="B96" s="40">
        <f t="shared" si="10"/>
        <v>3</v>
      </c>
      <c r="C96" s="79"/>
      <c r="D96" s="48">
        <v>95</v>
      </c>
      <c r="E96" s="167">
        <v>1</v>
      </c>
      <c r="F96" s="48">
        <v>1</v>
      </c>
      <c r="G96" s="168">
        <v>1</v>
      </c>
      <c r="H96" s="48"/>
      <c r="I96" s="48">
        <v>1</v>
      </c>
      <c r="J96" s="48">
        <v>1</v>
      </c>
      <c r="K96" s="48">
        <v>1</v>
      </c>
      <c r="L96" s="47" t="s">
        <v>199</v>
      </c>
      <c r="M96" s="47" t="s">
        <v>128</v>
      </c>
      <c r="N96" s="47" t="s">
        <v>129</v>
      </c>
      <c r="O96" s="47" t="s">
        <v>173</v>
      </c>
      <c r="P96" s="79">
        <v>0.6</v>
      </c>
      <c r="Q96" s="47" t="s">
        <v>182</v>
      </c>
      <c r="R96" s="47">
        <v>0.17799999999999999</v>
      </c>
      <c r="S96" s="47"/>
      <c r="T96" s="47" t="s">
        <v>200</v>
      </c>
      <c r="U96" s="111">
        <f>R96/2</f>
        <v>8.8999999999999996E-2</v>
      </c>
      <c r="V96" s="111">
        <f>U96</f>
        <v>8.8999999999999996E-2</v>
      </c>
      <c r="W96">
        <f t="shared" si="16"/>
        <v>0.17799999999999999</v>
      </c>
      <c r="X96">
        <f t="shared" si="11"/>
        <v>0.17799999999999999</v>
      </c>
      <c r="Y96" s="171">
        <v>0.81487045920680001</v>
      </c>
      <c r="Z96" s="171">
        <v>0.88292519999999997</v>
      </c>
      <c r="AA96" s="171">
        <v>0.62033629999999995</v>
      </c>
      <c r="AB96" s="129">
        <v>2.061537E-3</v>
      </c>
      <c r="AC96" s="129">
        <v>7.8448960000000005E-3</v>
      </c>
      <c r="AD96" s="172">
        <v>20.370329196128541</v>
      </c>
    </row>
    <row r="97" spans="1:24" x14ac:dyDescent="0.25">
      <c r="A97" s="40">
        <v>1</v>
      </c>
      <c r="B97" s="40">
        <f t="shared" si="10"/>
        <v>3</v>
      </c>
      <c r="C97" s="196"/>
      <c r="D97" s="197" t="s">
        <v>201</v>
      </c>
      <c r="E97" s="198">
        <v>1</v>
      </c>
      <c r="F97" s="197">
        <v>1</v>
      </c>
      <c r="G97" s="199">
        <v>1</v>
      </c>
      <c r="H97" s="197"/>
      <c r="I97" s="197">
        <v>1</v>
      </c>
      <c r="J97" s="197">
        <v>1</v>
      </c>
      <c r="K97" s="197">
        <v>1</v>
      </c>
      <c r="L97" s="200" t="s">
        <v>202</v>
      </c>
      <c r="M97" s="201" t="s">
        <v>128</v>
      </c>
      <c r="N97" s="201" t="s">
        <v>129</v>
      </c>
      <c r="O97" s="201" t="s">
        <v>179</v>
      </c>
      <c r="P97" s="196">
        <v>0.6</v>
      </c>
      <c r="Q97" s="201" t="s">
        <v>9</v>
      </c>
      <c r="R97" s="201">
        <v>0.21</v>
      </c>
      <c r="S97" s="201"/>
      <c r="T97" s="201" t="s">
        <v>203</v>
      </c>
      <c r="U97" s="201">
        <f>R97-V97</f>
        <v>6.9999999999999979E-2</v>
      </c>
      <c r="V97" s="202">
        <v>0.14000000000000001</v>
      </c>
      <c r="W97">
        <f t="shared" si="16"/>
        <v>0.21</v>
      </c>
      <c r="X97">
        <f t="shared" si="11"/>
        <v>0.21</v>
      </c>
    </row>
    <row r="98" spans="1:24" x14ac:dyDescent="0.25">
      <c r="A98" s="40">
        <v>0</v>
      </c>
      <c r="B98" s="40">
        <f t="shared" ref="B98:B108" si="17">SUM(I98:K98)</f>
        <v>0</v>
      </c>
      <c r="C98" s="196"/>
      <c r="D98" s="197" t="s">
        <v>204</v>
      </c>
      <c r="E98" s="198"/>
      <c r="F98" s="197"/>
      <c r="G98" s="199"/>
      <c r="H98" s="197"/>
      <c r="I98" s="197"/>
      <c r="J98" s="197"/>
      <c r="K98" s="197"/>
      <c r="L98" s="201" t="s">
        <v>205</v>
      </c>
      <c r="M98" s="201" t="s">
        <v>128</v>
      </c>
      <c r="N98" s="201" t="s">
        <v>129</v>
      </c>
      <c r="O98" s="201" t="s">
        <v>179</v>
      </c>
      <c r="P98" s="196">
        <v>0.6</v>
      </c>
      <c r="Q98" s="201" t="s">
        <v>9</v>
      </c>
      <c r="R98" s="201">
        <v>0.21</v>
      </c>
      <c r="S98" s="201"/>
      <c r="T98" s="201"/>
      <c r="U98" s="201">
        <f t="shared" ref="U98:U108" si="18">R98-V98</f>
        <v>6.9999999999999979E-2</v>
      </c>
      <c r="V98" s="202">
        <v>0.14000000000000001</v>
      </c>
      <c r="W98">
        <f t="shared" si="16"/>
        <v>0.21</v>
      </c>
      <c r="X98">
        <f t="shared" ref="X98:X123" si="19">IF(W98&gt;0,W98," ")</f>
        <v>0.21</v>
      </c>
    </row>
    <row r="99" spans="1:24" x14ac:dyDescent="0.25">
      <c r="A99" s="40">
        <v>0</v>
      </c>
      <c r="B99" s="40">
        <f t="shared" si="17"/>
        <v>0</v>
      </c>
      <c r="C99" s="196"/>
      <c r="D99" s="197" t="s">
        <v>206</v>
      </c>
      <c r="E99" s="198"/>
      <c r="F99" s="197"/>
      <c r="G99" s="199"/>
      <c r="H99" s="197"/>
      <c r="I99" s="197"/>
      <c r="J99" s="197"/>
      <c r="K99" s="197"/>
      <c r="L99" s="201" t="s">
        <v>205</v>
      </c>
      <c r="M99" s="201" t="s">
        <v>128</v>
      </c>
      <c r="N99" s="201" t="s">
        <v>129</v>
      </c>
      <c r="O99" s="201" t="s">
        <v>179</v>
      </c>
      <c r="P99" s="196">
        <v>0.6</v>
      </c>
      <c r="Q99" s="201" t="s">
        <v>9</v>
      </c>
      <c r="R99" s="201">
        <v>0.21</v>
      </c>
      <c r="S99" s="201"/>
      <c r="T99" s="201"/>
      <c r="U99" s="201">
        <f t="shared" si="18"/>
        <v>6.9999999999999979E-2</v>
      </c>
      <c r="V99" s="202">
        <v>0.14000000000000001</v>
      </c>
      <c r="W99">
        <f t="shared" si="16"/>
        <v>0.21</v>
      </c>
      <c r="X99">
        <f t="shared" si="19"/>
        <v>0.21</v>
      </c>
    </row>
    <row r="100" spans="1:24" x14ac:dyDescent="0.25">
      <c r="A100" s="40">
        <v>1</v>
      </c>
      <c r="B100" s="40">
        <f t="shared" si="17"/>
        <v>3</v>
      </c>
      <c r="C100" s="190"/>
      <c r="D100" s="191" t="s">
        <v>207</v>
      </c>
      <c r="E100" s="192">
        <v>1</v>
      </c>
      <c r="F100" s="191">
        <v>1</v>
      </c>
      <c r="G100" s="193">
        <v>1</v>
      </c>
      <c r="H100" s="191"/>
      <c r="I100" s="191">
        <v>1</v>
      </c>
      <c r="J100" s="191">
        <v>1</v>
      </c>
      <c r="K100" s="191">
        <v>1</v>
      </c>
      <c r="L100" s="194" t="s">
        <v>205</v>
      </c>
      <c r="M100" s="194" t="s">
        <v>128</v>
      </c>
      <c r="N100" s="194" t="s">
        <v>129</v>
      </c>
      <c r="O100" s="194" t="s">
        <v>179</v>
      </c>
      <c r="P100" s="190">
        <v>0.6</v>
      </c>
      <c r="Q100" s="194" t="s">
        <v>9</v>
      </c>
      <c r="R100" s="194">
        <v>0.22</v>
      </c>
      <c r="S100" s="194"/>
      <c r="T100" s="194"/>
      <c r="U100" s="194">
        <f t="shared" si="18"/>
        <v>0.09</v>
      </c>
      <c r="V100" s="195">
        <v>0.13</v>
      </c>
      <c r="W100">
        <f t="shared" si="16"/>
        <v>0.22</v>
      </c>
      <c r="X100">
        <f t="shared" si="19"/>
        <v>0.22</v>
      </c>
    </row>
    <row r="101" spans="1:24" x14ac:dyDescent="0.25">
      <c r="A101" s="40">
        <v>0</v>
      </c>
      <c r="B101" s="40">
        <f t="shared" si="17"/>
        <v>0</v>
      </c>
      <c r="C101" s="190"/>
      <c r="D101" s="191" t="s">
        <v>208</v>
      </c>
      <c r="E101" s="192"/>
      <c r="F101" s="191"/>
      <c r="G101" s="193"/>
      <c r="H101" s="191"/>
      <c r="I101" s="191"/>
      <c r="J101" s="191"/>
      <c r="K101" s="191"/>
      <c r="L101" s="194" t="s">
        <v>205</v>
      </c>
      <c r="M101" s="194" t="s">
        <v>128</v>
      </c>
      <c r="N101" s="194" t="s">
        <v>129</v>
      </c>
      <c r="O101" s="194" t="s">
        <v>179</v>
      </c>
      <c r="P101" s="190">
        <v>0.6</v>
      </c>
      <c r="Q101" s="194" t="s">
        <v>9</v>
      </c>
      <c r="R101" s="194">
        <v>0.22</v>
      </c>
      <c r="S101" s="194"/>
      <c r="T101" s="194"/>
      <c r="U101" s="194">
        <f t="shared" si="18"/>
        <v>0.09</v>
      </c>
      <c r="V101" s="195">
        <v>0.13</v>
      </c>
      <c r="W101">
        <f t="shared" si="16"/>
        <v>0.22</v>
      </c>
      <c r="X101">
        <f t="shared" si="19"/>
        <v>0.22</v>
      </c>
    </row>
    <row r="102" spans="1:24" x14ac:dyDescent="0.25">
      <c r="A102" s="40">
        <v>0</v>
      </c>
      <c r="B102" s="40">
        <f t="shared" si="17"/>
        <v>0</v>
      </c>
      <c r="C102" s="190"/>
      <c r="D102" s="191" t="s">
        <v>209</v>
      </c>
      <c r="E102" s="192"/>
      <c r="F102" s="191"/>
      <c r="G102" s="193"/>
      <c r="H102" s="191"/>
      <c r="I102" s="191"/>
      <c r="J102" s="191"/>
      <c r="K102" s="191"/>
      <c r="L102" s="194" t="s">
        <v>205</v>
      </c>
      <c r="M102" s="194" t="s">
        <v>128</v>
      </c>
      <c r="N102" s="194" t="s">
        <v>129</v>
      </c>
      <c r="O102" s="194" t="s">
        <v>179</v>
      </c>
      <c r="P102" s="190">
        <v>0.6</v>
      </c>
      <c r="Q102" s="194" t="s">
        <v>9</v>
      </c>
      <c r="R102" s="194">
        <v>0.22</v>
      </c>
      <c r="S102" s="194"/>
      <c r="T102" s="194"/>
      <c r="U102" s="194">
        <f t="shared" si="18"/>
        <v>0.09</v>
      </c>
      <c r="V102" s="195">
        <v>0.13</v>
      </c>
      <c r="W102">
        <f t="shared" si="16"/>
        <v>0.22</v>
      </c>
      <c r="X102">
        <f t="shared" si="19"/>
        <v>0.22</v>
      </c>
    </row>
    <row r="103" spans="1:24" x14ac:dyDescent="0.25">
      <c r="A103" s="40">
        <v>0</v>
      </c>
      <c r="B103" s="40">
        <f t="shared" si="17"/>
        <v>0</v>
      </c>
      <c r="C103" s="80"/>
      <c r="D103" s="52" t="s">
        <v>210</v>
      </c>
      <c r="E103" s="169"/>
      <c r="F103" s="52"/>
      <c r="G103" s="170"/>
      <c r="H103" s="52"/>
      <c r="I103" s="52"/>
      <c r="J103" s="52"/>
      <c r="K103" s="52"/>
      <c r="L103" s="51" t="s">
        <v>205</v>
      </c>
      <c r="M103" s="51" t="s">
        <v>128</v>
      </c>
      <c r="N103" s="51" t="s">
        <v>129</v>
      </c>
      <c r="O103" s="51" t="s">
        <v>179</v>
      </c>
      <c r="P103" s="80">
        <v>0.6</v>
      </c>
      <c r="Q103" s="51" t="s">
        <v>9</v>
      </c>
      <c r="R103" s="51">
        <v>0.26</v>
      </c>
      <c r="S103" s="51"/>
      <c r="T103" s="51"/>
      <c r="U103" s="51">
        <f t="shared" si="18"/>
        <v>8.0000000000000016E-2</v>
      </c>
      <c r="V103" s="112">
        <v>0.18</v>
      </c>
      <c r="W103">
        <f t="shared" si="16"/>
        <v>0.26</v>
      </c>
      <c r="X103">
        <f t="shared" si="19"/>
        <v>0.26</v>
      </c>
    </row>
    <row r="104" spans="1:24" x14ac:dyDescent="0.25">
      <c r="A104" s="40">
        <v>0</v>
      </c>
      <c r="B104" s="40">
        <f t="shared" si="17"/>
        <v>0</v>
      </c>
      <c r="C104" s="80"/>
      <c r="D104" s="52" t="s">
        <v>211</v>
      </c>
      <c r="E104" s="169"/>
      <c r="F104" s="52"/>
      <c r="G104" s="170"/>
      <c r="H104" s="52"/>
      <c r="I104" s="52"/>
      <c r="J104" s="52"/>
      <c r="K104" s="52"/>
      <c r="L104" s="51" t="s">
        <v>205</v>
      </c>
      <c r="M104" s="51" t="s">
        <v>128</v>
      </c>
      <c r="N104" s="51" t="s">
        <v>129</v>
      </c>
      <c r="O104" s="51" t="s">
        <v>179</v>
      </c>
      <c r="P104" s="80">
        <v>0.6</v>
      </c>
      <c r="Q104" s="51" t="s">
        <v>9</v>
      </c>
      <c r="R104" s="51">
        <v>0.26</v>
      </c>
      <c r="S104" s="51"/>
      <c r="T104" s="51"/>
      <c r="U104" s="51">
        <f t="shared" si="18"/>
        <v>8.0000000000000016E-2</v>
      </c>
      <c r="V104" s="112">
        <v>0.18</v>
      </c>
      <c r="W104">
        <f t="shared" si="16"/>
        <v>0.26</v>
      </c>
      <c r="X104">
        <f t="shared" si="19"/>
        <v>0.26</v>
      </c>
    </row>
    <row r="105" spans="1:24" x14ac:dyDescent="0.25">
      <c r="A105" s="40">
        <v>0</v>
      </c>
      <c r="B105" s="40">
        <f t="shared" si="17"/>
        <v>0</v>
      </c>
      <c r="C105" s="80"/>
      <c r="D105" s="52" t="s">
        <v>212</v>
      </c>
      <c r="E105" s="169"/>
      <c r="F105" s="52"/>
      <c r="G105" s="170"/>
      <c r="H105" s="52"/>
      <c r="I105" s="52"/>
      <c r="J105" s="52"/>
      <c r="K105" s="52"/>
      <c r="L105" s="51" t="s">
        <v>205</v>
      </c>
      <c r="M105" s="51" t="s">
        <v>128</v>
      </c>
      <c r="N105" s="51" t="s">
        <v>129</v>
      </c>
      <c r="O105" s="51" t="s">
        <v>179</v>
      </c>
      <c r="P105" s="80">
        <v>0.6</v>
      </c>
      <c r="Q105" s="51" t="s">
        <v>9</v>
      </c>
      <c r="R105" s="51">
        <v>0.26</v>
      </c>
      <c r="S105" s="51"/>
      <c r="T105" s="51"/>
      <c r="U105" s="51">
        <f t="shared" si="18"/>
        <v>8.0000000000000016E-2</v>
      </c>
      <c r="V105" s="112">
        <v>0.18</v>
      </c>
      <c r="W105">
        <f t="shared" si="16"/>
        <v>0.26</v>
      </c>
      <c r="X105">
        <f t="shared" si="19"/>
        <v>0.26</v>
      </c>
    </row>
    <row r="106" spans="1:24" x14ac:dyDescent="0.25">
      <c r="A106" s="40">
        <v>0</v>
      </c>
      <c r="B106" s="40">
        <f t="shared" si="17"/>
        <v>0</v>
      </c>
      <c r="C106" s="203"/>
      <c r="D106" s="204" t="s">
        <v>213</v>
      </c>
      <c r="E106" s="205"/>
      <c r="F106" s="204"/>
      <c r="G106" s="206"/>
      <c r="H106" s="204"/>
      <c r="I106" s="204"/>
      <c r="J106" s="204"/>
      <c r="K106" s="204"/>
      <c r="L106" s="207" t="s">
        <v>205</v>
      </c>
      <c r="M106" s="207" t="s">
        <v>128</v>
      </c>
      <c r="N106" s="207" t="s">
        <v>129</v>
      </c>
      <c r="O106" s="207" t="s">
        <v>179</v>
      </c>
      <c r="P106" s="203">
        <v>0.6</v>
      </c>
      <c r="Q106" s="207" t="s">
        <v>9</v>
      </c>
      <c r="R106" s="207">
        <v>0.18</v>
      </c>
      <c r="S106" s="207"/>
      <c r="T106" s="207"/>
      <c r="U106" s="207">
        <f t="shared" si="18"/>
        <v>7.9999999999999988E-2</v>
      </c>
      <c r="V106" s="208">
        <v>0.1</v>
      </c>
      <c r="W106">
        <f t="shared" si="16"/>
        <v>0.18</v>
      </c>
      <c r="X106">
        <f t="shared" si="19"/>
        <v>0.18</v>
      </c>
    </row>
    <row r="107" spans="1:24" x14ac:dyDescent="0.25">
      <c r="A107" s="40">
        <v>0</v>
      </c>
      <c r="B107" s="40">
        <f t="shared" si="17"/>
        <v>0</v>
      </c>
      <c r="C107" s="203"/>
      <c r="D107" s="204" t="s">
        <v>214</v>
      </c>
      <c r="E107" s="205"/>
      <c r="F107" s="204"/>
      <c r="G107" s="206"/>
      <c r="H107" s="204"/>
      <c r="I107" s="204"/>
      <c r="J107" s="204"/>
      <c r="K107" s="204"/>
      <c r="L107" s="207" t="s">
        <v>205</v>
      </c>
      <c r="M107" s="207" t="s">
        <v>128</v>
      </c>
      <c r="N107" s="207" t="s">
        <v>129</v>
      </c>
      <c r="O107" s="207" t="s">
        <v>179</v>
      </c>
      <c r="P107" s="203">
        <v>0.6</v>
      </c>
      <c r="Q107" s="207" t="s">
        <v>9</v>
      </c>
      <c r="R107" s="207">
        <v>0.18</v>
      </c>
      <c r="S107" s="207"/>
      <c r="T107" s="207"/>
      <c r="U107" s="207">
        <f t="shared" si="18"/>
        <v>7.9999999999999988E-2</v>
      </c>
      <c r="V107" s="208">
        <v>0.1</v>
      </c>
      <c r="W107">
        <f t="shared" si="16"/>
        <v>0.18</v>
      </c>
      <c r="X107">
        <f t="shared" si="19"/>
        <v>0.18</v>
      </c>
    </row>
    <row r="108" spans="1:24" ht="15.75" thickBot="1" x14ac:dyDescent="0.3">
      <c r="A108" s="40">
        <v>0</v>
      </c>
      <c r="B108" s="40">
        <f t="shared" si="17"/>
        <v>0</v>
      </c>
      <c r="C108" s="203"/>
      <c r="D108" s="204" t="s">
        <v>215</v>
      </c>
      <c r="E108" s="209"/>
      <c r="F108" s="210"/>
      <c r="G108" s="211"/>
      <c r="H108" s="204"/>
      <c r="I108" s="204"/>
      <c r="J108" s="204"/>
      <c r="K108" s="204"/>
      <c r="L108" s="207" t="s">
        <v>205</v>
      </c>
      <c r="M108" s="207" t="s">
        <v>128</v>
      </c>
      <c r="N108" s="207" t="s">
        <v>129</v>
      </c>
      <c r="O108" s="207" t="s">
        <v>179</v>
      </c>
      <c r="P108" s="203">
        <v>0.6</v>
      </c>
      <c r="Q108" s="207" t="s">
        <v>9</v>
      </c>
      <c r="R108" s="207">
        <v>0.18</v>
      </c>
      <c r="S108" s="207"/>
      <c r="T108" s="207"/>
      <c r="U108" s="207">
        <f t="shared" si="18"/>
        <v>7.9999999999999988E-2</v>
      </c>
      <c r="V108" s="208">
        <v>0.1</v>
      </c>
      <c r="W108">
        <f t="shared" si="16"/>
        <v>0.18</v>
      </c>
      <c r="X108">
        <f t="shared" si="19"/>
        <v>0.18</v>
      </c>
    </row>
    <row r="109" spans="1:24" x14ac:dyDescent="0.25">
      <c r="A109" s="40">
        <v>0</v>
      </c>
      <c r="B109" s="40">
        <f t="shared" ref="B109:B123" si="20">SUM(I109:K109)</f>
        <v>0</v>
      </c>
      <c r="C109" s="19"/>
      <c r="D109" s="20">
        <v>96</v>
      </c>
      <c r="E109" s="19"/>
      <c r="F109" s="19"/>
      <c r="G109" s="19"/>
      <c r="H109" s="19"/>
      <c r="I109" s="19"/>
      <c r="J109" s="19"/>
      <c r="K109" s="19"/>
      <c r="L109" s="63" t="s">
        <v>216</v>
      </c>
      <c r="M109" s="19" t="s">
        <v>128</v>
      </c>
      <c r="N109" s="19" t="s">
        <v>217</v>
      </c>
      <c r="O109" s="19" t="s">
        <v>179</v>
      </c>
      <c r="P109" s="74">
        <v>0.6</v>
      </c>
      <c r="Q109" s="19" t="s">
        <v>12</v>
      </c>
      <c r="R109" s="19">
        <v>0.223</v>
      </c>
      <c r="S109" s="19"/>
      <c r="T109" s="19" t="s">
        <v>218</v>
      </c>
      <c r="U109" s="19">
        <f>R109-V109</f>
        <v>9.9000000000000005E-2</v>
      </c>
      <c r="V109" s="19">
        <v>0.124</v>
      </c>
      <c r="W109">
        <f t="shared" si="16"/>
        <v>0.223</v>
      </c>
      <c r="X109">
        <f t="shared" si="19"/>
        <v>0.223</v>
      </c>
    </row>
    <row r="110" spans="1:24" x14ac:dyDescent="0.25">
      <c r="A110" s="40">
        <v>0</v>
      </c>
      <c r="B110" s="40">
        <f t="shared" si="20"/>
        <v>0</v>
      </c>
      <c r="C110" s="19"/>
      <c r="D110" s="20">
        <v>97</v>
      </c>
      <c r="E110" s="19"/>
      <c r="F110" s="19"/>
      <c r="G110" s="19"/>
      <c r="H110" s="19"/>
      <c r="I110" s="19"/>
      <c r="J110" s="19"/>
      <c r="K110" s="19"/>
      <c r="L110" s="19" t="s">
        <v>216</v>
      </c>
      <c r="M110" s="19" t="s">
        <v>128</v>
      </c>
      <c r="N110" s="19" t="s">
        <v>217</v>
      </c>
      <c r="O110" s="19" t="s">
        <v>179</v>
      </c>
      <c r="P110" s="74">
        <v>0.6</v>
      </c>
      <c r="Q110" s="19" t="s">
        <v>9</v>
      </c>
      <c r="R110" s="19">
        <v>0.17299999999999999</v>
      </c>
      <c r="S110" s="19"/>
      <c r="T110" s="19"/>
      <c r="U110" s="19">
        <f>R110-V110</f>
        <v>6.5999999999999989E-2</v>
      </c>
      <c r="V110" s="19">
        <v>0.107</v>
      </c>
      <c r="W110">
        <f t="shared" si="16"/>
        <v>0.17299999999999999</v>
      </c>
      <c r="X110">
        <f t="shared" si="19"/>
        <v>0.17299999999999999</v>
      </c>
    </row>
    <row r="111" spans="1:24" x14ac:dyDescent="0.25">
      <c r="A111" s="40">
        <v>0</v>
      </c>
      <c r="B111" s="40">
        <f t="shared" si="20"/>
        <v>0</v>
      </c>
      <c r="C111" s="31"/>
      <c r="D111" s="32">
        <v>98</v>
      </c>
      <c r="E111" s="31"/>
      <c r="F111" s="31"/>
      <c r="G111" s="31"/>
      <c r="H111" s="31"/>
      <c r="I111" s="31"/>
      <c r="J111" s="31"/>
      <c r="K111" s="31"/>
      <c r="L111" s="65" t="s">
        <v>219</v>
      </c>
      <c r="M111" s="31" t="s">
        <v>128</v>
      </c>
      <c r="N111" s="31" t="s">
        <v>220</v>
      </c>
      <c r="O111" s="31" t="s">
        <v>179</v>
      </c>
      <c r="P111" s="76">
        <v>0.6</v>
      </c>
      <c r="Q111" s="31" t="s">
        <v>9</v>
      </c>
      <c r="R111" s="31">
        <v>0.2</v>
      </c>
      <c r="S111" s="31"/>
      <c r="T111" s="31" t="s">
        <v>221</v>
      </c>
      <c r="U111" s="31">
        <v>0.1</v>
      </c>
      <c r="V111" s="31">
        <v>0.1</v>
      </c>
      <c r="W111">
        <f t="shared" si="16"/>
        <v>0.2</v>
      </c>
      <c r="X111">
        <f t="shared" si="19"/>
        <v>0.2</v>
      </c>
    </row>
    <row r="112" spans="1:24" x14ac:dyDescent="0.25">
      <c r="A112" s="40">
        <v>0</v>
      </c>
      <c r="B112" s="40">
        <f t="shared" si="20"/>
        <v>0</v>
      </c>
      <c r="C112" s="31"/>
      <c r="D112" s="32">
        <v>99</v>
      </c>
      <c r="E112" s="31"/>
      <c r="F112" s="31"/>
      <c r="G112" s="31"/>
      <c r="H112" s="31"/>
      <c r="I112" s="31"/>
      <c r="J112" s="31"/>
      <c r="K112" s="31"/>
      <c r="L112" s="31" t="s">
        <v>219</v>
      </c>
      <c r="M112" s="31" t="s">
        <v>128</v>
      </c>
      <c r="N112" s="31" t="s">
        <v>220</v>
      </c>
      <c r="O112" s="31" t="s">
        <v>179</v>
      </c>
      <c r="P112" s="76">
        <v>0.6</v>
      </c>
      <c r="Q112" s="31" t="s">
        <v>9</v>
      </c>
      <c r="R112" s="31">
        <v>0.20200000000000001</v>
      </c>
      <c r="S112" s="31"/>
      <c r="T112" s="31"/>
      <c r="U112" s="31">
        <v>0.10100000000000001</v>
      </c>
      <c r="V112" s="31">
        <v>0.10100000000000001</v>
      </c>
      <c r="W112">
        <f t="shared" si="16"/>
        <v>0.20200000000000001</v>
      </c>
      <c r="X112">
        <f t="shared" si="19"/>
        <v>0.20200000000000001</v>
      </c>
    </row>
    <row r="113" spans="1:24" x14ac:dyDescent="0.25">
      <c r="A113" s="40">
        <v>0</v>
      </c>
      <c r="B113" s="40">
        <f t="shared" si="20"/>
        <v>0</v>
      </c>
      <c r="C113" s="183"/>
      <c r="D113" s="186">
        <v>100</v>
      </c>
      <c r="E113" s="183"/>
      <c r="F113" s="183"/>
      <c r="G113" s="183"/>
      <c r="H113" s="183"/>
      <c r="I113" s="183"/>
      <c r="J113" s="183"/>
      <c r="K113" s="183"/>
      <c r="L113" s="185" t="s">
        <v>222</v>
      </c>
      <c r="M113" s="183" t="s">
        <v>128</v>
      </c>
      <c r="N113" s="183" t="s">
        <v>129</v>
      </c>
      <c r="O113" s="183" t="s">
        <v>179</v>
      </c>
      <c r="P113" s="184">
        <v>0.6</v>
      </c>
      <c r="Q113" s="183" t="s">
        <v>9</v>
      </c>
      <c r="R113" s="183">
        <v>0.21</v>
      </c>
      <c r="S113" s="183"/>
      <c r="T113" s="183" t="s">
        <v>223</v>
      </c>
      <c r="U113" s="183">
        <f t="shared" ref="U113:U116" si="21">R113-V113</f>
        <v>9.3999999999999986E-2</v>
      </c>
      <c r="V113" s="183">
        <v>0.11600000000000001</v>
      </c>
      <c r="W113">
        <f t="shared" si="16"/>
        <v>0.21</v>
      </c>
      <c r="X113">
        <f t="shared" si="19"/>
        <v>0.21</v>
      </c>
    </row>
    <row r="114" spans="1:24" x14ac:dyDescent="0.25">
      <c r="A114" s="40">
        <v>0</v>
      </c>
      <c r="B114" s="40">
        <f t="shared" si="20"/>
        <v>0</v>
      </c>
      <c r="C114" s="183"/>
      <c r="D114" s="186">
        <v>101</v>
      </c>
      <c r="E114" s="183"/>
      <c r="F114" s="183"/>
      <c r="G114" s="183"/>
      <c r="H114" s="183"/>
      <c r="I114" s="183"/>
      <c r="J114" s="183"/>
      <c r="K114" s="183"/>
      <c r="L114" s="183" t="s">
        <v>222</v>
      </c>
      <c r="M114" s="183" t="s">
        <v>128</v>
      </c>
      <c r="N114" s="183" t="s">
        <v>129</v>
      </c>
      <c r="O114" s="183" t="s">
        <v>179</v>
      </c>
      <c r="P114" s="184">
        <v>0.6</v>
      </c>
      <c r="Q114" s="183" t="s">
        <v>9</v>
      </c>
      <c r="R114" s="183">
        <v>0.21299999999999999</v>
      </c>
      <c r="S114" s="183"/>
      <c r="T114" s="183"/>
      <c r="U114" s="183">
        <f t="shared" si="21"/>
        <v>0.11299999999999999</v>
      </c>
      <c r="V114" s="183">
        <v>0.1</v>
      </c>
      <c r="W114">
        <f t="shared" si="16"/>
        <v>0.21299999999999999</v>
      </c>
      <c r="X114">
        <f t="shared" si="19"/>
        <v>0.21299999999999999</v>
      </c>
    </row>
    <row r="115" spans="1:24" x14ac:dyDescent="0.25">
      <c r="A115" s="40">
        <v>0</v>
      </c>
      <c r="B115" s="40">
        <f t="shared" si="20"/>
        <v>0</v>
      </c>
      <c r="C115" s="183"/>
      <c r="D115" s="186">
        <v>102</v>
      </c>
      <c r="E115" s="183"/>
      <c r="F115" s="183"/>
      <c r="G115" s="183"/>
      <c r="H115" s="183"/>
      <c r="I115" s="183"/>
      <c r="J115" s="183"/>
      <c r="K115" s="183"/>
      <c r="L115" s="183" t="s">
        <v>222</v>
      </c>
      <c r="M115" s="183" t="s">
        <v>128</v>
      </c>
      <c r="N115" s="183" t="s">
        <v>129</v>
      </c>
      <c r="O115" s="183" t="s">
        <v>179</v>
      </c>
      <c r="P115" s="184">
        <v>0.6</v>
      </c>
      <c r="Q115" s="183" t="s">
        <v>9</v>
      </c>
      <c r="R115" s="183">
        <v>0.39</v>
      </c>
      <c r="S115" s="183"/>
      <c r="T115" s="183"/>
      <c r="U115" s="183">
        <f t="shared" si="21"/>
        <v>0.18300000000000002</v>
      </c>
      <c r="V115" s="183">
        <v>0.20699999999999999</v>
      </c>
      <c r="W115">
        <f t="shared" si="16"/>
        <v>0.39</v>
      </c>
      <c r="X115">
        <f t="shared" si="19"/>
        <v>0.39</v>
      </c>
    </row>
    <row r="116" spans="1:24" x14ac:dyDescent="0.25">
      <c r="A116" s="40">
        <v>0</v>
      </c>
      <c r="B116" s="40">
        <f t="shared" si="20"/>
        <v>0</v>
      </c>
      <c r="C116" s="183"/>
      <c r="D116" s="186">
        <v>103</v>
      </c>
      <c r="E116" s="183"/>
      <c r="F116" s="183"/>
      <c r="G116" s="183"/>
      <c r="H116" s="183"/>
      <c r="I116" s="183"/>
      <c r="J116" s="183"/>
      <c r="K116" s="183"/>
      <c r="L116" s="183" t="s">
        <v>222</v>
      </c>
      <c r="M116" s="183" t="s">
        <v>128</v>
      </c>
      <c r="N116" s="183" t="s">
        <v>129</v>
      </c>
      <c r="O116" s="183" t="s">
        <v>179</v>
      </c>
      <c r="P116" s="184">
        <v>0.6</v>
      </c>
      <c r="Q116" s="183" t="s">
        <v>9</v>
      </c>
      <c r="R116" s="183">
        <v>0.39600000000000002</v>
      </c>
      <c r="S116" s="183"/>
      <c r="T116" s="183"/>
      <c r="U116" s="183">
        <f t="shared" si="21"/>
        <v>0.193</v>
      </c>
      <c r="V116" s="183">
        <v>0.20300000000000001</v>
      </c>
      <c r="W116">
        <f t="shared" si="16"/>
        <v>0.39600000000000002</v>
      </c>
      <c r="X116">
        <f t="shared" si="19"/>
        <v>0.39600000000000002</v>
      </c>
    </row>
    <row r="117" spans="1:24" x14ac:dyDescent="0.25">
      <c r="A117" s="40">
        <v>0</v>
      </c>
      <c r="B117" s="40">
        <f t="shared" si="20"/>
        <v>0</v>
      </c>
      <c r="C117" s="183"/>
      <c r="D117" s="186">
        <v>104</v>
      </c>
      <c r="E117" s="183"/>
      <c r="F117" s="183"/>
      <c r="G117" s="183"/>
      <c r="H117" s="183"/>
      <c r="I117" s="183"/>
      <c r="J117" s="183"/>
      <c r="K117" s="183"/>
      <c r="L117" s="183" t="s">
        <v>222</v>
      </c>
      <c r="M117" s="183" t="s">
        <v>128</v>
      </c>
      <c r="N117" s="183" t="s">
        <v>129</v>
      </c>
      <c r="O117" s="183" t="s">
        <v>179</v>
      </c>
      <c r="P117" s="184">
        <v>0.6</v>
      </c>
      <c r="Q117" s="183" t="s">
        <v>9</v>
      </c>
      <c r="R117" s="183">
        <v>0.61699999999999999</v>
      </c>
      <c r="S117" s="183"/>
      <c r="T117" s="183"/>
      <c r="U117" s="183">
        <f>R117-V117</f>
        <v>0.27300000000000002</v>
      </c>
      <c r="V117" s="183">
        <v>0.34399999999999997</v>
      </c>
      <c r="W117">
        <f t="shared" si="16"/>
        <v>0.61699999999999999</v>
      </c>
      <c r="X117">
        <f t="shared" si="19"/>
        <v>0.61699999999999999</v>
      </c>
    </row>
    <row r="118" spans="1:24" x14ac:dyDescent="0.25">
      <c r="A118" s="40">
        <v>0</v>
      </c>
      <c r="B118" s="40">
        <f t="shared" si="20"/>
        <v>0</v>
      </c>
      <c r="C118" s="87"/>
      <c r="D118" s="86">
        <v>105</v>
      </c>
      <c r="E118" s="87"/>
      <c r="F118" s="87"/>
      <c r="G118" s="87"/>
      <c r="H118" s="87"/>
      <c r="I118" s="87"/>
      <c r="J118" s="87"/>
      <c r="K118" s="87"/>
      <c r="L118" s="87" t="s">
        <v>224</v>
      </c>
      <c r="M118" s="87" t="s">
        <v>172</v>
      </c>
      <c r="N118" s="87" t="s">
        <v>129</v>
      </c>
      <c r="O118" s="87" t="s">
        <v>173</v>
      </c>
      <c r="P118" s="85">
        <v>0.6</v>
      </c>
      <c r="Q118" s="87" t="s">
        <v>9</v>
      </c>
      <c r="R118" s="87">
        <v>0.19</v>
      </c>
      <c r="S118" s="87"/>
      <c r="T118" s="87" t="s">
        <v>225</v>
      </c>
      <c r="U118" s="87">
        <v>0.95</v>
      </c>
      <c r="V118" s="87">
        <v>0.95</v>
      </c>
      <c r="W118">
        <f t="shared" si="16"/>
        <v>1.9</v>
      </c>
      <c r="X118">
        <f t="shared" si="19"/>
        <v>1.9</v>
      </c>
    </row>
    <row r="119" spans="1:24" x14ac:dyDescent="0.25">
      <c r="A119" s="40">
        <v>0</v>
      </c>
      <c r="B119" s="40">
        <f t="shared" si="20"/>
        <v>0</v>
      </c>
      <c r="C119" s="87"/>
      <c r="D119" s="86">
        <v>106</v>
      </c>
      <c r="E119" s="87"/>
      <c r="F119" s="87"/>
      <c r="G119" s="87"/>
      <c r="H119" s="87"/>
      <c r="I119" s="87"/>
      <c r="J119" s="87"/>
      <c r="K119" s="87"/>
      <c r="L119" s="87" t="s">
        <v>226</v>
      </c>
      <c r="M119" s="87" t="s">
        <v>172</v>
      </c>
      <c r="N119" s="87" t="s">
        <v>129</v>
      </c>
      <c r="O119" s="87" t="s">
        <v>173</v>
      </c>
      <c r="P119" s="85">
        <v>0.6</v>
      </c>
      <c r="Q119" s="87" t="s">
        <v>9</v>
      </c>
      <c r="R119" s="87">
        <v>0.19700000000000001</v>
      </c>
      <c r="S119" s="87"/>
      <c r="T119" s="87"/>
      <c r="U119" s="87">
        <v>0.98499999999999999</v>
      </c>
      <c r="V119" s="87">
        <v>0.98499999999999999</v>
      </c>
      <c r="W119">
        <f t="shared" si="16"/>
        <v>1.97</v>
      </c>
      <c r="X119">
        <f t="shared" si="19"/>
        <v>1.97</v>
      </c>
    </row>
    <row r="120" spans="1:24" x14ac:dyDescent="0.25">
      <c r="A120" s="40">
        <v>0</v>
      </c>
      <c r="B120" s="40">
        <f t="shared" si="20"/>
        <v>0</v>
      </c>
      <c r="C120" s="181"/>
      <c r="D120" s="187">
        <v>107</v>
      </c>
      <c r="E120" s="181"/>
      <c r="F120" s="181"/>
      <c r="G120" s="181"/>
      <c r="H120" s="181"/>
      <c r="I120" s="181"/>
      <c r="J120" s="181"/>
      <c r="K120" s="181"/>
      <c r="L120" s="181" t="s">
        <v>227</v>
      </c>
      <c r="M120" s="181" t="s">
        <v>228</v>
      </c>
      <c r="N120" s="181" t="s">
        <v>129</v>
      </c>
      <c r="O120" s="181" t="s">
        <v>179</v>
      </c>
      <c r="P120" s="182">
        <v>0.6</v>
      </c>
      <c r="Q120" s="181" t="s">
        <v>182</v>
      </c>
      <c r="R120" s="181">
        <v>0.219</v>
      </c>
      <c r="S120" s="181"/>
      <c r="T120" s="181" t="s">
        <v>229</v>
      </c>
      <c r="U120" s="181">
        <f>R120-V120</f>
        <v>0.11</v>
      </c>
      <c r="V120" s="181">
        <v>0.109</v>
      </c>
      <c r="W120">
        <f t="shared" si="16"/>
        <v>0.219</v>
      </c>
      <c r="X120">
        <f t="shared" si="19"/>
        <v>0.219</v>
      </c>
    </row>
    <row r="121" spans="1:24" x14ac:dyDescent="0.25">
      <c r="A121" s="40">
        <v>0</v>
      </c>
      <c r="B121" s="40">
        <f t="shared" si="20"/>
        <v>0</v>
      </c>
      <c r="C121" s="181"/>
      <c r="D121" s="187">
        <v>108</v>
      </c>
      <c r="E121" s="181"/>
      <c r="F121" s="181"/>
      <c r="G121" s="181"/>
      <c r="H121" s="181"/>
      <c r="I121" s="181"/>
      <c r="J121" s="181"/>
      <c r="K121" s="181"/>
      <c r="L121" s="181" t="s">
        <v>227</v>
      </c>
      <c r="M121" s="181" t="s">
        <v>228</v>
      </c>
      <c r="N121" s="181" t="s">
        <v>129</v>
      </c>
      <c r="O121" s="181" t="s">
        <v>179</v>
      </c>
      <c r="P121" s="182">
        <v>0.6</v>
      </c>
      <c r="Q121" s="181" t="s">
        <v>182</v>
      </c>
      <c r="R121" s="181">
        <v>0.224</v>
      </c>
      <c r="S121" s="181"/>
      <c r="T121" s="181"/>
      <c r="U121" s="181">
        <f>R121-V121</f>
        <v>0.114</v>
      </c>
      <c r="V121" s="181">
        <v>0.11</v>
      </c>
      <c r="W121">
        <f t="shared" si="16"/>
        <v>0.224</v>
      </c>
      <c r="X121">
        <f t="shared" si="19"/>
        <v>0.224</v>
      </c>
    </row>
    <row r="122" spans="1:24" x14ac:dyDescent="0.25">
      <c r="A122" s="40">
        <v>0</v>
      </c>
      <c r="B122" s="40">
        <f t="shared" si="20"/>
        <v>0</v>
      </c>
      <c r="C122" s="179"/>
      <c r="D122" s="188">
        <v>109</v>
      </c>
      <c r="E122" s="179"/>
      <c r="F122" s="179"/>
      <c r="G122" s="179"/>
      <c r="H122" s="179"/>
      <c r="I122" s="179"/>
      <c r="J122" s="179"/>
      <c r="K122" s="179"/>
      <c r="L122" s="179"/>
      <c r="M122" s="179" t="s">
        <v>230</v>
      </c>
      <c r="N122" s="179" t="s">
        <v>129</v>
      </c>
      <c r="O122" s="179" t="s">
        <v>179</v>
      </c>
      <c r="P122" s="180">
        <v>0.6</v>
      </c>
      <c r="Q122" s="179" t="s">
        <v>9</v>
      </c>
      <c r="R122" s="179">
        <v>0.189</v>
      </c>
      <c r="S122" s="179"/>
      <c r="T122" s="179" t="s">
        <v>231</v>
      </c>
      <c r="U122" s="179">
        <v>8.8999999999999996E-2</v>
      </c>
      <c r="V122" s="179">
        <v>0.1</v>
      </c>
      <c r="W122">
        <f t="shared" si="16"/>
        <v>0.189</v>
      </c>
      <c r="X122">
        <f t="shared" si="19"/>
        <v>0.189</v>
      </c>
    </row>
    <row r="123" spans="1:24" x14ac:dyDescent="0.25">
      <c r="A123" s="40">
        <v>0</v>
      </c>
      <c r="B123" s="40">
        <f t="shared" si="20"/>
        <v>0</v>
      </c>
      <c r="C123" s="179"/>
      <c r="D123" s="188"/>
      <c r="E123" s="179"/>
      <c r="F123" s="179"/>
      <c r="G123" s="179"/>
      <c r="H123" s="179"/>
      <c r="I123" s="179"/>
      <c r="J123" s="179"/>
      <c r="K123" s="179"/>
      <c r="L123" s="179"/>
      <c r="M123" s="179" t="s">
        <v>232</v>
      </c>
      <c r="N123" s="179" t="s">
        <v>129</v>
      </c>
      <c r="O123" s="179" t="s">
        <v>173</v>
      </c>
      <c r="P123" s="180">
        <v>0.6</v>
      </c>
      <c r="Q123" s="179"/>
      <c r="R123" s="179"/>
      <c r="S123" s="179"/>
      <c r="T123" s="179"/>
      <c r="U123" s="179"/>
      <c r="V123" s="179"/>
      <c r="W123">
        <f t="shared" si="16"/>
        <v>0</v>
      </c>
      <c r="X123" t="str">
        <f t="shared" si="19"/>
        <v xml:space="preserve"> </v>
      </c>
    </row>
    <row r="124" spans="1:24" x14ac:dyDescent="0.25">
      <c r="A124" s="40"/>
      <c r="P124" s="40"/>
    </row>
    <row r="125" spans="1:24" x14ac:dyDescent="0.25">
      <c r="P125" s="40"/>
    </row>
  </sheetData>
  <phoneticPr fontId="1" type="noConversion"/>
  <conditionalFormatting sqref="A2:A124">
    <cfRule type="cellIs" dxfId="17" priority="4" operator="greaterThan">
      <formula>0</formula>
    </cfRule>
    <cfRule type="cellIs" dxfId="16" priority="5" operator="equal">
      <formula>0</formula>
    </cfRule>
  </conditionalFormatting>
  <conditionalFormatting sqref="B2:B123">
    <cfRule type="cellIs" dxfId="15" priority="2" operator="equal">
      <formula>3</formula>
    </cfRule>
    <cfRule type="cellIs" dxfId="14" priority="3" operator="lessThan">
      <formula>3</formula>
    </cfRule>
  </conditionalFormatting>
  <conditionalFormatting sqref="E2:K108">
    <cfRule type="cellIs" dxfId="13" priority="1" operator="lessThan">
      <formula>1</formula>
    </cfRule>
  </conditionalFormatting>
  <conditionalFormatting sqref="X2:X123">
    <cfRule type="cellIs" dxfId="12" priority="59" operator="greaterThan">
      <formula>0.25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709F-0142-403B-9EE1-99075B4F2F3D}">
  <dimension ref="A1:Z108"/>
  <sheetViews>
    <sheetView zoomScale="55" zoomScaleNormal="55" workbookViewId="0">
      <selection activeCell="H17" sqref="H17"/>
    </sheetView>
  </sheetViews>
  <sheetFormatPr defaultRowHeight="15" x14ac:dyDescent="0.25"/>
  <cols>
    <col min="3" max="3" width="12.28515625" customWidth="1"/>
    <col min="4" max="4" width="11.140625" bestFit="1" customWidth="1"/>
    <col min="5" max="7" width="11.140625" customWidth="1"/>
    <col min="8" max="8" width="20.42578125" bestFit="1" customWidth="1"/>
    <col min="9" max="9" width="23.28515625" customWidth="1"/>
    <col min="10" max="10" width="21.140625" customWidth="1"/>
    <col min="11" max="11" width="16.28515625" bestFit="1" customWidth="1"/>
    <col min="12" max="12" width="17.42578125" customWidth="1"/>
    <col min="13" max="13" width="17.42578125" bestFit="1" customWidth="1"/>
    <col min="14" max="14" width="22.7109375" bestFit="1" customWidth="1"/>
    <col min="15" max="15" width="20.85546875" bestFit="1" customWidth="1"/>
    <col min="16" max="17" width="8.7109375" bestFit="1" customWidth="1"/>
    <col min="18" max="18" width="8.5703125" bestFit="1" customWidth="1"/>
  </cols>
  <sheetData>
    <row r="1" spans="1:26" s="1" customFormat="1" ht="45.75" customHeight="1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61</v>
      </c>
      <c r="F1" s="1" t="s">
        <v>62</v>
      </c>
      <c r="G1" s="1" t="s">
        <v>63</v>
      </c>
      <c r="H1" s="1" t="s">
        <v>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4</v>
      </c>
      <c r="N1" s="1" t="s">
        <v>5</v>
      </c>
      <c r="O1" s="1" t="s">
        <v>6</v>
      </c>
      <c r="P1" s="1" t="s">
        <v>68</v>
      </c>
      <c r="Q1" s="1" t="s">
        <v>69</v>
      </c>
      <c r="R1" s="1" t="s">
        <v>70</v>
      </c>
      <c r="S1" s="1" t="s">
        <v>52</v>
      </c>
      <c r="T1" s="1" t="s">
        <v>71</v>
      </c>
      <c r="U1" s="1" t="s">
        <v>72</v>
      </c>
      <c r="V1" t="s">
        <v>73</v>
      </c>
      <c r="W1" t="s">
        <v>74</v>
      </c>
      <c r="X1" s="1" t="s">
        <v>75</v>
      </c>
      <c r="Y1" s="1" t="s">
        <v>76</v>
      </c>
      <c r="Z1" s="1" t="s">
        <v>77</v>
      </c>
    </row>
    <row r="2" spans="1:26" s="178" customFormat="1" x14ac:dyDescent="0.25">
      <c r="A2" s="173">
        <v>1</v>
      </c>
      <c r="B2" s="173">
        <f>SUM(E2:G2)</f>
        <v>3</v>
      </c>
      <c r="C2" s="174">
        <v>1</v>
      </c>
      <c r="D2" s="175">
        <v>1</v>
      </c>
      <c r="E2" s="175">
        <v>1</v>
      </c>
      <c r="F2" s="175">
        <v>1</v>
      </c>
      <c r="G2" s="175">
        <v>1</v>
      </c>
      <c r="H2" s="176" t="s">
        <v>233</v>
      </c>
      <c r="I2" s="176" t="s">
        <v>234</v>
      </c>
      <c r="J2" s="176" t="s">
        <v>235</v>
      </c>
      <c r="K2" s="176" t="s">
        <v>236</v>
      </c>
      <c r="L2" s="174">
        <v>0.4</v>
      </c>
      <c r="M2" s="176" t="s">
        <v>9</v>
      </c>
      <c r="N2" s="176"/>
      <c r="O2" s="176" t="s">
        <v>11</v>
      </c>
      <c r="P2" s="176"/>
      <c r="Q2" s="177">
        <v>0.24</v>
      </c>
      <c r="R2" s="177">
        <v>0.36</v>
      </c>
      <c r="S2" s="178">
        <f>Q2+R2</f>
        <v>0.6</v>
      </c>
      <c r="T2" s="178">
        <f t="shared" ref="T2:T14" si="0">IF(S2&gt;0,S2," ")</f>
        <v>0.6</v>
      </c>
    </row>
    <row r="3" spans="1:26" x14ac:dyDescent="0.25">
      <c r="A3" s="40"/>
      <c r="B3" s="40"/>
      <c r="C3" s="74"/>
      <c r="D3" s="20">
        <v>2</v>
      </c>
      <c r="E3" s="20">
        <v>1</v>
      </c>
      <c r="F3" s="20">
        <v>1</v>
      </c>
      <c r="G3" s="20">
        <v>1</v>
      </c>
      <c r="H3" s="113" t="s">
        <v>233</v>
      </c>
      <c r="I3" s="113" t="s">
        <v>234</v>
      </c>
      <c r="J3" s="113" t="s">
        <v>235</v>
      </c>
      <c r="K3" s="113" t="s">
        <v>236</v>
      </c>
      <c r="L3" s="114">
        <v>0.4</v>
      </c>
      <c r="M3" s="113" t="s">
        <v>12</v>
      </c>
      <c r="N3" s="113"/>
      <c r="O3" s="113"/>
      <c r="P3" s="113"/>
      <c r="Q3" s="115"/>
      <c r="R3" s="115"/>
      <c r="S3">
        <f t="shared" ref="S3:S9" si="1">Q3+R3</f>
        <v>0</v>
      </c>
      <c r="T3" t="str">
        <f t="shared" si="0"/>
        <v xml:space="preserve"> </v>
      </c>
    </row>
    <row r="4" spans="1:26" x14ac:dyDescent="0.25">
      <c r="A4" s="40"/>
      <c r="B4" s="40"/>
      <c r="C4" s="74"/>
      <c r="D4" s="20">
        <v>3</v>
      </c>
      <c r="E4" s="20">
        <v>0</v>
      </c>
      <c r="F4" s="20">
        <v>0</v>
      </c>
      <c r="G4" s="20">
        <v>0</v>
      </c>
      <c r="H4" s="113" t="s">
        <v>233</v>
      </c>
      <c r="I4" s="113" t="s">
        <v>234</v>
      </c>
      <c r="J4" s="113" t="s">
        <v>235</v>
      </c>
      <c r="K4" s="113" t="s">
        <v>236</v>
      </c>
      <c r="L4" s="114">
        <v>0.4</v>
      </c>
      <c r="M4" s="113" t="s">
        <v>12</v>
      </c>
      <c r="N4" s="113"/>
      <c r="O4" s="113"/>
      <c r="P4" s="113"/>
      <c r="Q4" s="115"/>
      <c r="R4" s="115"/>
      <c r="S4">
        <f t="shared" si="1"/>
        <v>0</v>
      </c>
      <c r="T4" t="str">
        <f t="shared" si="0"/>
        <v xml:space="preserve"> </v>
      </c>
    </row>
    <row r="5" spans="1:26" x14ac:dyDescent="0.25">
      <c r="A5" s="40"/>
      <c r="B5" s="40"/>
      <c r="C5" s="74"/>
      <c r="D5" s="20">
        <v>4</v>
      </c>
      <c r="E5" s="20">
        <v>0</v>
      </c>
      <c r="F5" s="20">
        <v>0</v>
      </c>
      <c r="G5" s="20">
        <v>0</v>
      </c>
      <c r="H5" s="113" t="s">
        <v>233</v>
      </c>
      <c r="I5" s="113" t="s">
        <v>234</v>
      </c>
      <c r="J5" s="113" t="s">
        <v>235</v>
      </c>
      <c r="K5" s="113" t="s">
        <v>236</v>
      </c>
      <c r="L5" s="114">
        <v>0.4</v>
      </c>
      <c r="M5" s="113"/>
      <c r="N5" s="113"/>
      <c r="O5" s="113"/>
      <c r="P5" s="113"/>
      <c r="Q5" s="115"/>
      <c r="R5" s="115"/>
      <c r="S5">
        <f t="shared" si="1"/>
        <v>0</v>
      </c>
      <c r="T5" t="str">
        <f t="shared" si="0"/>
        <v xml:space="preserve"> </v>
      </c>
    </row>
    <row r="6" spans="1:26" x14ac:dyDescent="0.25">
      <c r="A6" s="40"/>
      <c r="B6" s="40"/>
      <c r="C6" s="74"/>
      <c r="D6" s="20">
        <v>5</v>
      </c>
      <c r="E6" s="20">
        <v>0</v>
      </c>
      <c r="F6" s="20">
        <v>0</v>
      </c>
      <c r="G6" s="20">
        <v>0</v>
      </c>
      <c r="H6" s="113" t="s">
        <v>233</v>
      </c>
      <c r="I6" s="113" t="s">
        <v>234</v>
      </c>
      <c r="J6" s="113" t="s">
        <v>235</v>
      </c>
      <c r="K6" s="113" t="s">
        <v>236</v>
      </c>
      <c r="L6" s="114">
        <v>0.4</v>
      </c>
      <c r="M6" s="113"/>
      <c r="N6" s="113"/>
      <c r="O6" s="113" t="s">
        <v>20</v>
      </c>
      <c r="P6" s="113"/>
      <c r="Q6" s="115">
        <v>0.27</v>
      </c>
      <c r="R6" s="115">
        <v>0.27</v>
      </c>
      <c r="S6">
        <f t="shared" si="1"/>
        <v>0.54</v>
      </c>
      <c r="T6">
        <f t="shared" si="0"/>
        <v>0.54</v>
      </c>
    </row>
    <row r="7" spans="1:26" x14ac:dyDescent="0.25">
      <c r="A7" s="40"/>
      <c r="B7" s="40"/>
      <c r="C7" s="74"/>
      <c r="D7" s="20">
        <v>6</v>
      </c>
      <c r="E7" s="20">
        <v>1</v>
      </c>
      <c r="F7" s="20">
        <v>1</v>
      </c>
      <c r="G7" s="20">
        <v>1</v>
      </c>
      <c r="H7" s="113" t="s">
        <v>233</v>
      </c>
      <c r="I7" s="113" t="s">
        <v>234</v>
      </c>
      <c r="J7" s="113" t="s">
        <v>235</v>
      </c>
      <c r="K7" s="113" t="s">
        <v>236</v>
      </c>
      <c r="L7" s="114">
        <v>0.4</v>
      </c>
      <c r="M7" s="113" t="s">
        <v>12</v>
      </c>
      <c r="N7" s="113"/>
      <c r="O7" s="113" t="s">
        <v>22</v>
      </c>
      <c r="P7" s="113"/>
      <c r="Q7" s="115">
        <v>0.23</v>
      </c>
      <c r="R7" s="115">
        <v>0.52</v>
      </c>
      <c r="S7">
        <f t="shared" si="1"/>
        <v>0.75</v>
      </c>
      <c r="T7">
        <f t="shared" si="0"/>
        <v>0.75</v>
      </c>
    </row>
    <row r="8" spans="1:26" s="178" customFormat="1" x14ac:dyDescent="0.25">
      <c r="A8" s="173"/>
      <c r="B8" s="173"/>
      <c r="C8" s="174"/>
      <c r="D8" s="175">
        <v>7</v>
      </c>
      <c r="E8" s="175">
        <v>1</v>
      </c>
      <c r="F8" s="175">
        <v>1</v>
      </c>
      <c r="G8" s="175">
        <v>1</v>
      </c>
      <c r="H8" s="176" t="s">
        <v>233</v>
      </c>
      <c r="I8" s="176" t="s">
        <v>234</v>
      </c>
      <c r="J8" s="176" t="s">
        <v>235</v>
      </c>
      <c r="K8" s="176" t="s">
        <v>236</v>
      </c>
      <c r="L8" s="174">
        <v>0.4</v>
      </c>
      <c r="M8" s="176" t="s">
        <v>9</v>
      </c>
      <c r="N8" s="176"/>
      <c r="O8" s="176" t="s">
        <v>11</v>
      </c>
      <c r="P8" s="176"/>
      <c r="Q8" s="177">
        <v>0.15</v>
      </c>
      <c r="R8" s="177">
        <v>0.22</v>
      </c>
      <c r="S8" s="178">
        <f t="shared" si="1"/>
        <v>0.37</v>
      </c>
      <c r="T8" s="178">
        <f t="shared" si="0"/>
        <v>0.37</v>
      </c>
    </row>
    <row r="9" spans="1:26" x14ac:dyDescent="0.25">
      <c r="A9" s="40"/>
      <c r="B9" s="40"/>
      <c r="C9" s="74"/>
      <c r="D9" s="20">
        <v>8</v>
      </c>
      <c r="E9" s="20">
        <v>1</v>
      </c>
      <c r="F9" s="20">
        <v>1</v>
      </c>
      <c r="G9" s="20">
        <v>1</v>
      </c>
      <c r="H9" s="113" t="s">
        <v>233</v>
      </c>
      <c r="I9" s="113" t="s">
        <v>234</v>
      </c>
      <c r="J9" s="113" t="s">
        <v>235</v>
      </c>
      <c r="K9" s="113" t="s">
        <v>236</v>
      </c>
      <c r="L9" s="114">
        <v>0.4</v>
      </c>
      <c r="M9" s="113" t="s">
        <v>12</v>
      </c>
      <c r="N9" s="113"/>
      <c r="O9" s="19"/>
      <c r="P9" s="113"/>
      <c r="Q9" s="115">
        <v>0.12</v>
      </c>
      <c r="R9" s="115">
        <v>0.39</v>
      </c>
      <c r="S9">
        <f t="shared" si="1"/>
        <v>0.51</v>
      </c>
      <c r="T9">
        <f t="shared" si="0"/>
        <v>0.51</v>
      </c>
    </row>
    <row r="10" spans="1:26" x14ac:dyDescent="0.25">
      <c r="A10" s="40"/>
      <c r="B10" s="40"/>
      <c r="C10" s="74"/>
      <c r="D10" s="20">
        <v>9</v>
      </c>
      <c r="E10" s="20">
        <v>0</v>
      </c>
      <c r="F10" s="20">
        <v>0</v>
      </c>
      <c r="G10" s="20">
        <v>0</v>
      </c>
      <c r="H10" s="113" t="s">
        <v>233</v>
      </c>
      <c r="I10" s="113" t="s">
        <v>234</v>
      </c>
      <c r="J10" s="113" t="s">
        <v>235</v>
      </c>
      <c r="K10" s="113" t="s">
        <v>236</v>
      </c>
      <c r="L10" s="114">
        <v>0.4</v>
      </c>
      <c r="M10" s="113" t="s">
        <v>12</v>
      </c>
      <c r="N10" s="113"/>
      <c r="O10" s="19"/>
      <c r="P10" s="113"/>
      <c r="Q10" s="115">
        <v>0.17</v>
      </c>
      <c r="R10" s="115">
        <v>0.28999999999999998</v>
      </c>
      <c r="S10">
        <f>Q10+R10</f>
        <v>0.45999999999999996</v>
      </c>
      <c r="T10">
        <f t="shared" si="0"/>
        <v>0.45999999999999996</v>
      </c>
    </row>
    <row r="11" spans="1:26" s="178" customFormat="1" x14ac:dyDescent="0.25">
      <c r="A11" s="173"/>
      <c r="B11" s="173"/>
      <c r="C11" s="174"/>
      <c r="D11" s="175">
        <v>10</v>
      </c>
      <c r="E11" s="175">
        <v>1</v>
      </c>
      <c r="F11" s="175">
        <v>1</v>
      </c>
      <c r="G11" s="175">
        <v>1</v>
      </c>
      <c r="H11" s="176" t="s">
        <v>233</v>
      </c>
      <c r="I11" s="176" t="s">
        <v>234</v>
      </c>
      <c r="J11" s="176" t="s">
        <v>235</v>
      </c>
      <c r="K11" s="176" t="s">
        <v>236</v>
      </c>
      <c r="L11" s="174">
        <v>0.4</v>
      </c>
      <c r="M11" s="176" t="s">
        <v>9</v>
      </c>
      <c r="N11" s="176"/>
      <c r="O11" s="176" t="s">
        <v>237</v>
      </c>
      <c r="P11" s="176"/>
      <c r="Q11" s="177">
        <v>0.19</v>
      </c>
      <c r="R11" s="177">
        <v>0.31</v>
      </c>
      <c r="S11" s="178">
        <f t="shared" ref="S11:S74" si="2">Q11+R11</f>
        <v>0.5</v>
      </c>
      <c r="T11" s="178">
        <f t="shared" si="0"/>
        <v>0.5</v>
      </c>
    </row>
    <row r="12" spans="1:26" s="178" customFormat="1" x14ac:dyDescent="0.25">
      <c r="A12" s="173"/>
      <c r="B12" s="173"/>
      <c r="C12" s="174"/>
      <c r="D12" s="175">
        <v>11</v>
      </c>
      <c r="E12" s="175">
        <v>1</v>
      </c>
      <c r="F12" s="175">
        <v>1</v>
      </c>
      <c r="G12" s="175">
        <v>1</v>
      </c>
      <c r="H12" s="176" t="s">
        <v>233</v>
      </c>
      <c r="I12" s="176" t="s">
        <v>234</v>
      </c>
      <c r="J12" s="176" t="s">
        <v>235</v>
      </c>
      <c r="K12" s="176" t="s">
        <v>236</v>
      </c>
      <c r="L12" s="174">
        <v>0.4</v>
      </c>
      <c r="M12" s="176" t="s">
        <v>9</v>
      </c>
      <c r="N12" s="176"/>
      <c r="O12" s="176" t="s">
        <v>238</v>
      </c>
      <c r="P12" s="176"/>
      <c r="Q12" s="177">
        <v>0.19</v>
      </c>
      <c r="R12" s="177">
        <v>0.28000000000000003</v>
      </c>
      <c r="S12" s="178">
        <f t="shared" si="2"/>
        <v>0.47000000000000003</v>
      </c>
      <c r="T12" s="178">
        <f t="shared" si="0"/>
        <v>0.47000000000000003</v>
      </c>
    </row>
    <row r="13" spans="1:26" x14ac:dyDescent="0.25">
      <c r="A13" s="40"/>
      <c r="B13" s="40"/>
      <c r="C13" s="74"/>
      <c r="D13" s="20">
        <v>12</v>
      </c>
      <c r="E13" s="20">
        <v>1</v>
      </c>
      <c r="F13" s="20">
        <v>1</v>
      </c>
      <c r="G13" s="20">
        <v>1</v>
      </c>
      <c r="H13" s="113" t="s">
        <v>233</v>
      </c>
      <c r="I13" s="113" t="s">
        <v>234</v>
      </c>
      <c r="J13" s="113" t="s">
        <v>235</v>
      </c>
      <c r="K13" s="113" t="s">
        <v>236</v>
      </c>
      <c r="L13" s="114">
        <v>0.4</v>
      </c>
      <c r="M13" s="113" t="s">
        <v>12</v>
      </c>
      <c r="N13" s="113"/>
      <c r="O13" s="113" t="s">
        <v>22</v>
      </c>
      <c r="P13" s="113"/>
      <c r="Q13" s="115">
        <v>0.28000000000000003</v>
      </c>
      <c r="R13" s="115">
        <v>0.27</v>
      </c>
      <c r="S13">
        <f t="shared" si="2"/>
        <v>0.55000000000000004</v>
      </c>
      <c r="T13">
        <f t="shared" si="0"/>
        <v>0.55000000000000004</v>
      </c>
    </row>
    <row r="14" spans="1:26" x14ac:dyDescent="0.25">
      <c r="A14" s="40"/>
      <c r="B14" s="40"/>
      <c r="C14" s="74"/>
      <c r="D14" s="20">
        <v>13</v>
      </c>
      <c r="E14" s="20">
        <v>1</v>
      </c>
      <c r="F14" s="20">
        <v>1</v>
      </c>
      <c r="G14" s="20">
        <v>1</v>
      </c>
      <c r="H14" s="113" t="s">
        <v>233</v>
      </c>
      <c r="I14" s="113" t="s">
        <v>234</v>
      </c>
      <c r="J14" s="113" t="s">
        <v>235</v>
      </c>
      <c r="K14" s="113" t="s">
        <v>236</v>
      </c>
      <c r="L14" s="114">
        <v>0.4</v>
      </c>
      <c r="M14" s="113" t="s">
        <v>12</v>
      </c>
      <c r="N14" s="113"/>
      <c r="O14" s="113"/>
      <c r="P14" s="113"/>
      <c r="Q14" s="115">
        <v>0.33</v>
      </c>
      <c r="R14" s="115">
        <v>0.33</v>
      </c>
      <c r="S14">
        <f t="shared" si="2"/>
        <v>0.66</v>
      </c>
      <c r="T14">
        <f t="shared" si="0"/>
        <v>0.66</v>
      </c>
    </row>
    <row r="15" spans="1:26" x14ac:dyDescent="0.25">
      <c r="A15" s="40"/>
      <c r="B15" s="40"/>
      <c r="C15" s="116"/>
      <c r="D15" s="29">
        <v>14</v>
      </c>
      <c r="E15" s="29">
        <v>1</v>
      </c>
      <c r="F15" s="29">
        <v>1</v>
      </c>
      <c r="G15" s="29">
        <v>1</v>
      </c>
      <c r="H15" s="117" t="s">
        <v>239</v>
      </c>
      <c r="I15" s="117" t="s">
        <v>234</v>
      </c>
      <c r="J15" s="117" t="s">
        <v>235</v>
      </c>
      <c r="K15" s="117" t="s">
        <v>240</v>
      </c>
      <c r="L15" s="118">
        <v>0.6</v>
      </c>
      <c r="M15" s="117" t="s">
        <v>9</v>
      </c>
      <c r="N15" s="117"/>
      <c r="O15" s="117"/>
      <c r="P15" s="117"/>
      <c r="Q15" s="119">
        <v>0.2</v>
      </c>
      <c r="R15" s="119">
        <v>0.2</v>
      </c>
      <c r="S15">
        <f t="shared" si="2"/>
        <v>0.4</v>
      </c>
      <c r="T15">
        <f>IF(S15&gt;0,S15," ")</f>
        <v>0.4</v>
      </c>
    </row>
    <row r="16" spans="1:26" x14ac:dyDescent="0.25">
      <c r="A16" s="40"/>
      <c r="B16" s="40"/>
      <c r="C16" s="116"/>
      <c r="D16" s="29">
        <v>15</v>
      </c>
      <c r="E16" s="29">
        <v>0</v>
      </c>
      <c r="F16" s="29">
        <v>0</v>
      </c>
      <c r="G16" s="29">
        <v>0</v>
      </c>
      <c r="H16" s="117" t="s">
        <v>239</v>
      </c>
      <c r="I16" s="117" t="s">
        <v>234</v>
      </c>
      <c r="J16" s="117" t="s">
        <v>235</v>
      </c>
      <c r="K16" s="117" t="s">
        <v>240</v>
      </c>
      <c r="L16" s="118">
        <v>0.6</v>
      </c>
      <c r="M16" s="117" t="s">
        <v>9</v>
      </c>
      <c r="N16" s="117"/>
      <c r="O16" s="117"/>
      <c r="P16" s="117"/>
      <c r="Q16" s="119">
        <v>0.1</v>
      </c>
      <c r="R16" s="119">
        <v>0.1</v>
      </c>
      <c r="S16">
        <f t="shared" si="2"/>
        <v>0.2</v>
      </c>
      <c r="T16">
        <f t="shared" ref="T16:T44" si="3">IF(S16&gt;0,S16," ")</f>
        <v>0.2</v>
      </c>
    </row>
    <row r="17" spans="1:20" x14ac:dyDescent="0.25">
      <c r="A17" s="40"/>
      <c r="B17" s="40"/>
      <c r="C17" s="116"/>
      <c r="D17" s="29">
        <v>16</v>
      </c>
      <c r="E17" s="29">
        <v>1</v>
      </c>
      <c r="F17" s="29">
        <v>1</v>
      </c>
      <c r="G17" s="29">
        <v>1</v>
      </c>
      <c r="H17" s="117" t="s">
        <v>239</v>
      </c>
      <c r="I17" s="117" t="s">
        <v>234</v>
      </c>
      <c r="J17" s="117" t="s">
        <v>235</v>
      </c>
      <c r="K17" s="117" t="s">
        <v>240</v>
      </c>
      <c r="L17" s="118">
        <v>0.6</v>
      </c>
      <c r="M17" s="117" t="s">
        <v>9</v>
      </c>
      <c r="N17" s="117"/>
      <c r="O17" s="117">
        <f>-N42</f>
        <v>0</v>
      </c>
      <c r="P17" s="117"/>
      <c r="Q17" s="119">
        <v>0.2</v>
      </c>
      <c r="R17" s="119">
        <v>0.2</v>
      </c>
      <c r="S17">
        <f t="shared" si="2"/>
        <v>0.4</v>
      </c>
      <c r="T17">
        <f t="shared" si="3"/>
        <v>0.4</v>
      </c>
    </row>
    <row r="18" spans="1:20" x14ac:dyDescent="0.25">
      <c r="A18" s="40"/>
      <c r="B18" s="40"/>
      <c r="C18" s="28"/>
      <c r="D18" s="29">
        <v>17</v>
      </c>
      <c r="E18" s="29">
        <v>1</v>
      </c>
      <c r="F18" s="29">
        <v>1</v>
      </c>
      <c r="G18" s="29">
        <v>1</v>
      </c>
      <c r="H18" s="117" t="s">
        <v>239</v>
      </c>
      <c r="I18" s="117" t="s">
        <v>234</v>
      </c>
      <c r="J18" s="117" t="s">
        <v>235</v>
      </c>
      <c r="K18" s="117" t="s">
        <v>240</v>
      </c>
      <c r="L18" s="118">
        <v>0.6</v>
      </c>
      <c r="M18" s="117" t="s">
        <v>9</v>
      </c>
      <c r="N18" s="117"/>
      <c r="O18" s="117"/>
      <c r="P18" s="117"/>
      <c r="Q18" s="119">
        <v>0.3</v>
      </c>
      <c r="R18" s="119">
        <v>0.3</v>
      </c>
      <c r="S18">
        <f t="shared" si="2"/>
        <v>0.6</v>
      </c>
      <c r="T18">
        <f t="shared" si="3"/>
        <v>0.6</v>
      </c>
    </row>
    <row r="19" spans="1:20" x14ac:dyDescent="0.25">
      <c r="A19" s="40"/>
      <c r="B19" s="40"/>
      <c r="C19" s="116"/>
      <c r="D19" s="29">
        <v>18</v>
      </c>
      <c r="E19" s="29">
        <v>1</v>
      </c>
      <c r="F19" s="29">
        <v>1</v>
      </c>
      <c r="G19" s="29">
        <v>1</v>
      </c>
      <c r="H19" s="117" t="s">
        <v>239</v>
      </c>
      <c r="I19" s="117" t="s">
        <v>234</v>
      </c>
      <c r="J19" s="117" t="s">
        <v>235</v>
      </c>
      <c r="K19" s="117" t="s">
        <v>240</v>
      </c>
      <c r="L19" s="118">
        <v>0.6</v>
      </c>
      <c r="M19" s="117" t="s">
        <v>126</v>
      </c>
      <c r="N19" s="117"/>
      <c r="O19" s="117"/>
      <c r="P19" s="117"/>
      <c r="Q19" s="119">
        <v>0.3</v>
      </c>
      <c r="R19" s="119">
        <v>0.3</v>
      </c>
      <c r="S19">
        <f t="shared" si="2"/>
        <v>0.6</v>
      </c>
      <c r="T19">
        <f t="shared" si="3"/>
        <v>0.6</v>
      </c>
    </row>
    <row r="20" spans="1:20" x14ac:dyDescent="0.25">
      <c r="A20" s="40"/>
      <c r="B20" s="40"/>
      <c r="C20" s="116"/>
      <c r="D20" s="29">
        <v>19</v>
      </c>
      <c r="E20" s="29">
        <v>1</v>
      </c>
      <c r="F20" s="29">
        <v>1</v>
      </c>
      <c r="G20" s="29">
        <v>1</v>
      </c>
      <c r="H20" s="117" t="s">
        <v>239</v>
      </c>
      <c r="I20" s="117" t="s">
        <v>234</v>
      </c>
      <c r="J20" s="117" t="s">
        <v>235</v>
      </c>
      <c r="K20" s="117" t="s">
        <v>240</v>
      </c>
      <c r="L20" s="118">
        <v>0.6</v>
      </c>
      <c r="M20" s="117" t="s">
        <v>241</v>
      </c>
      <c r="N20" s="117"/>
      <c r="O20" s="117"/>
      <c r="P20" s="117"/>
      <c r="Q20" s="119">
        <v>0.3</v>
      </c>
      <c r="R20" s="119">
        <v>0.3</v>
      </c>
      <c r="S20">
        <f t="shared" si="2"/>
        <v>0.6</v>
      </c>
      <c r="T20">
        <f t="shared" si="3"/>
        <v>0.6</v>
      </c>
    </row>
    <row r="21" spans="1:20" x14ac:dyDescent="0.25">
      <c r="A21" s="40"/>
      <c r="B21" s="40"/>
      <c r="C21" s="116"/>
      <c r="D21" s="29">
        <v>20</v>
      </c>
      <c r="E21" s="29">
        <v>1</v>
      </c>
      <c r="F21" s="29">
        <v>1</v>
      </c>
      <c r="G21" s="29">
        <v>1</v>
      </c>
      <c r="H21" s="117" t="s">
        <v>239</v>
      </c>
      <c r="I21" s="117" t="s">
        <v>234</v>
      </c>
      <c r="J21" s="117" t="s">
        <v>235</v>
      </c>
      <c r="K21" s="117" t="s">
        <v>240</v>
      </c>
      <c r="L21" s="118">
        <v>0.6</v>
      </c>
      <c r="M21" s="117" t="s">
        <v>126</v>
      </c>
      <c r="N21" s="117"/>
      <c r="O21" s="117"/>
      <c r="P21" s="117"/>
      <c r="Q21" s="119">
        <v>0.3</v>
      </c>
      <c r="R21" s="119">
        <v>0.3</v>
      </c>
      <c r="S21">
        <f t="shared" si="2"/>
        <v>0.6</v>
      </c>
      <c r="T21">
        <f t="shared" si="3"/>
        <v>0.6</v>
      </c>
    </row>
    <row r="22" spans="1:20" x14ac:dyDescent="0.25">
      <c r="A22" s="40"/>
      <c r="B22" s="40"/>
      <c r="C22" s="116"/>
      <c r="D22" s="29">
        <v>21</v>
      </c>
      <c r="E22" s="29">
        <v>1</v>
      </c>
      <c r="F22" s="29">
        <v>1</v>
      </c>
      <c r="G22" s="29">
        <v>1</v>
      </c>
      <c r="H22" s="117" t="s">
        <v>239</v>
      </c>
      <c r="I22" s="117" t="s">
        <v>234</v>
      </c>
      <c r="J22" s="117" t="s">
        <v>235</v>
      </c>
      <c r="K22" s="117" t="s">
        <v>240</v>
      </c>
      <c r="L22" s="118">
        <v>0.6</v>
      </c>
      <c r="M22" s="117" t="s">
        <v>241</v>
      </c>
      <c r="N22" s="117"/>
      <c r="O22" s="117"/>
      <c r="P22" s="117"/>
      <c r="Q22" s="119">
        <v>0.3</v>
      </c>
      <c r="R22" s="119">
        <v>0.3</v>
      </c>
      <c r="S22">
        <f t="shared" si="2"/>
        <v>0.6</v>
      </c>
      <c r="T22">
        <f t="shared" si="3"/>
        <v>0.6</v>
      </c>
    </row>
    <row r="23" spans="1:20" x14ac:dyDescent="0.25">
      <c r="A23" s="40"/>
      <c r="B23" s="40"/>
      <c r="C23" s="71"/>
      <c r="D23" s="56">
        <v>22</v>
      </c>
      <c r="E23" s="56">
        <v>0</v>
      </c>
      <c r="F23" s="56">
        <v>0</v>
      </c>
      <c r="G23" s="56">
        <v>0</v>
      </c>
      <c r="H23" s="120" t="s">
        <v>242</v>
      </c>
      <c r="I23" s="120"/>
      <c r="J23" s="120"/>
      <c r="K23" s="120"/>
      <c r="L23" s="121"/>
      <c r="M23" s="120"/>
      <c r="N23" s="120"/>
      <c r="O23" s="120"/>
      <c r="P23" s="120"/>
      <c r="Q23" s="122"/>
      <c r="R23" s="122"/>
      <c r="S23">
        <f t="shared" si="2"/>
        <v>0</v>
      </c>
      <c r="T23" t="str">
        <f t="shared" si="3"/>
        <v xml:space="preserve"> </v>
      </c>
    </row>
    <row r="24" spans="1:20" x14ac:dyDescent="0.25">
      <c r="A24" s="40"/>
      <c r="B24" s="40"/>
      <c r="C24" s="71"/>
      <c r="D24" s="56">
        <v>23</v>
      </c>
      <c r="E24" s="56">
        <v>0</v>
      </c>
      <c r="F24" s="56">
        <v>0</v>
      </c>
      <c r="G24" s="56">
        <v>0</v>
      </c>
      <c r="H24" s="120" t="s">
        <v>42</v>
      </c>
      <c r="I24" s="120"/>
      <c r="J24" s="120"/>
      <c r="K24" s="120"/>
      <c r="L24" s="121"/>
      <c r="M24" s="120"/>
      <c r="N24" s="120"/>
      <c r="O24" s="120"/>
      <c r="P24" s="120"/>
      <c r="Q24" s="122"/>
      <c r="R24" s="122"/>
      <c r="S24">
        <f t="shared" si="2"/>
        <v>0</v>
      </c>
      <c r="T24" t="str">
        <f t="shared" si="3"/>
        <v xml:space="preserve"> </v>
      </c>
    </row>
    <row r="25" spans="1:20" x14ac:dyDescent="0.25">
      <c r="A25" s="40"/>
      <c r="B25" s="40"/>
      <c r="C25" s="71"/>
      <c r="D25" s="56">
        <v>24</v>
      </c>
      <c r="E25" s="56">
        <v>0</v>
      </c>
      <c r="F25" s="56">
        <v>0</v>
      </c>
      <c r="G25" s="56">
        <v>0</v>
      </c>
      <c r="H25" s="120" t="s">
        <v>42</v>
      </c>
      <c r="I25" s="120"/>
      <c r="J25" s="120"/>
      <c r="K25" s="120"/>
      <c r="L25" s="121"/>
      <c r="M25" s="120"/>
      <c r="N25" s="120"/>
      <c r="O25" s="120"/>
      <c r="P25" s="120"/>
      <c r="Q25" s="122"/>
      <c r="R25" s="122"/>
      <c r="S25">
        <f t="shared" si="2"/>
        <v>0</v>
      </c>
      <c r="T25" t="str">
        <f t="shared" si="3"/>
        <v xml:space="preserve"> </v>
      </c>
    </row>
    <row r="26" spans="1:20" x14ac:dyDescent="0.25">
      <c r="A26" s="40"/>
      <c r="B26" s="40"/>
      <c r="C26" s="71"/>
      <c r="D26" s="56">
        <v>25</v>
      </c>
      <c r="E26" s="56">
        <v>0</v>
      </c>
      <c r="F26" s="56">
        <v>0</v>
      </c>
      <c r="G26" s="56">
        <v>0</v>
      </c>
      <c r="H26" s="120" t="s">
        <v>42</v>
      </c>
      <c r="I26" s="120"/>
      <c r="J26" s="120"/>
      <c r="K26" s="120"/>
      <c r="L26" s="121"/>
      <c r="M26" s="120"/>
      <c r="N26" s="120"/>
      <c r="O26" s="120"/>
      <c r="P26" s="120"/>
      <c r="Q26" s="122"/>
      <c r="R26" s="122"/>
      <c r="S26">
        <f t="shared" si="2"/>
        <v>0</v>
      </c>
      <c r="T26" t="str">
        <f t="shared" si="3"/>
        <v xml:space="preserve"> </v>
      </c>
    </row>
    <row r="27" spans="1:20" x14ac:dyDescent="0.25">
      <c r="A27" s="40"/>
      <c r="B27" s="40"/>
      <c r="C27" s="67"/>
      <c r="D27" s="8">
        <v>26</v>
      </c>
      <c r="E27" s="8">
        <v>1</v>
      </c>
      <c r="F27" s="8">
        <v>1</v>
      </c>
      <c r="G27" s="8">
        <v>1</v>
      </c>
      <c r="H27" s="123" t="s">
        <v>243</v>
      </c>
      <c r="I27" s="123" t="s">
        <v>128</v>
      </c>
      <c r="J27" s="123" t="s">
        <v>129</v>
      </c>
      <c r="K27" s="123" t="s">
        <v>165</v>
      </c>
      <c r="L27" s="124">
        <v>0.6</v>
      </c>
      <c r="M27" s="123" t="s">
        <v>9</v>
      </c>
      <c r="N27" s="123"/>
      <c r="O27" s="123"/>
      <c r="P27" s="123"/>
      <c r="Q27" s="125">
        <v>0.3</v>
      </c>
      <c r="R27" s="125">
        <v>0.3</v>
      </c>
      <c r="S27">
        <f t="shared" si="2"/>
        <v>0.6</v>
      </c>
      <c r="T27">
        <f t="shared" si="3"/>
        <v>0.6</v>
      </c>
    </row>
    <row r="28" spans="1:20" x14ac:dyDescent="0.25">
      <c r="A28" s="40"/>
      <c r="B28" s="40"/>
      <c r="C28" s="67"/>
      <c r="D28" s="8">
        <v>27</v>
      </c>
      <c r="E28" s="8">
        <v>1</v>
      </c>
      <c r="F28" s="8">
        <v>1</v>
      </c>
      <c r="G28" s="8">
        <v>1</v>
      </c>
      <c r="H28" s="123" t="s">
        <v>243</v>
      </c>
      <c r="I28" s="123" t="s">
        <v>128</v>
      </c>
      <c r="J28" s="123" t="s">
        <v>129</v>
      </c>
      <c r="K28" s="123" t="s">
        <v>165</v>
      </c>
      <c r="L28" s="124">
        <v>0.6</v>
      </c>
      <c r="M28" s="123" t="s">
        <v>9</v>
      </c>
      <c r="N28" s="123"/>
      <c r="O28" s="123"/>
      <c r="P28" s="123"/>
      <c r="Q28" s="125">
        <v>0.3</v>
      </c>
      <c r="R28" s="125">
        <v>0.3</v>
      </c>
      <c r="S28">
        <f t="shared" si="2"/>
        <v>0.6</v>
      </c>
      <c r="T28">
        <f t="shared" si="3"/>
        <v>0.6</v>
      </c>
    </row>
    <row r="29" spans="1:20" x14ac:dyDescent="0.25">
      <c r="A29" s="40"/>
      <c r="B29" s="40"/>
      <c r="C29" s="67"/>
      <c r="D29" s="8">
        <v>28</v>
      </c>
      <c r="E29" s="8">
        <v>1</v>
      </c>
      <c r="F29" s="8">
        <v>1</v>
      </c>
      <c r="G29" s="8">
        <v>1</v>
      </c>
      <c r="H29" s="123" t="s">
        <v>243</v>
      </c>
      <c r="I29" s="123" t="s">
        <v>128</v>
      </c>
      <c r="J29" s="123" t="s">
        <v>129</v>
      </c>
      <c r="K29" s="123" t="s">
        <v>165</v>
      </c>
      <c r="L29" s="124">
        <v>0.6</v>
      </c>
      <c r="M29" s="123" t="s">
        <v>12</v>
      </c>
      <c r="N29" s="123"/>
      <c r="O29" s="123"/>
      <c r="P29" s="123"/>
      <c r="Q29" s="125">
        <v>0.3</v>
      </c>
      <c r="R29" s="125">
        <v>0.3</v>
      </c>
      <c r="S29">
        <f t="shared" si="2"/>
        <v>0.6</v>
      </c>
      <c r="T29">
        <f t="shared" si="3"/>
        <v>0.6</v>
      </c>
    </row>
    <row r="30" spans="1:20" x14ac:dyDescent="0.25">
      <c r="A30" s="40"/>
      <c r="B30" s="40"/>
      <c r="C30" s="67"/>
      <c r="D30" s="8">
        <v>29</v>
      </c>
      <c r="E30" s="8">
        <v>1</v>
      </c>
      <c r="F30" s="8">
        <v>1</v>
      </c>
      <c r="G30" s="8">
        <v>1</v>
      </c>
      <c r="H30" s="123" t="s">
        <v>243</v>
      </c>
      <c r="I30" s="123" t="s">
        <v>128</v>
      </c>
      <c r="J30" s="123" t="s">
        <v>129</v>
      </c>
      <c r="K30" s="123" t="s">
        <v>165</v>
      </c>
      <c r="L30" s="124">
        <v>0.6</v>
      </c>
      <c r="M30" s="123" t="s">
        <v>9</v>
      </c>
      <c r="N30" s="123"/>
      <c r="O30" s="123"/>
      <c r="P30" s="123"/>
      <c r="Q30" s="125">
        <v>0.2</v>
      </c>
      <c r="R30" s="125">
        <v>0.2</v>
      </c>
      <c r="S30">
        <f t="shared" si="2"/>
        <v>0.4</v>
      </c>
      <c r="T30">
        <f t="shared" si="3"/>
        <v>0.4</v>
      </c>
    </row>
    <row r="31" spans="1:20" x14ac:dyDescent="0.25">
      <c r="A31" s="40"/>
      <c r="B31" s="40"/>
      <c r="C31" s="67"/>
      <c r="D31" s="8">
        <v>30</v>
      </c>
      <c r="E31" s="8">
        <v>1</v>
      </c>
      <c r="F31" s="8">
        <v>1</v>
      </c>
      <c r="G31" s="8">
        <v>1</v>
      </c>
      <c r="H31" s="123" t="s">
        <v>243</v>
      </c>
      <c r="I31" s="123" t="s">
        <v>128</v>
      </c>
      <c r="J31" s="123" t="s">
        <v>129</v>
      </c>
      <c r="K31" s="123" t="s">
        <v>165</v>
      </c>
      <c r="L31" s="124">
        <v>0.6</v>
      </c>
      <c r="M31" s="123" t="s">
        <v>9</v>
      </c>
      <c r="N31" s="123"/>
      <c r="O31" s="123"/>
      <c r="P31" s="123"/>
      <c r="Q31" s="125">
        <v>0.3</v>
      </c>
      <c r="R31" s="125">
        <v>0.3</v>
      </c>
      <c r="S31">
        <f t="shared" si="2"/>
        <v>0.6</v>
      </c>
      <c r="T31">
        <f t="shared" si="3"/>
        <v>0.6</v>
      </c>
    </row>
    <row r="32" spans="1:20" x14ac:dyDescent="0.25">
      <c r="A32" s="40"/>
      <c r="B32" s="40"/>
      <c r="C32" s="67"/>
      <c r="D32" s="8">
        <v>31</v>
      </c>
      <c r="E32" s="8">
        <v>1</v>
      </c>
      <c r="F32" s="8">
        <v>1</v>
      </c>
      <c r="G32" s="8">
        <v>1</v>
      </c>
      <c r="H32" s="123" t="s">
        <v>243</v>
      </c>
      <c r="I32" s="123" t="s">
        <v>128</v>
      </c>
      <c r="J32" s="123" t="s">
        <v>129</v>
      </c>
      <c r="K32" s="123" t="s">
        <v>165</v>
      </c>
      <c r="L32" s="124">
        <v>0.6</v>
      </c>
      <c r="M32" s="123" t="s">
        <v>9</v>
      </c>
      <c r="N32" s="123"/>
      <c r="O32" s="123"/>
      <c r="P32" s="123"/>
      <c r="Q32" s="125">
        <v>0.1</v>
      </c>
      <c r="R32" s="125">
        <v>0.1</v>
      </c>
      <c r="S32">
        <f t="shared" si="2"/>
        <v>0.2</v>
      </c>
      <c r="T32">
        <f t="shared" si="3"/>
        <v>0.2</v>
      </c>
    </row>
    <row r="33" spans="1:20" x14ac:dyDescent="0.25">
      <c r="A33" s="40"/>
      <c r="B33" s="40"/>
      <c r="C33" s="74"/>
      <c r="D33" s="20">
        <v>32</v>
      </c>
      <c r="E33" s="20">
        <v>1</v>
      </c>
      <c r="F33" s="20">
        <v>1</v>
      </c>
      <c r="G33" s="20">
        <v>1</v>
      </c>
      <c r="H33" s="113" t="s">
        <v>233</v>
      </c>
      <c r="I33" s="113" t="s">
        <v>234</v>
      </c>
      <c r="J33" s="113" t="s">
        <v>129</v>
      </c>
      <c r="K33" s="113" t="s">
        <v>236</v>
      </c>
      <c r="L33" s="114">
        <v>0.4</v>
      </c>
      <c r="M33" s="113" t="s">
        <v>9</v>
      </c>
      <c r="N33" s="113"/>
      <c r="O33" s="113"/>
      <c r="P33" s="113"/>
      <c r="Q33" s="115">
        <v>0.2</v>
      </c>
      <c r="R33" s="115">
        <v>0.2</v>
      </c>
      <c r="S33">
        <f t="shared" si="2"/>
        <v>0.4</v>
      </c>
      <c r="T33">
        <f t="shared" si="3"/>
        <v>0.4</v>
      </c>
    </row>
    <row r="34" spans="1:20" x14ac:dyDescent="0.25">
      <c r="A34" s="40"/>
      <c r="B34" s="40"/>
      <c r="C34" s="74"/>
      <c r="D34" s="20">
        <v>33</v>
      </c>
      <c r="E34" s="20">
        <v>1</v>
      </c>
      <c r="F34" s="20">
        <v>1</v>
      </c>
      <c r="G34" s="20">
        <v>1</v>
      </c>
      <c r="H34" s="113" t="s">
        <v>233</v>
      </c>
      <c r="I34" s="113" t="s">
        <v>234</v>
      </c>
      <c r="J34" s="113" t="s">
        <v>129</v>
      </c>
      <c r="K34" s="113" t="s">
        <v>236</v>
      </c>
      <c r="L34" s="114">
        <v>0.4</v>
      </c>
      <c r="M34" s="113" t="s">
        <v>9</v>
      </c>
      <c r="N34" s="113"/>
      <c r="O34" s="113"/>
      <c r="P34" s="113"/>
      <c r="Q34" s="115">
        <v>0.1</v>
      </c>
      <c r="R34" s="115">
        <v>0.1</v>
      </c>
      <c r="S34">
        <f t="shared" si="2"/>
        <v>0.2</v>
      </c>
      <c r="T34">
        <f t="shared" si="3"/>
        <v>0.2</v>
      </c>
    </row>
    <row r="35" spans="1:20" x14ac:dyDescent="0.25">
      <c r="A35" s="40"/>
      <c r="B35" s="40"/>
      <c r="C35" s="74"/>
      <c r="D35" s="20">
        <v>34</v>
      </c>
      <c r="E35" s="20">
        <v>1</v>
      </c>
      <c r="F35" s="20">
        <v>1</v>
      </c>
      <c r="G35" s="20">
        <v>1</v>
      </c>
      <c r="H35" s="113" t="s">
        <v>233</v>
      </c>
      <c r="I35" s="113" t="s">
        <v>234</v>
      </c>
      <c r="J35" s="113" t="s">
        <v>129</v>
      </c>
      <c r="K35" s="113" t="s">
        <v>236</v>
      </c>
      <c r="L35" s="114">
        <v>0.4</v>
      </c>
      <c r="M35" s="113" t="s">
        <v>9</v>
      </c>
      <c r="N35" s="113"/>
      <c r="O35" s="113"/>
      <c r="P35" s="113"/>
      <c r="Q35" s="115">
        <v>0.1</v>
      </c>
      <c r="R35" s="115">
        <v>0.3</v>
      </c>
      <c r="S35">
        <f t="shared" si="2"/>
        <v>0.4</v>
      </c>
      <c r="T35">
        <f t="shared" si="3"/>
        <v>0.4</v>
      </c>
    </row>
    <row r="36" spans="1:20" x14ac:dyDescent="0.25">
      <c r="A36" s="40"/>
      <c r="B36" s="40"/>
      <c r="C36" s="40"/>
      <c r="D36" s="4"/>
      <c r="E36" s="4"/>
      <c r="F36" s="4"/>
      <c r="G36" s="4"/>
      <c r="L36" s="40"/>
      <c r="Q36" s="126"/>
      <c r="R36" s="126"/>
      <c r="S36">
        <f t="shared" si="2"/>
        <v>0</v>
      </c>
      <c r="T36" t="str">
        <f t="shared" si="3"/>
        <v xml:space="preserve"> </v>
      </c>
    </row>
    <row r="37" spans="1:20" x14ac:dyDescent="0.25">
      <c r="A37" s="40"/>
      <c r="B37" s="40"/>
      <c r="C37" s="40"/>
      <c r="D37" s="4"/>
      <c r="E37" s="4"/>
      <c r="F37" s="4"/>
      <c r="G37" s="4"/>
      <c r="H37" s="35"/>
      <c r="L37" s="40"/>
      <c r="Q37" s="126"/>
      <c r="R37" s="126"/>
      <c r="S37">
        <f t="shared" si="2"/>
        <v>0</v>
      </c>
      <c r="T37" t="str">
        <f t="shared" si="3"/>
        <v xml:space="preserve"> </v>
      </c>
    </row>
    <row r="38" spans="1:20" x14ac:dyDescent="0.25">
      <c r="A38" s="40"/>
      <c r="B38" s="40"/>
      <c r="C38" s="40"/>
      <c r="D38" s="4"/>
      <c r="E38" s="4"/>
      <c r="F38" s="4"/>
      <c r="G38" s="4"/>
      <c r="L38" s="40"/>
      <c r="Q38" s="126"/>
      <c r="R38" s="126"/>
      <c r="S38">
        <f t="shared" si="2"/>
        <v>0</v>
      </c>
      <c r="T38" t="str">
        <f t="shared" si="3"/>
        <v xml:space="preserve"> </v>
      </c>
    </row>
    <row r="39" spans="1:20" x14ac:dyDescent="0.25">
      <c r="A39" s="40"/>
      <c r="B39" s="40"/>
      <c r="C39" s="40"/>
      <c r="D39" s="4"/>
      <c r="E39" s="4"/>
      <c r="F39" s="4"/>
      <c r="G39" s="4"/>
      <c r="L39" s="40"/>
      <c r="Q39" s="126"/>
      <c r="R39" s="126"/>
      <c r="S39">
        <f t="shared" si="2"/>
        <v>0</v>
      </c>
      <c r="T39" t="str">
        <f t="shared" si="3"/>
        <v xml:space="preserve"> </v>
      </c>
    </row>
    <row r="40" spans="1:20" x14ac:dyDescent="0.25">
      <c r="A40" s="40"/>
      <c r="B40" s="40"/>
      <c r="C40" s="40"/>
      <c r="D40" s="4"/>
      <c r="E40" s="4"/>
      <c r="F40" s="4"/>
      <c r="G40" s="4"/>
      <c r="L40" s="40"/>
      <c r="Q40" s="126"/>
      <c r="R40" s="126"/>
      <c r="S40">
        <f t="shared" si="2"/>
        <v>0</v>
      </c>
      <c r="T40" t="str">
        <f t="shared" si="3"/>
        <v xml:space="preserve"> </v>
      </c>
    </row>
    <row r="41" spans="1:20" x14ac:dyDescent="0.25">
      <c r="A41" s="40"/>
      <c r="B41" s="40"/>
      <c r="C41" s="40"/>
      <c r="D41" s="4"/>
      <c r="E41" s="4"/>
      <c r="F41" s="4"/>
      <c r="G41" s="4"/>
      <c r="H41" s="35"/>
      <c r="J41" s="35"/>
      <c r="L41" s="40"/>
      <c r="Q41" s="126"/>
      <c r="R41" s="126"/>
      <c r="S41">
        <f t="shared" si="2"/>
        <v>0</v>
      </c>
      <c r="T41" t="str">
        <f t="shared" si="3"/>
        <v xml:space="preserve"> </v>
      </c>
    </row>
    <row r="42" spans="1:20" x14ac:dyDescent="0.25">
      <c r="A42" s="40"/>
      <c r="B42" s="40"/>
      <c r="C42" s="40"/>
      <c r="D42" s="4"/>
      <c r="E42" s="4"/>
      <c r="F42" s="4"/>
      <c r="G42" s="4"/>
      <c r="L42" s="40"/>
      <c r="Q42" s="126"/>
      <c r="R42" s="126"/>
      <c r="S42">
        <f t="shared" si="2"/>
        <v>0</v>
      </c>
      <c r="T42" t="str">
        <f t="shared" si="3"/>
        <v xml:space="preserve"> </v>
      </c>
    </row>
    <row r="43" spans="1:20" x14ac:dyDescent="0.25">
      <c r="A43" s="40"/>
      <c r="B43" s="40"/>
      <c r="D43" s="4"/>
      <c r="E43" s="4"/>
      <c r="F43" s="4"/>
      <c r="G43" s="4"/>
      <c r="H43" s="35"/>
      <c r="L43" s="40"/>
      <c r="Q43" s="126"/>
      <c r="R43" s="126"/>
      <c r="S43">
        <f t="shared" si="2"/>
        <v>0</v>
      </c>
      <c r="T43" t="str">
        <f t="shared" si="3"/>
        <v xml:space="preserve"> </v>
      </c>
    </row>
    <row r="44" spans="1:20" x14ac:dyDescent="0.25">
      <c r="A44" s="40"/>
      <c r="B44" s="40"/>
      <c r="C44" s="40"/>
      <c r="D44" s="4"/>
      <c r="E44" s="4"/>
      <c r="F44" s="4"/>
      <c r="G44" s="4"/>
      <c r="L44" s="40"/>
      <c r="Q44" s="126"/>
      <c r="R44" s="126"/>
      <c r="S44">
        <f t="shared" si="2"/>
        <v>0</v>
      </c>
      <c r="T44" t="str">
        <f t="shared" si="3"/>
        <v xml:space="preserve"> </v>
      </c>
    </row>
    <row r="45" spans="1:20" x14ac:dyDescent="0.25">
      <c r="A45" s="40"/>
      <c r="B45" s="40"/>
      <c r="C45" s="40"/>
      <c r="D45" s="4"/>
      <c r="E45" s="4"/>
      <c r="F45" s="4"/>
      <c r="G45" s="4"/>
      <c r="L45" s="40"/>
      <c r="Q45" s="126"/>
      <c r="R45" s="126"/>
      <c r="S45">
        <f t="shared" si="2"/>
        <v>0</v>
      </c>
      <c r="T45" t="str">
        <f>IF(S45&gt;0,S45," ")</f>
        <v xml:space="preserve"> </v>
      </c>
    </row>
    <row r="46" spans="1:20" x14ac:dyDescent="0.25">
      <c r="A46" s="40"/>
      <c r="B46" s="40"/>
      <c r="C46" s="40"/>
      <c r="D46" s="4"/>
      <c r="E46" s="4"/>
      <c r="F46" s="4"/>
      <c r="G46" s="4"/>
      <c r="L46" s="40"/>
      <c r="Q46" s="126"/>
      <c r="R46" s="126"/>
      <c r="S46">
        <f t="shared" si="2"/>
        <v>0</v>
      </c>
      <c r="T46" t="str">
        <f>IF(S46&gt;0,S46," ")</f>
        <v xml:space="preserve"> </v>
      </c>
    </row>
    <row r="47" spans="1:20" x14ac:dyDescent="0.25">
      <c r="A47" s="40"/>
      <c r="B47" s="40"/>
      <c r="C47" s="40"/>
      <c r="D47" s="4"/>
      <c r="E47" s="4"/>
      <c r="F47" s="4"/>
      <c r="G47" s="4"/>
      <c r="H47" s="35"/>
      <c r="L47" s="40"/>
      <c r="Q47" s="126"/>
      <c r="R47" s="126"/>
      <c r="S47">
        <f t="shared" si="2"/>
        <v>0</v>
      </c>
      <c r="T47" t="str">
        <f>IF(S47&gt;0,S47," ")</f>
        <v xml:space="preserve"> </v>
      </c>
    </row>
    <row r="48" spans="1:20" x14ac:dyDescent="0.25">
      <c r="A48" s="40"/>
      <c r="B48" s="40"/>
      <c r="C48" s="40"/>
      <c r="D48" s="4"/>
      <c r="E48" s="4"/>
      <c r="F48" s="4"/>
      <c r="G48" s="4"/>
      <c r="L48" s="40"/>
      <c r="Q48" s="126"/>
      <c r="R48" s="126"/>
      <c r="S48">
        <f t="shared" si="2"/>
        <v>0</v>
      </c>
      <c r="T48" t="str">
        <f>IF(S48&gt;0,S48," ")</f>
        <v xml:space="preserve"> </v>
      </c>
    </row>
    <row r="49" spans="1:20" x14ac:dyDescent="0.25">
      <c r="A49" s="40"/>
      <c r="B49" s="40"/>
      <c r="C49" s="40"/>
      <c r="D49" s="4"/>
      <c r="E49" s="4"/>
      <c r="F49" s="4"/>
      <c r="G49" s="4"/>
      <c r="L49" s="40"/>
      <c r="O49" s="127"/>
      <c r="Q49" s="126"/>
      <c r="R49" s="126"/>
      <c r="S49">
        <f t="shared" si="2"/>
        <v>0</v>
      </c>
      <c r="T49" t="str">
        <f t="shared" ref="T49:T107" si="4">IF(S49&gt;0,S49," ")</f>
        <v xml:space="preserve"> </v>
      </c>
    </row>
    <row r="50" spans="1:20" x14ac:dyDescent="0.25">
      <c r="A50" s="40"/>
      <c r="B50" s="40"/>
      <c r="C50" s="40"/>
      <c r="D50" s="4"/>
      <c r="E50" s="4"/>
      <c r="F50" s="4"/>
      <c r="G50" s="4"/>
      <c r="L50" s="40"/>
      <c r="Q50" s="126"/>
      <c r="R50" s="126"/>
      <c r="S50">
        <f t="shared" si="2"/>
        <v>0</v>
      </c>
      <c r="T50" t="str">
        <f t="shared" si="4"/>
        <v xml:space="preserve"> </v>
      </c>
    </row>
    <row r="51" spans="1:20" x14ac:dyDescent="0.25">
      <c r="A51" s="40"/>
      <c r="B51" s="40"/>
      <c r="C51" s="40"/>
      <c r="D51" s="4"/>
      <c r="E51" s="4"/>
      <c r="F51" s="4"/>
      <c r="G51" s="4"/>
      <c r="H51" s="35"/>
      <c r="J51" s="35"/>
      <c r="L51" s="40"/>
      <c r="O51" s="127"/>
      <c r="Q51" s="126"/>
      <c r="R51" s="126"/>
      <c r="S51">
        <f t="shared" si="2"/>
        <v>0</v>
      </c>
      <c r="T51" t="str">
        <f t="shared" si="4"/>
        <v xml:space="preserve"> </v>
      </c>
    </row>
    <row r="52" spans="1:20" x14ac:dyDescent="0.25">
      <c r="A52" s="40"/>
      <c r="B52" s="40"/>
      <c r="C52" s="40"/>
      <c r="D52" s="4"/>
      <c r="E52" s="4"/>
      <c r="F52" s="4"/>
      <c r="G52" s="4"/>
      <c r="L52" s="40"/>
      <c r="O52" s="127"/>
      <c r="Q52" s="126"/>
      <c r="R52" s="126"/>
      <c r="S52">
        <f t="shared" si="2"/>
        <v>0</v>
      </c>
      <c r="T52" t="str">
        <f t="shared" si="4"/>
        <v xml:space="preserve"> </v>
      </c>
    </row>
    <row r="53" spans="1:20" x14ac:dyDescent="0.25">
      <c r="A53" s="40"/>
      <c r="B53" s="40"/>
      <c r="C53" s="40"/>
      <c r="D53" s="4"/>
      <c r="E53" s="4"/>
      <c r="F53" s="4"/>
      <c r="G53" s="4"/>
      <c r="L53" s="40"/>
      <c r="O53" s="127"/>
      <c r="Q53" s="126"/>
      <c r="R53" s="126"/>
      <c r="S53">
        <f t="shared" si="2"/>
        <v>0</v>
      </c>
      <c r="T53" t="str">
        <f t="shared" si="4"/>
        <v xml:space="preserve"> </v>
      </c>
    </row>
    <row r="54" spans="1:20" x14ac:dyDescent="0.25">
      <c r="A54" s="40"/>
      <c r="B54" s="40"/>
      <c r="C54" s="40"/>
      <c r="D54" s="4"/>
      <c r="E54" s="4"/>
      <c r="F54" s="4"/>
      <c r="G54" s="4"/>
      <c r="L54" s="40"/>
      <c r="Q54" s="126"/>
      <c r="R54" s="126"/>
      <c r="S54">
        <f t="shared" si="2"/>
        <v>0</v>
      </c>
      <c r="T54" t="str">
        <f t="shared" si="4"/>
        <v xml:space="preserve"> </v>
      </c>
    </row>
    <row r="55" spans="1:20" x14ac:dyDescent="0.25">
      <c r="A55" s="40"/>
      <c r="B55" s="40"/>
      <c r="C55" s="40"/>
      <c r="D55" s="4"/>
      <c r="E55" s="4"/>
      <c r="F55" s="4"/>
      <c r="G55" s="4"/>
      <c r="L55" s="40"/>
      <c r="O55" s="127"/>
      <c r="Q55" s="126"/>
      <c r="R55" s="126"/>
      <c r="S55">
        <f t="shared" si="2"/>
        <v>0</v>
      </c>
      <c r="T55" t="str">
        <f t="shared" si="4"/>
        <v xml:space="preserve"> </v>
      </c>
    </row>
    <row r="56" spans="1:20" x14ac:dyDescent="0.25">
      <c r="A56" s="40"/>
      <c r="B56" s="40"/>
      <c r="C56" s="40"/>
      <c r="D56" s="4"/>
      <c r="E56" s="4"/>
      <c r="F56" s="4"/>
      <c r="G56" s="4"/>
      <c r="H56" s="35"/>
      <c r="L56" s="40"/>
      <c r="O56" s="127"/>
      <c r="Q56" s="126"/>
      <c r="R56" s="126"/>
      <c r="S56">
        <f t="shared" si="2"/>
        <v>0</v>
      </c>
      <c r="T56" t="str">
        <f t="shared" si="4"/>
        <v xml:space="preserve"> </v>
      </c>
    </row>
    <row r="57" spans="1:20" x14ac:dyDescent="0.25">
      <c r="A57" s="40"/>
      <c r="B57" s="40"/>
      <c r="C57" s="40"/>
      <c r="D57" s="4"/>
      <c r="E57" s="4"/>
      <c r="F57" s="4"/>
      <c r="G57" s="4"/>
      <c r="L57" s="40"/>
      <c r="Q57" s="126"/>
      <c r="R57" s="126"/>
      <c r="S57">
        <f t="shared" si="2"/>
        <v>0</v>
      </c>
      <c r="T57" t="str">
        <f t="shared" si="4"/>
        <v xml:space="preserve"> </v>
      </c>
    </row>
    <row r="58" spans="1:20" x14ac:dyDescent="0.25">
      <c r="A58" s="40"/>
      <c r="B58" s="40"/>
      <c r="C58" s="40"/>
      <c r="D58" s="4"/>
      <c r="E58" s="4"/>
      <c r="F58" s="4"/>
      <c r="G58" s="4"/>
      <c r="L58" s="40"/>
      <c r="O58" s="128"/>
      <c r="Q58" s="126"/>
      <c r="R58" s="126"/>
      <c r="S58">
        <f t="shared" si="2"/>
        <v>0</v>
      </c>
      <c r="T58" t="str">
        <f t="shared" si="4"/>
        <v xml:space="preserve"> </v>
      </c>
    </row>
    <row r="59" spans="1:20" x14ac:dyDescent="0.25">
      <c r="A59" s="40"/>
      <c r="B59" s="40"/>
      <c r="C59" s="40"/>
      <c r="D59" s="4"/>
      <c r="E59" s="4"/>
      <c r="F59" s="4"/>
      <c r="G59" s="4"/>
      <c r="H59" s="35"/>
      <c r="L59" s="40"/>
      <c r="O59" s="128"/>
      <c r="Q59" s="126"/>
      <c r="R59" s="126"/>
      <c r="S59">
        <f t="shared" si="2"/>
        <v>0</v>
      </c>
      <c r="T59" t="str">
        <f t="shared" si="4"/>
        <v xml:space="preserve"> </v>
      </c>
    </row>
    <row r="60" spans="1:20" x14ac:dyDescent="0.25">
      <c r="A60" s="40"/>
      <c r="B60" s="40"/>
      <c r="C60" s="40"/>
      <c r="D60" s="4"/>
      <c r="E60" s="4"/>
      <c r="F60" s="4"/>
      <c r="G60" s="4"/>
      <c r="L60" s="40"/>
      <c r="O60" s="128"/>
      <c r="Q60" s="126"/>
      <c r="R60" s="126"/>
      <c r="S60">
        <f t="shared" si="2"/>
        <v>0</v>
      </c>
      <c r="T60" t="str">
        <f t="shared" si="4"/>
        <v xml:space="preserve"> </v>
      </c>
    </row>
    <row r="61" spans="1:20" x14ac:dyDescent="0.25">
      <c r="A61" s="40"/>
      <c r="B61" s="40"/>
      <c r="C61" s="40"/>
      <c r="D61" s="4"/>
      <c r="E61" s="4"/>
      <c r="F61" s="4"/>
      <c r="G61" s="4"/>
      <c r="L61" s="40"/>
      <c r="O61" s="128"/>
      <c r="Q61" s="126"/>
      <c r="R61" s="126"/>
      <c r="S61">
        <f t="shared" si="2"/>
        <v>0</v>
      </c>
      <c r="T61" t="str">
        <f t="shared" si="4"/>
        <v xml:space="preserve"> </v>
      </c>
    </row>
    <row r="62" spans="1:20" x14ac:dyDescent="0.25">
      <c r="A62" s="40"/>
      <c r="B62" s="40"/>
      <c r="C62" s="40"/>
      <c r="D62" s="4"/>
      <c r="E62" s="4"/>
      <c r="F62" s="4"/>
      <c r="G62" s="4"/>
      <c r="L62" s="40"/>
      <c r="O62" s="128"/>
      <c r="Q62" s="126"/>
      <c r="R62" s="126"/>
      <c r="S62">
        <f t="shared" si="2"/>
        <v>0</v>
      </c>
      <c r="T62" t="str">
        <f t="shared" si="4"/>
        <v xml:space="preserve"> </v>
      </c>
    </row>
    <row r="63" spans="1:20" x14ac:dyDescent="0.25">
      <c r="A63" s="40"/>
      <c r="B63" s="40"/>
      <c r="C63" s="40"/>
      <c r="D63" s="4"/>
      <c r="E63" s="4"/>
      <c r="F63" s="4"/>
      <c r="G63" s="4"/>
      <c r="H63" s="35"/>
      <c r="L63" s="40"/>
      <c r="O63" s="128"/>
      <c r="Q63" s="126"/>
      <c r="R63" s="126"/>
      <c r="S63">
        <f t="shared" si="2"/>
        <v>0</v>
      </c>
      <c r="T63" t="str">
        <f t="shared" si="4"/>
        <v xml:space="preserve"> </v>
      </c>
    </row>
    <row r="64" spans="1:20" x14ac:dyDescent="0.25">
      <c r="A64" s="40"/>
      <c r="B64" s="40"/>
      <c r="C64" s="40"/>
      <c r="D64" s="4"/>
      <c r="E64" s="4"/>
      <c r="F64" s="4"/>
      <c r="G64" s="4"/>
      <c r="L64" s="40"/>
      <c r="O64" s="128"/>
      <c r="Q64" s="126"/>
      <c r="R64" s="126"/>
      <c r="S64">
        <f t="shared" si="2"/>
        <v>0</v>
      </c>
      <c r="T64" t="str">
        <f t="shared" si="4"/>
        <v xml:space="preserve"> </v>
      </c>
    </row>
    <row r="65" spans="1:20" x14ac:dyDescent="0.25">
      <c r="A65" s="40"/>
      <c r="B65" s="40"/>
      <c r="C65" s="40"/>
      <c r="D65" s="4"/>
      <c r="E65" s="4"/>
      <c r="F65" s="4"/>
      <c r="G65" s="4"/>
      <c r="H65" s="35"/>
      <c r="L65" s="40"/>
      <c r="O65" s="128"/>
      <c r="Q65" s="126"/>
      <c r="R65" s="126"/>
      <c r="S65">
        <f t="shared" si="2"/>
        <v>0</v>
      </c>
      <c r="T65" t="str">
        <f t="shared" si="4"/>
        <v xml:space="preserve"> </v>
      </c>
    </row>
    <row r="66" spans="1:20" x14ac:dyDescent="0.25">
      <c r="A66" s="40"/>
      <c r="B66" s="40"/>
      <c r="C66" s="40"/>
      <c r="D66" s="4"/>
      <c r="E66" s="4"/>
      <c r="F66" s="4"/>
      <c r="G66" s="4"/>
      <c r="L66" s="40"/>
      <c r="O66" s="128"/>
      <c r="Q66" s="126"/>
      <c r="R66" s="126"/>
      <c r="S66">
        <f t="shared" si="2"/>
        <v>0</v>
      </c>
      <c r="T66" t="str">
        <f t="shared" si="4"/>
        <v xml:space="preserve"> </v>
      </c>
    </row>
    <row r="67" spans="1:20" x14ac:dyDescent="0.25">
      <c r="A67" s="40"/>
      <c r="B67" s="40"/>
      <c r="C67" s="40"/>
      <c r="D67" s="4"/>
      <c r="E67" s="4"/>
      <c r="F67" s="4"/>
      <c r="G67" s="4"/>
      <c r="H67" s="35"/>
      <c r="L67" s="40"/>
      <c r="Q67" s="126"/>
      <c r="R67" s="126"/>
      <c r="S67">
        <f t="shared" si="2"/>
        <v>0</v>
      </c>
      <c r="T67" t="str">
        <f t="shared" si="4"/>
        <v xml:space="preserve"> </v>
      </c>
    </row>
    <row r="68" spans="1:20" x14ac:dyDescent="0.25">
      <c r="A68" s="40"/>
      <c r="B68" s="40"/>
      <c r="C68" s="40"/>
      <c r="D68" s="4"/>
      <c r="E68" s="4"/>
      <c r="F68" s="4"/>
      <c r="G68" s="4"/>
      <c r="L68" s="40"/>
      <c r="Q68" s="126"/>
      <c r="R68" s="126"/>
      <c r="S68">
        <f t="shared" si="2"/>
        <v>0</v>
      </c>
      <c r="T68" t="str">
        <f t="shared" si="4"/>
        <v xml:space="preserve"> </v>
      </c>
    </row>
    <row r="69" spans="1:20" x14ac:dyDescent="0.25">
      <c r="A69" s="40"/>
      <c r="B69" s="40"/>
      <c r="C69" s="40"/>
      <c r="D69" s="4"/>
      <c r="E69" s="4"/>
      <c r="F69" s="4"/>
      <c r="G69" s="4"/>
      <c r="H69" s="35"/>
      <c r="L69" s="40"/>
      <c r="Q69" s="126"/>
      <c r="R69" s="126"/>
      <c r="S69">
        <f t="shared" si="2"/>
        <v>0</v>
      </c>
      <c r="T69" t="str">
        <f t="shared" si="4"/>
        <v xml:space="preserve"> </v>
      </c>
    </row>
    <row r="70" spans="1:20" x14ac:dyDescent="0.25">
      <c r="A70" s="40"/>
      <c r="B70" s="40"/>
      <c r="C70" s="40"/>
      <c r="D70" s="4"/>
      <c r="E70" s="4"/>
      <c r="F70" s="4"/>
      <c r="G70" s="4"/>
      <c r="L70" s="40"/>
      <c r="Q70" s="126"/>
      <c r="R70" s="126"/>
      <c r="S70">
        <f t="shared" si="2"/>
        <v>0</v>
      </c>
      <c r="T70" t="str">
        <f t="shared" si="4"/>
        <v xml:space="preserve"> </v>
      </c>
    </row>
    <row r="71" spans="1:20" x14ac:dyDescent="0.25">
      <c r="A71" s="40"/>
      <c r="B71" s="40"/>
      <c r="C71" s="40"/>
      <c r="D71" s="4"/>
      <c r="E71" s="4"/>
      <c r="F71" s="4"/>
      <c r="G71" s="4"/>
      <c r="L71" s="40"/>
      <c r="Q71" s="126"/>
      <c r="R71" s="126"/>
      <c r="S71">
        <f t="shared" si="2"/>
        <v>0</v>
      </c>
      <c r="T71" t="str">
        <f t="shared" si="4"/>
        <v xml:space="preserve"> </v>
      </c>
    </row>
    <row r="72" spans="1:20" x14ac:dyDescent="0.25">
      <c r="A72" s="40"/>
      <c r="B72" s="40"/>
      <c r="C72" s="40"/>
      <c r="D72" s="4"/>
      <c r="E72" s="4"/>
      <c r="F72" s="4"/>
      <c r="G72" s="4"/>
      <c r="L72" s="40"/>
      <c r="Q72" s="126"/>
      <c r="R72" s="126"/>
      <c r="S72">
        <f t="shared" si="2"/>
        <v>0</v>
      </c>
      <c r="T72" t="str">
        <f t="shared" si="4"/>
        <v xml:space="preserve"> </v>
      </c>
    </row>
    <row r="73" spans="1:20" x14ac:dyDescent="0.25">
      <c r="A73" s="40"/>
      <c r="B73" s="40"/>
      <c r="C73" s="40"/>
      <c r="D73" s="4"/>
      <c r="E73" s="4"/>
      <c r="F73" s="4"/>
      <c r="G73" s="4"/>
      <c r="L73" s="40"/>
      <c r="Q73" s="126"/>
      <c r="R73" s="126"/>
      <c r="S73">
        <f t="shared" si="2"/>
        <v>0</v>
      </c>
      <c r="T73" t="str">
        <f t="shared" si="4"/>
        <v xml:space="preserve"> </v>
      </c>
    </row>
    <row r="74" spans="1:20" x14ac:dyDescent="0.25">
      <c r="A74" s="40"/>
      <c r="B74" s="40"/>
      <c r="C74" s="40"/>
      <c r="D74" s="4"/>
      <c r="E74" s="4"/>
      <c r="F74" s="4"/>
      <c r="G74" s="4"/>
      <c r="L74" s="40"/>
      <c r="Q74" s="126"/>
      <c r="R74" s="126"/>
      <c r="S74">
        <f t="shared" si="2"/>
        <v>0</v>
      </c>
      <c r="T74" t="str">
        <f t="shared" si="4"/>
        <v xml:space="preserve"> </v>
      </c>
    </row>
    <row r="75" spans="1:20" x14ac:dyDescent="0.25">
      <c r="A75" s="40"/>
      <c r="B75" s="40"/>
      <c r="C75" s="40"/>
      <c r="D75" s="4"/>
      <c r="E75" s="4"/>
      <c r="F75" s="4"/>
      <c r="G75" s="4"/>
      <c r="L75" s="40"/>
      <c r="Q75" s="126"/>
      <c r="R75" s="126"/>
      <c r="S75">
        <f t="shared" ref="S75:S108" si="5">Q75+R75</f>
        <v>0</v>
      </c>
      <c r="T75" t="str">
        <f t="shared" si="4"/>
        <v xml:space="preserve"> </v>
      </c>
    </row>
    <row r="76" spans="1:20" x14ac:dyDescent="0.25">
      <c r="A76" s="40"/>
      <c r="B76" s="40"/>
      <c r="C76" s="40"/>
      <c r="D76" s="4"/>
      <c r="E76" s="4"/>
      <c r="F76" s="4"/>
      <c r="G76" s="4"/>
      <c r="L76" s="40"/>
      <c r="Q76" s="126"/>
      <c r="R76" s="126"/>
      <c r="S76">
        <f t="shared" si="5"/>
        <v>0</v>
      </c>
      <c r="T76" t="str">
        <f t="shared" si="4"/>
        <v xml:space="preserve"> </v>
      </c>
    </row>
    <row r="77" spans="1:20" x14ac:dyDescent="0.25">
      <c r="A77" s="40"/>
      <c r="B77" s="40"/>
      <c r="C77" s="40"/>
      <c r="D77" s="4"/>
      <c r="E77" s="4"/>
      <c r="F77" s="4"/>
      <c r="G77" s="4"/>
      <c r="H77" s="35"/>
      <c r="L77" s="40"/>
      <c r="Q77" s="126"/>
      <c r="R77" s="126"/>
      <c r="S77">
        <f t="shared" si="5"/>
        <v>0</v>
      </c>
      <c r="T77" t="str">
        <f t="shared" si="4"/>
        <v xml:space="preserve"> </v>
      </c>
    </row>
    <row r="78" spans="1:20" x14ac:dyDescent="0.25">
      <c r="A78" s="40"/>
      <c r="B78" s="40"/>
      <c r="C78" s="40"/>
      <c r="D78" s="4"/>
      <c r="E78" s="4"/>
      <c r="F78" s="4"/>
      <c r="G78" s="4"/>
      <c r="L78" s="40"/>
      <c r="Q78" s="126"/>
      <c r="R78" s="126"/>
      <c r="S78">
        <f t="shared" si="5"/>
        <v>0</v>
      </c>
      <c r="T78" t="str">
        <f t="shared" si="4"/>
        <v xml:space="preserve"> </v>
      </c>
    </row>
    <row r="79" spans="1:20" x14ac:dyDescent="0.25">
      <c r="A79" s="40"/>
      <c r="B79" s="40"/>
      <c r="C79" s="40"/>
      <c r="D79" s="4"/>
      <c r="E79" s="4"/>
      <c r="F79" s="4"/>
      <c r="G79" s="4"/>
      <c r="H79" s="35"/>
      <c r="L79" s="40"/>
      <c r="Q79" s="126"/>
      <c r="R79" s="126"/>
      <c r="S79">
        <f t="shared" si="5"/>
        <v>0</v>
      </c>
      <c r="T79" t="str">
        <f t="shared" si="4"/>
        <v xml:space="preserve"> </v>
      </c>
    </row>
    <row r="80" spans="1:20" x14ac:dyDescent="0.25">
      <c r="A80" s="40"/>
      <c r="B80" s="40"/>
      <c r="C80" s="40"/>
      <c r="D80" s="4"/>
      <c r="E80" s="4"/>
      <c r="F80" s="4"/>
      <c r="G80" s="4"/>
      <c r="L80" s="40"/>
      <c r="Q80" s="126"/>
      <c r="R80" s="126"/>
      <c r="S80">
        <f t="shared" si="5"/>
        <v>0</v>
      </c>
      <c r="T80" t="str">
        <f t="shared" si="4"/>
        <v xml:space="preserve"> </v>
      </c>
    </row>
    <row r="81" spans="1:20" x14ac:dyDescent="0.25">
      <c r="A81" s="40"/>
      <c r="B81" s="40"/>
      <c r="C81" s="40"/>
      <c r="D81" s="4"/>
      <c r="E81" s="4"/>
      <c r="F81" s="4"/>
      <c r="G81" s="4"/>
      <c r="L81" s="40"/>
      <c r="Q81" s="126"/>
      <c r="R81" s="126"/>
      <c r="S81">
        <f t="shared" si="5"/>
        <v>0</v>
      </c>
      <c r="T81" t="str">
        <f t="shared" si="4"/>
        <v xml:space="preserve"> </v>
      </c>
    </row>
    <row r="82" spans="1:20" x14ac:dyDescent="0.25">
      <c r="A82" s="40"/>
      <c r="B82" s="40"/>
      <c r="C82" s="40"/>
      <c r="D82" s="4"/>
      <c r="E82" s="4"/>
      <c r="F82" s="4"/>
      <c r="G82" s="4"/>
      <c r="L82" s="40"/>
      <c r="Q82" s="126"/>
      <c r="R82" s="126"/>
      <c r="S82">
        <f t="shared" si="5"/>
        <v>0</v>
      </c>
      <c r="T82" t="str">
        <f t="shared" si="4"/>
        <v xml:space="preserve"> </v>
      </c>
    </row>
    <row r="83" spans="1:20" x14ac:dyDescent="0.25">
      <c r="A83" s="40"/>
      <c r="B83" s="40"/>
      <c r="C83" s="40"/>
      <c r="D83" s="4"/>
      <c r="E83" s="4"/>
      <c r="F83" s="4"/>
      <c r="G83" s="4"/>
      <c r="L83" s="40"/>
      <c r="Q83" s="126"/>
      <c r="R83" s="126"/>
      <c r="S83">
        <f t="shared" si="5"/>
        <v>0</v>
      </c>
      <c r="T83" t="str">
        <f t="shared" si="4"/>
        <v xml:space="preserve"> </v>
      </c>
    </row>
    <row r="84" spans="1:20" x14ac:dyDescent="0.25">
      <c r="A84" s="40"/>
      <c r="B84" s="40"/>
      <c r="C84" s="40"/>
      <c r="D84" s="4"/>
      <c r="E84" s="4"/>
      <c r="F84" s="4"/>
      <c r="G84" s="4"/>
      <c r="H84" s="35"/>
      <c r="L84" s="40"/>
      <c r="Q84" s="126"/>
      <c r="R84" s="126"/>
      <c r="S84">
        <f t="shared" si="5"/>
        <v>0</v>
      </c>
      <c r="T84" t="str">
        <f t="shared" si="4"/>
        <v xml:space="preserve"> </v>
      </c>
    </row>
    <row r="85" spans="1:20" x14ac:dyDescent="0.25">
      <c r="A85" s="40"/>
      <c r="B85" s="40"/>
      <c r="C85" s="40"/>
      <c r="D85" s="4"/>
      <c r="E85" s="4"/>
      <c r="F85" s="4"/>
      <c r="G85" s="4"/>
      <c r="L85" s="40"/>
      <c r="Q85" s="126"/>
      <c r="R85" s="126"/>
      <c r="S85">
        <f t="shared" si="5"/>
        <v>0</v>
      </c>
      <c r="T85" t="str">
        <f t="shared" si="4"/>
        <v xml:space="preserve"> </v>
      </c>
    </row>
    <row r="86" spans="1:20" x14ac:dyDescent="0.25">
      <c r="A86" s="40"/>
      <c r="B86" s="40"/>
      <c r="C86" s="40"/>
      <c r="D86" s="4"/>
      <c r="E86" s="4"/>
      <c r="F86" s="4"/>
      <c r="G86" s="4"/>
      <c r="L86" s="40"/>
      <c r="Q86" s="126"/>
      <c r="R86" s="126"/>
      <c r="S86">
        <f t="shared" si="5"/>
        <v>0</v>
      </c>
      <c r="T86" t="str">
        <f t="shared" si="4"/>
        <v xml:space="preserve"> </v>
      </c>
    </row>
    <row r="87" spans="1:20" x14ac:dyDescent="0.25">
      <c r="A87" s="40"/>
      <c r="B87" s="40"/>
      <c r="C87" s="40"/>
      <c r="D87" s="4"/>
      <c r="E87" s="4"/>
      <c r="F87" s="4"/>
      <c r="G87" s="4"/>
      <c r="L87" s="40"/>
      <c r="Q87" s="126"/>
      <c r="R87" s="126"/>
      <c r="S87">
        <f t="shared" si="5"/>
        <v>0</v>
      </c>
      <c r="T87" t="str">
        <f t="shared" si="4"/>
        <v xml:space="preserve"> </v>
      </c>
    </row>
    <row r="88" spans="1:20" x14ac:dyDescent="0.25">
      <c r="A88" s="40"/>
      <c r="B88" s="40"/>
      <c r="C88" s="40"/>
      <c r="D88" s="4"/>
      <c r="E88" s="4"/>
      <c r="F88" s="4"/>
      <c r="G88" s="4"/>
      <c r="L88" s="40"/>
      <c r="Q88" s="126"/>
      <c r="R88" s="126"/>
      <c r="S88">
        <f t="shared" si="5"/>
        <v>0</v>
      </c>
      <c r="T88" t="str">
        <f t="shared" si="4"/>
        <v xml:space="preserve"> </v>
      </c>
    </row>
    <row r="89" spans="1:20" x14ac:dyDescent="0.25">
      <c r="A89" s="40"/>
      <c r="B89" s="40"/>
      <c r="C89" s="40"/>
      <c r="D89" s="4"/>
      <c r="E89" s="4"/>
      <c r="F89" s="4"/>
      <c r="G89" s="4"/>
      <c r="L89" s="40"/>
      <c r="Q89" s="126"/>
      <c r="R89" s="126"/>
      <c r="S89">
        <f t="shared" si="5"/>
        <v>0</v>
      </c>
      <c r="T89" t="str">
        <f t="shared" si="4"/>
        <v xml:space="preserve"> </v>
      </c>
    </row>
    <row r="90" spans="1:20" x14ac:dyDescent="0.25">
      <c r="A90" s="40"/>
      <c r="B90" s="40"/>
      <c r="C90" s="40"/>
      <c r="D90" s="4"/>
      <c r="E90" s="4"/>
      <c r="F90" s="4"/>
      <c r="G90" s="4"/>
      <c r="L90" s="40"/>
      <c r="Q90" s="126"/>
      <c r="R90" s="126"/>
      <c r="S90">
        <f t="shared" si="5"/>
        <v>0</v>
      </c>
      <c r="T90" t="str">
        <f t="shared" si="4"/>
        <v xml:space="preserve"> </v>
      </c>
    </row>
    <row r="91" spans="1:20" x14ac:dyDescent="0.25">
      <c r="A91" s="40"/>
      <c r="B91" s="40"/>
      <c r="C91" s="40"/>
      <c r="D91" s="4"/>
      <c r="E91" s="4"/>
      <c r="F91" s="4"/>
      <c r="G91" s="4"/>
      <c r="L91" s="40"/>
      <c r="Q91" s="126"/>
      <c r="R91" s="126"/>
      <c r="S91">
        <f t="shared" si="5"/>
        <v>0</v>
      </c>
      <c r="T91" t="str">
        <f t="shared" si="4"/>
        <v xml:space="preserve"> </v>
      </c>
    </row>
    <row r="92" spans="1:20" x14ac:dyDescent="0.25">
      <c r="A92" s="40"/>
      <c r="B92" s="40"/>
      <c r="C92" s="40"/>
      <c r="D92" s="4"/>
      <c r="E92" s="4"/>
      <c r="F92" s="4"/>
      <c r="G92" s="4"/>
      <c r="L92" s="40"/>
      <c r="Q92" s="126"/>
      <c r="R92" s="126"/>
      <c r="S92">
        <f t="shared" si="5"/>
        <v>0</v>
      </c>
      <c r="T92" t="str">
        <f t="shared" si="4"/>
        <v xml:space="preserve"> </v>
      </c>
    </row>
    <row r="93" spans="1:20" x14ac:dyDescent="0.25">
      <c r="A93" s="40"/>
      <c r="B93" s="40"/>
      <c r="C93" s="40"/>
      <c r="D93" s="4"/>
      <c r="E93" s="4"/>
      <c r="F93" s="4"/>
      <c r="G93" s="4"/>
      <c r="L93" s="40"/>
      <c r="Q93" s="126"/>
      <c r="R93" s="126"/>
      <c r="S93">
        <f t="shared" si="5"/>
        <v>0</v>
      </c>
      <c r="T93" t="str">
        <f t="shared" si="4"/>
        <v xml:space="preserve"> </v>
      </c>
    </row>
    <row r="94" spans="1:20" x14ac:dyDescent="0.25">
      <c r="A94" s="40"/>
      <c r="B94" s="40"/>
      <c r="C94" s="40"/>
      <c r="D94" s="4"/>
      <c r="E94" s="4"/>
      <c r="F94" s="4"/>
      <c r="G94" s="4"/>
      <c r="L94" s="40"/>
      <c r="Q94" s="126"/>
      <c r="R94" s="126"/>
      <c r="S94">
        <f t="shared" si="5"/>
        <v>0</v>
      </c>
      <c r="T94" t="str">
        <f t="shared" si="4"/>
        <v xml:space="preserve"> </v>
      </c>
    </row>
    <row r="95" spans="1:20" x14ac:dyDescent="0.25">
      <c r="A95" s="40"/>
      <c r="B95" s="40"/>
      <c r="C95" s="40"/>
      <c r="D95" s="4"/>
      <c r="E95" s="4"/>
      <c r="F95" s="4"/>
      <c r="G95" s="4"/>
      <c r="L95" s="40"/>
      <c r="Q95" s="126"/>
      <c r="R95" s="126"/>
      <c r="S95">
        <f t="shared" si="5"/>
        <v>0</v>
      </c>
      <c r="T95" t="str">
        <f t="shared" si="4"/>
        <v xml:space="preserve"> </v>
      </c>
    </row>
    <row r="96" spans="1:20" x14ac:dyDescent="0.25">
      <c r="A96" s="40"/>
      <c r="B96" s="40"/>
      <c r="C96" s="40"/>
      <c r="D96" s="4"/>
      <c r="E96" s="4"/>
      <c r="F96" s="4"/>
      <c r="G96" s="4"/>
      <c r="L96" s="40"/>
      <c r="Q96" s="126"/>
      <c r="R96" s="126"/>
      <c r="S96">
        <f t="shared" si="5"/>
        <v>0</v>
      </c>
      <c r="T96" t="str">
        <f t="shared" si="4"/>
        <v xml:space="preserve"> </v>
      </c>
    </row>
    <row r="97" spans="1:20" x14ac:dyDescent="0.25">
      <c r="A97" s="40"/>
      <c r="B97" s="40"/>
      <c r="C97" s="40"/>
      <c r="D97" s="4"/>
      <c r="E97" s="4"/>
      <c r="F97" s="4"/>
      <c r="G97" s="4"/>
      <c r="L97" s="40"/>
      <c r="Q97" s="126"/>
      <c r="R97" s="126"/>
      <c r="S97">
        <f t="shared" si="5"/>
        <v>0</v>
      </c>
      <c r="T97" t="str">
        <f t="shared" si="4"/>
        <v xml:space="preserve"> </v>
      </c>
    </row>
    <row r="98" spans="1:20" x14ac:dyDescent="0.25">
      <c r="A98" s="40"/>
      <c r="B98" s="40"/>
      <c r="C98" s="40"/>
      <c r="D98" s="4"/>
      <c r="E98" s="4"/>
      <c r="F98" s="4"/>
      <c r="G98" s="4"/>
      <c r="L98" s="40"/>
      <c r="Q98" s="126"/>
      <c r="R98" s="126"/>
      <c r="S98">
        <f t="shared" si="5"/>
        <v>0</v>
      </c>
      <c r="T98" t="str">
        <f t="shared" si="4"/>
        <v xml:space="preserve"> </v>
      </c>
    </row>
    <row r="99" spans="1:20" x14ac:dyDescent="0.25">
      <c r="A99" s="40"/>
      <c r="B99" s="40"/>
      <c r="C99" s="40"/>
      <c r="D99" s="4"/>
      <c r="E99" s="4"/>
      <c r="F99" s="4"/>
      <c r="G99" s="4"/>
      <c r="L99" s="40"/>
      <c r="Q99" s="126"/>
      <c r="R99" s="126"/>
      <c r="S99">
        <f t="shared" si="5"/>
        <v>0</v>
      </c>
      <c r="T99" t="str">
        <f t="shared" si="4"/>
        <v xml:space="preserve"> </v>
      </c>
    </row>
    <row r="100" spans="1:20" x14ac:dyDescent="0.25">
      <c r="A100" s="40"/>
      <c r="B100" s="40"/>
      <c r="C100" s="40"/>
      <c r="D100" s="4"/>
      <c r="E100" s="4"/>
      <c r="F100" s="4"/>
      <c r="G100" s="4"/>
      <c r="L100" s="40"/>
      <c r="Q100" s="126"/>
      <c r="R100" s="126"/>
      <c r="S100">
        <f t="shared" si="5"/>
        <v>0</v>
      </c>
      <c r="T100" t="str">
        <f t="shared" si="4"/>
        <v xml:space="preserve"> </v>
      </c>
    </row>
    <row r="101" spans="1:20" x14ac:dyDescent="0.25">
      <c r="A101" s="40"/>
      <c r="B101" s="40"/>
      <c r="C101" s="40"/>
      <c r="D101" s="4"/>
      <c r="E101" s="4"/>
      <c r="F101" s="4"/>
      <c r="G101" s="4"/>
      <c r="L101" s="40"/>
      <c r="Q101" s="126"/>
      <c r="R101" s="126"/>
      <c r="S101">
        <f t="shared" si="5"/>
        <v>0</v>
      </c>
      <c r="T101" t="str">
        <f t="shared" si="4"/>
        <v xml:space="preserve"> </v>
      </c>
    </row>
    <row r="102" spans="1:20" x14ac:dyDescent="0.25">
      <c r="A102" s="40"/>
      <c r="B102" s="40"/>
      <c r="C102" s="40"/>
      <c r="D102" s="4"/>
      <c r="E102" s="4"/>
      <c r="F102" s="4"/>
      <c r="G102" s="4"/>
      <c r="L102" s="40"/>
      <c r="Q102" s="126"/>
      <c r="R102" s="126"/>
      <c r="S102">
        <f t="shared" si="5"/>
        <v>0</v>
      </c>
      <c r="T102" t="str">
        <f t="shared" si="4"/>
        <v xml:space="preserve"> </v>
      </c>
    </row>
    <row r="103" spans="1:20" x14ac:dyDescent="0.25">
      <c r="A103" s="40"/>
      <c r="B103" s="40"/>
      <c r="C103" s="40"/>
      <c r="D103" s="4"/>
      <c r="E103" s="4"/>
      <c r="F103" s="4"/>
      <c r="G103" s="4"/>
      <c r="L103" s="40"/>
      <c r="Q103" s="126"/>
      <c r="R103" s="126"/>
      <c r="S103">
        <f t="shared" si="5"/>
        <v>0</v>
      </c>
      <c r="T103" t="str">
        <f t="shared" si="4"/>
        <v xml:space="preserve"> </v>
      </c>
    </row>
    <row r="104" spans="1:20" x14ac:dyDescent="0.25">
      <c r="A104" s="40"/>
      <c r="B104" s="40"/>
      <c r="C104" s="40"/>
      <c r="D104" s="4"/>
      <c r="E104" s="4"/>
      <c r="F104" s="4"/>
      <c r="G104" s="4"/>
      <c r="L104" s="40"/>
      <c r="Q104" s="126"/>
      <c r="R104" s="126"/>
      <c r="S104">
        <f t="shared" si="5"/>
        <v>0</v>
      </c>
      <c r="T104" t="str">
        <f t="shared" si="4"/>
        <v xml:space="preserve"> </v>
      </c>
    </row>
    <row r="105" spans="1:20" x14ac:dyDescent="0.25">
      <c r="A105" s="40"/>
      <c r="B105" s="40"/>
      <c r="C105" s="40"/>
      <c r="D105" s="4"/>
      <c r="E105" s="4"/>
      <c r="F105" s="4"/>
      <c r="G105" s="4"/>
      <c r="L105" s="40"/>
      <c r="Q105" s="126"/>
      <c r="R105" s="126"/>
      <c r="S105">
        <f t="shared" si="5"/>
        <v>0</v>
      </c>
      <c r="T105" t="str">
        <f t="shared" si="4"/>
        <v xml:space="preserve"> </v>
      </c>
    </row>
    <row r="106" spans="1:20" x14ac:dyDescent="0.25">
      <c r="A106" s="40"/>
      <c r="B106" s="40"/>
      <c r="C106" s="40"/>
      <c r="D106" s="4"/>
      <c r="E106" s="4"/>
      <c r="F106" s="4"/>
      <c r="G106" s="4"/>
      <c r="L106" s="40"/>
      <c r="Q106" s="126"/>
      <c r="R106" s="126"/>
      <c r="S106">
        <f t="shared" si="5"/>
        <v>0</v>
      </c>
      <c r="T106" t="str">
        <f t="shared" si="4"/>
        <v xml:space="preserve"> </v>
      </c>
    </row>
    <row r="107" spans="1:20" x14ac:dyDescent="0.25">
      <c r="A107" s="40"/>
      <c r="B107" s="40"/>
      <c r="C107" s="40"/>
      <c r="D107" s="4"/>
      <c r="E107" s="4"/>
      <c r="F107" s="4"/>
      <c r="G107" s="4"/>
      <c r="L107" s="40"/>
      <c r="Q107" s="126"/>
      <c r="R107" s="126"/>
      <c r="S107">
        <f t="shared" si="5"/>
        <v>0</v>
      </c>
      <c r="T107" t="str">
        <f t="shared" si="4"/>
        <v xml:space="preserve"> </v>
      </c>
    </row>
    <row r="108" spans="1:20" x14ac:dyDescent="0.25">
      <c r="A108" s="40"/>
      <c r="B108" s="40"/>
      <c r="C108" s="40"/>
      <c r="D108" s="4"/>
      <c r="E108" s="4"/>
      <c r="F108" s="4"/>
      <c r="G108" s="4"/>
      <c r="L108" s="40"/>
      <c r="Q108" s="126"/>
      <c r="R108" s="126"/>
      <c r="S108">
        <f t="shared" si="5"/>
        <v>0</v>
      </c>
      <c r="T108" t="str">
        <f>IF(S108&gt;0,S108," ")</f>
        <v xml:space="preserve"> </v>
      </c>
    </row>
  </sheetData>
  <phoneticPr fontId="1" type="noConversion"/>
  <conditionalFormatting sqref="A2:A108">
    <cfRule type="cellIs" dxfId="11" priority="3" operator="greaterThan">
      <formula>0</formula>
    </cfRule>
    <cfRule type="cellIs" dxfId="10" priority="4" operator="equal">
      <formula>0</formula>
    </cfRule>
  </conditionalFormatting>
  <conditionalFormatting sqref="B2:B108">
    <cfRule type="cellIs" dxfId="9" priority="1" operator="equal">
      <formula>3</formula>
    </cfRule>
    <cfRule type="cellIs" dxfId="8" priority="2" operator="lessThan">
      <formula>3</formula>
    </cfRule>
  </conditionalFormatting>
  <conditionalFormatting sqref="E2:G108">
    <cfRule type="cellIs" dxfId="7" priority="5" operator="lessThan">
      <formula>1</formula>
    </cfRule>
  </conditionalFormatting>
  <conditionalFormatting sqref="T2:T108">
    <cfRule type="cellIs" dxfId="6" priority="6" operator="greaterThan">
      <formula>0.25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6E7A-039C-42A3-9913-099EED18978E}">
  <dimension ref="A1:Z108"/>
  <sheetViews>
    <sheetView zoomScale="55" zoomScaleNormal="55" workbookViewId="0">
      <selection activeCell="L82" sqref="L82"/>
    </sheetView>
  </sheetViews>
  <sheetFormatPr defaultRowHeight="15" x14ac:dyDescent="0.25"/>
  <cols>
    <col min="3" max="3" width="12.28515625" customWidth="1"/>
    <col min="4" max="4" width="11.140625" bestFit="1" customWidth="1"/>
    <col min="5" max="7" width="11.140625" customWidth="1"/>
    <col min="8" max="8" width="23.5703125" bestFit="1" customWidth="1"/>
    <col min="9" max="9" width="14.7109375" customWidth="1"/>
    <col min="10" max="10" width="26.7109375" bestFit="1" customWidth="1"/>
    <col min="11" max="11" width="20.5703125" bestFit="1" customWidth="1"/>
    <col min="12" max="12" width="17.42578125" customWidth="1"/>
    <col min="13" max="13" width="17.42578125" bestFit="1" customWidth="1"/>
    <col min="14" max="14" width="22.7109375" bestFit="1" customWidth="1"/>
    <col min="15" max="15" width="20.85546875" bestFit="1" customWidth="1"/>
    <col min="16" max="17" width="8.7109375" bestFit="1" customWidth="1"/>
    <col min="18" max="18" width="8.5703125" bestFit="1" customWidth="1"/>
    <col min="21" max="21" width="14.140625" customWidth="1"/>
    <col min="23" max="23" width="11.42578125" bestFit="1" customWidth="1"/>
    <col min="24" max="24" width="10.140625" customWidth="1"/>
    <col min="25" max="25" width="11.42578125" bestFit="1" customWidth="1"/>
    <col min="26" max="26" width="16" bestFit="1" customWidth="1"/>
  </cols>
  <sheetData>
    <row r="1" spans="1:26" s="1" customFormat="1" ht="45.75" customHeight="1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61</v>
      </c>
      <c r="F1" s="1" t="s">
        <v>62</v>
      </c>
      <c r="G1" s="1" t="s">
        <v>63</v>
      </c>
      <c r="H1" s="1" t="s">
        <v>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4</v>
      </c>
      <c r="N1" s="1" t="s">
        <v>5</v>
      </c>
      <c r="O1" s="1" t="s">
        <v>6</v>
      </c>
      <c r="P1" s="1" t="s">
        <v>68</v>
      </c>
      <c r="Q1" s="1" t="s">
        <v>69</v>
      </c>
      <c r="R1" s="1" t="s">
        <v>70</v>
      </c>
      <c r="S1" s="1" t="s">
        <v>52</v>
      </c>
      <c r="T1" s="1" t="s">
        <v>71</v>
      </c>
      <c r="U1" s="1" t="s">
        <v>72</v>
      </c>
      <c r="V1" t="s">
        <v>73</v>
      </c>
      <c r="W1" t="s">
        <v>74</v>
      </c>
      <c r="X1" s="1" t="s">
        <v>75</v>
      </c>
      <c r="Y1" s="1" t="s">
        <v>76</v>
      </c>
      <c r="Z1" s="1" t="s">
        <v>244</v>
      </c>
    </row>
    <row r="2" spans="1:26" x14ac:dyDescent="0.25">
      <c r="A2" s="40"/>
      <c r="B2" s="40"/>
      <c r="C2" s="67"/>
      <c r="D2" s="8"/>
      <c r="E2" s="8"/>
      <c r="F2" s="8"/>
      <c r="G2" s="8"/>
      <c r="H2" s="57"/>
      <c r="I2" s="7"/>
      <c r="J2" s="7"/>
      <c r="K2" s="7"/>
      <c r="L2" s="67"/>
      <c r="M2" s="7"/>
      <c r="N2" s="7"/>
      <c r="O2" s="7"/>
      <c r="P2" s="7"/>
      <c r="Q2" s="94"/>
      <c r="R2" s="94"/>
      <c r="U2" s="126"/>
      <c r="V2" s="126"/>
      <c r="W2" s="126"/>
      <c r="X2" s="129"/>
      <c r="Y2" s="129"/>
    </row>
    <row r="3" spans="1:26" x14ac:dyDescent="0.25">
      <c r="A3" s="40"/>
      <c r="B3" s="40"/>
      <c r="C3" s="67"/>
      <c r="D3" s="8"/>
      <c r="E3" s="8"/>
      <c r="F3" s="8"/>
      <c r="G3" s="8"/>
      <c r="H3" s="57"/>
      <c r="I3" s="7"/>
      <c r="J3" s="7"/>
      <c r="K3" s="7"/>
      <c r="L3" s="67"/>
      <c r="M3" s="7"/>
      <c r="N3" s="7"/>
      <c r="O3" s="7"/>
      <c r="P3" s="7"/>
      <c r="Q3" s="94"/>
      <c r="R3" s="94"/>
      <c r="U3" s="126"/>
      <c r="V3" s="126"/>
      <c r="W3" s="126"/>
      <c r="X3" s="129"/>
      <c r="Y3" s="129"/>
    </row>
    <row r="4" spans="1:26" x14ac:dyDescent="0.25">
      <c r="A4" s="40"/>
      <c r="B4" s="40"/>
      <c r="C4" s="68"/>
      <c r="D4" s="10"/>
      <c r="E4" s="10"/>
      <c r="F4" s="10"/>
      <c r="G4" s="10"/>
      <c r="H4" s="58"/>
      <c r="I4" s="9"/>
      <c r="J4" s="9"/>
      <c r="K4" s="9"/>
      <c r="L4" s="68"/>
      <c r="M4" s="9"/>
      <c r="N4" s="9"/>
      <c r="O4" s="9"/>
      <c r="P4" s="9"/>
      <c r="Q4" s="95"/>
      <c r="R4" s="95"/>
      <c r="U4" s="126"/>
      <c r="V4" s="126"/>
      <c r="W4" s="126"/>
      <c r="X4" s="129"/>
      <c r="Y4" s="129"/>
    </row>
    <row r="5" spans="1:26" x14ac:dyDescent="0.25">
      <c r="A5" s="40"/>
      <c r="B5" s="40"/>
      <c r="C5" s="68"/>
      <c r="D5" s="10"/>
      <c r="E5" s="10"/>
      <c r="F5" s="10"/>
      <c r="G5" s="10"/>
      <c r="H5" s="9"/>
      <c r="I5" s="9"/>
      <c r="J5" s="9"/>
      <c r="K5" s="9"/>
      <c r="L5" s="68"/>
      <c r="M5" s="9"/>
      <c r="N5" s="9"/>
      <c r="O5" s="9"/>
      <c r="P5" s="9"/>
      <c r="Q5" s="95"/>
      <c r="R5" s="95"/>
      <c r="U5" s="126"/>
      <c r="V5" s="126"/>
      <c r="W5" s="126"/>
      <c r="X5" s="129"/>
      <c r="Y5" s="129"/>
    </row>
    <row r="6" spans="1:26" x14ac:dyDescent="0.25">
      <c r="A6" s="40"/>
      <c r="B6" s="40"/>
      <c r="C6" s="69"/>
      <c r="D6" s="16"/>
      <c r="E6" s="16"/>
      <c r="F6" s="16"/>
      <c r="G6" s="16"/>
      <c r="H6" s="59"/>
      <c r="I6" s="15"/>
      <c r="J6" s="15"/>
      <c r="K6" s="15"/>
      <c r="L6" s="69"/>
      <c r="M6" s="15"/>
      <c r="N6" s="15"/>
      <c r="O6" s="15"/>
      <c r="P6" s="15"/>
      <c r="Q6" s="96"/>
      <c r="R6" s="96"/>
      <c r="U6" s="126"/>
      <c r="V6" s="126"/>
      <c r="W6" s="126"/>
      <c r="X6" s="129"/>
      <c r="Y6" s="129"/>
    </row>
    <row r="7" spans="1:26" x14ac:dyDescent="0.25">
      <c r="A7" s="40"/>
      <c r="B7" s="40"/>
      <c r="C7" s="69"/>
      <c r="D7" s="16"/>
      <c r="E7" s="16"/>
      <c r="F7" s="16"/>
      <c r="G7" s="16"/>
      <c r="H7" s="15"/>
      <c r="I7" s="15"/>
      <c r="J7" s="15"/>
      <c r="K7" s="15"/>
      <c r="L7" s="69"/>
      <c r="M7" s="15"/>
      <c r="N7" s="15"/>
      <c r="O7" s="15"/>
      <c r="P7" s="15"/>
      <c r="Q7" s="96"/>
      <c r="R7" s="96"/>
      <c r="U7" s="126"/>
      <c r="V7" s="126"/>
      <c r="W7" s="126"/>
      <c r="X7" s="129"/>
      <c r="Y7" s="129"/>
    </row>
    <row r="8" spans="1:26" x14ac:dyDescent="0.25">
      <c r="A8" s="40"/>
      <c r="B8" s="40"/>
      <c r="C8" s="70"/>
      <c r="D8" s="14"/>
      <c r="E8" s="14"/>
      <c r="F8" s="14"/>
      <c r="G8" s="14"/>
      <c r="H8" s="54"/>
      <c r="I8" s="13"/>
      <c r="J8" s="13"/>
      <c r="K8" s="13"/>
      <c r="L8" s="70"/>
      <c r="M8" s="13"/>
      <c r="N8" s="13"/>
      <c r="O8" s="13"/>
      <c r="P8" s="13"/>
      <c r="Q8" s="97"/>
      <c r="R8" s="97"/>
      <c r="U8" s="126"/>
      <c r="V8" s="126"/>
      <c r="W8" s="126"/>
      <c r="X8" s="129"/>
      <c r="Y8" s="129"/>
    </row>
    <row r="9" spans="1:26" x14ac:dyDescent="0.25">
      <c r="A9" s="40"/>
      <c r="B9" s="40"/>
      <c r="C9" s="70"/>
      <c r="D9" s="14"/>
      <c r="E9" s="14"/>
      <c r="F9" s="14"/>
      <c r="G9" s="14"/>
      <c r="H9" s="13"/>
      <c r="I9" s="13"/>
      <c r="J9" s="13"/>
      <c r="K9" s="13"/>
      <c r="L9" s="70"/>
      <c r="M9" s="13"/>
      <c r="N9" s="13"/>
      <c r="O9" s="13"/>
      <c r="P9" s="13"/>
      <c r="Q9" s="97"/>
      <c r="R9" s="97"/>
      <c r="U9" s="126"/>
      <c r="V9" s="126"/>
      <c r="W9" s="126"/>
      <c r="X9" s="129"/>
      <c r="Y9" s="129"/>
    </row>
    <row r="10" spans="1:26" x14ac:dyDescent="0.25">
      <c r="A10" s="40"/>
      <c r="B10" s="40"/>
      <c r="C10" s="71"/>
      <c r="D10" s="56"/>
      <c r="E10" s="56"/>
      <c r="F10" s="56"/>
      <c r="G10" s="56"/>
      <c r="H10" s="60"/>
      <c r="I10" s="55"/>
      <c r="J10" s="55"/>
      <c r="K10" s="55"/>
      <c r="L10" s="71"/>
      <c r="M10" s="55"/>
      <c r="N10" s="55"/>
      <c r="O10" s="55"/>
      <c r="P10" s="55"/>
      <c r="Q10" s="98"/>
      <c r="R10" s="98"/>
      <c r="U10" s="126"/>
      <c r="V10" s="126"/>
      <c r="W10" s="126"/>
      <c r="X10" s="129"/>
      <c r="Y10" s="129"/>
    </row>
    <row r="11" spans="1:26" x14ac:dyDescent="0.25">
      <c r="A11" s="40"/>
      <c r="B11" s="40"/>
      <c r="C11" s="71"/>
      <c r="D11" s="56"/>
      <c r="E11" s="56"/>
      <c r="F11" s="56"/>
      <c r="G11" s="56"/>
      <c r="H11" s="55"/>
      <c r="I11" s="55"/>
      <c r="J11" s="55"/>
      <c r="K11" s="55"/>
      <c r="L11" s="71"/>
      <c r="M11" s="55"/>
      <c r="N11" s="55"/>
      <c r="O11" s="55"/>
      <c r="P11" s="55"/>
      <c r="Q11" s="98"/>
      <c r="R11" s="98"/>
      <c r="U11" s="126"/>
      <c r="V11" s="126"/>
      <c r="W11" s="126"/>
      <c r="X11" s="129"/>
      <c r="Y11" s="129"/>
    </row>
    <row r="12" spans="1:26" x14ac:dyDescent="0.25">
      <c r="A12" s="40"/>
      <c r="B12" s="40"/>
      <c r="C12" s="71"/>
      <c r="D12" s="56"/>
      <c r="E12" s="56"/>
      <c r="F12" s="56"/>
      <c r="G12" s="56"/>
      <c r="H12" s="55"/>
      <c r="I12" s="55"/>
      <c r="J12" s="55"/>
      <c r="K12" s="55"/>
      <c r="L12" s="71"/>
      <c r="M12" s="55"/>
      <c r="N12" s="55"/>
      <c r="O12" s="55"/>
      <c r="P12" s="55"/>
      <c r="Q12" s="98"/>
      <c r="R12" s="98"/>
      <c r="U12" s="126"/>
      <c r="V12" s="126"/>
      <c r="W12" s="126"/>
      <c r="X12" s="129"/>
      <c r="Y12" s="129"/>
    </row>
    <row r="13" spans="1:26" x14ac:dyDescent="0.25">
      <c r="A13" s="40"/>
      <c r="B13" s="40"/>
      <c r="C13" s="71"/>
      <c r="D13" s="56"/>
      <c r="E13" s="56"/>
      <c r="F13" s="56"/>
      <c r="G13" s="56"/>
      <c r="H13" s="55"/>
      <c r="I13" s="55"/>
      <c r="J13" s="55"/>
      <c r="K13" s="55"/>
      <c r="L13" s="71"/>
      <c r="M13" s="55"/>
      <c r="N13" s="55"/>
      <c r="O13" s="55"/>
      <c r="P13" s="55"/>
      <c r="Q13" s="98"/>
      <c r="R13" s="98"/>
      <c r="U13" s="126"/>
      <c r="V13" s="126"/>
      <c r="W13" s="126"/>
      <c r="X13" s="129"/>
      <c r="Y13" s="129"/>
    </row>
    <row r="14" spans="1:26" x14ac:dyDescent="0.25">
      <c r="A14" s="40"/>
      <c r="B14" s="40"/>
      <c r="C14" s="71"/>
      <c r="D14" s="56"/>
      <c r="E14" s="56"/>
      <c r="F14" s="56"/>
      <c r="G14" s="56"/>
      <c r="H14" s="55"/>
      <c r="I14" s="55"/>
      <c r="J14" s="55"/>
      <c r="K14" s="55"/>
      <c r="L14" s="71"/>
      <c r="M14" s="55"/>
      <c r="N14" s="55"/>
      <c r="O14" s="55"/>
      <c r="P14" s="55"/>
      <c r="Q14" s="98"/>
      <c r="R14" s="98"/>
      <c r="U14" s="126"/>
      <c r="V14" s="126"/>
      <c r="W14" s="126"/>
      <c r="X14" s="129"/>
      <c r="Y14" s="129"/>
    </row>
    <row r="15" spans="1:26" x14ac:dyDescent="0.25">
      <c r="A15" s="40"/>
      <c r="B15" s="40"/>
      <c r="C15" s="71"/>
      <c r="D15" s="56"/>
      <c r="E15" s="56"/>
      <c r="F15" s="56"/>
      <c r="G15" s="56"/>
      <c r="H15" s="55"/>
      <c r="I15" s="55"/>
      <c r="J15" s="55"/>
      <c r="K15" s="55"/>
      <c r="L15" s="71"/>
      <c r="M15" s="55"/>
      <c r="N15" s="55"/>
      <c r="O15" s="55"/>
      <c r="P15" s="55"/>
      <c r="Q15" s="98"/>
      <c r="R15" s="98"/>
      <c r="U15" s="126"/>
      <c r="V15" s="126"/>
      <c r="W15" s="126"/>
      <c r="X15" s="129"/>
      <c r="Y15" s="129"/>
    </row>
    <row r="16" spans="1:26" x14ac:dyDescent="0.25">
      <c r="A16" s="40"/>
      <c r="B16" s="40"/>
      <c r="C16" s="71"/>
      <c r="D16" s="56"/>
      <c r="E16" s="56"/>
      <c r="F16" s="56"/>
      <c r="G16" s="56"/>
      <c r="H16" s="55"/>
      <c r="I16" s="55"/>
      <c r="J16" s="55"/>
      <c r="K16" s="55"/>
      <c r="L16" s="71"/>
      <c r="M16" s="55"/>
      <c r="N16" s="55"/>
      <c r="O16" s="55"/>
      <c r="P16" s="55"/>
      <c r="Q16" s="98"/>
      <c r="R16" s="98"/>
      <c r="U16" s="126"/>
      <c r="V16" s="126"/>
      <c r="W16" s="126"/>
      <c r="X16" s="129"/>
      <c r="Y16" s="129"/>
    </row>
    <row r="17" spans="1:26" x14ac:dyDescent="0.25">
      <c r="A17" s="40"/>
      <c r="B17" s="40"/>
      <c r="C17" s="71"/>
      <c r="D17" s="56"/>
      <c r="E17" s="56"/>
      <c r="F17" s="56"/>
      <c r="G17" s="56"/>
      <c r="H17" s="55"/>
      <c r="I17" s="55"/>
      <c r="J17" s="55"/>
      <c r="K17" s="55"/>
      <c r="L17" s="71"/>
      <c r="M17" s="55"/>
      <c r="N17" s="55"/>
      <c r="O17" s="55"/>
      <c r="P17" s="55"/>
      <c r="Q17" s="98"/>
      <c r="R17" s="98"/>
      <c r="U17" s="126"/>
      <c r="V17" s="126"/>
      <c r="W17" s="126"/>
      <c r="X17" s="129"/>
      <c r="Y17" s="129"/>
    </row>
    <row r="18" spans="1:26" x14ac:dyDescent="0.25">
      <c r="A18" s="40"/>
      <c r="B18" s="40"/>
      <c r="C18" s="55"/>
      <c r="D18" s="56"/>
      <c r="E18" s="56"/>
      <c r="F18" s="56"/>
      <c r="G18" s="56"/>
      <c r="H18" s="55"/>
      <c r="I18" s="55"/>
      <c r="J18" s="55"/>
      <c r="K18" s="55"/>
      <c r="L18" s="71"/>
      <c r="M18" s="55"/>
      <c r="N18" s="55"/>
      <c r="O18" s="55"/>
      <c r="P18" s="55"/>
      <c r="Q18" s="98"/>
      <c r="R18" s="98"/>
      <c r="U18" s="126"/>
      <c r="V18" s="126"/>
      <c r="W18" s="126"/>
      <c r="X18" s="129"/>
      <c r="Y18" s="129"/>
    </row>
    <row r="19" spans="1:26" x14ac:dyDescent="0.25">
      <c r="A19" s="40"/>
      <c r="B19" s="40"/>
      <c r="C19" s="72"/>
      <c r="D19" s="6"/>
      <c r="E19" s="6"/>
      <c r="F19" s="6"/>
      <c r="G19" s="6"/>
      <c r="H19" s="61"/>
      <c r="I19" s="5"/>
      <c r="J19" s="5"/>
      <c r="K19" s="5"/>
      <c r="L19" s="72"/>
      <c r="M19" s="5"/>
      <c r="N19" s="5"/>
      <c r="O19" s="5"/>
      <c r="P19" s="5"/>
      <c r="Q19" s="99"/>
      <c r="R19" s="99"/>
      <c r="U19" s="126"/>
      <c r="V19" s="126"/>
      <c r="W19" s="126"/>
      <c r="X19" s="129"/>
      <c r="Y19" s="129"/>
    </row>
    <row r="20" spans="1:26" x14ac:dyDescent="0.25">
      <c r="A20" s="40"/>
      <c r="B20" s="40"/>
      <c r="C20" s="72"/>
      <c r="D20" s="6"/>
      <c r="E20" s="6"/>
      <c r="F20" s="6"/>
      <c r="G20" s="6"/>
      <c r="H20" s="5"/>
      <c r="I20" s="5"/>
      <c r="J20" s="5"/>
      <c r="K20" s="5"/>
      <c r="L20" s="72"/>
      <c r="M20" s="5"/>
      <c r="N20" s="5"/>
      <c r="O20" s="5"/>
      <c r="P20" s="5"/>
      <c r="Q20" s="99"/>
      <c r="R20" s="99"/>
      <c r="U20" s="126"/>
      <c r="V20" s="126"/>
      <c r="W20" s="126"/>
      <c r="X20" s="129"/>
      <c r="Y20" s="129"/>
    </row>
    <row r="21" spans="1:26" x14ac:dyDescent="0.25">
      <c r="A21" s="40"/>
      <c r="B21" s="40"/>
      <c r="C21" s="72"/>
      <c r="D21" s="6"/>
      <c r="E21" s="6"/>
      <c r="F21" s="6"/>
      <c r="G21" s="6"/>
      <c r="H21" s="5"/>
      <c r="I21" s="5"/>
      <c r="J21" s="5"/>
      <c r="K21" s="5"/>
      <c r="L21" s="72"/>
      <c r="M21" s="5"/>
      <c r="N21" s="5"/>
      <c r="O21" s="5"/>
      <c r="P21" s="5"/>
      <c r="Q21" s="99"/>
      <c r="R21" s="99"/>
      <c r="U21" s="126"/>
      <c r="V21" s="126"/>
      <c r="W21" s="126"/>
      <c r="X21" s="129"/>
      <c r="Y21" s="129"/>
    </row>
    <row r="22" spans="1:26" x14ac:dyDescent="0.25">
      <c r="A22" s="40"/>
      <c r="B22" s="40"/>
      <c r="C22" s="73"/>
      <c r="D22" s="18"/>
      <c r="E22" s="18"/>
      <c r="F22" s="18"/>
      <c r="G22" s="18"/>
      <c r="H22" s="62"/>
      <c r="I22" s="17"/>
      <c r="J22" s="17"/>
      <c r="K22" s="17"/>
      <c r="L22" s="73"/>
      <c r="M22" s="17"/>
      <c r="N22" s="17"/>
      <c r="O22" s="17"/>
      <c r="P22" s="17"/>
      <c r="Q22" s="100"/>
      <c r="R22" s="100"/>
      <c r="U22" s="126"/>
      <c r="V22" s="126"/>
      <c r="W22" s="126"/>
      <c r="X22" s="129"/>
      <c r="Y22" s="129"/>
    </row>
    <row r="23" spans="1:26" x14ac:dyDescent="0.25">
      <c r="A23" s="40">
        <v>1</v>
      </c>
      <c r="B23" s="40">
        <f>SUM(E23:G23)</f>
        <v>3</v>
      </c>
      <c r="C23" s="73">
        <v>13</v>
      </c>
      <c r="D23" s="18">
        <v>22</v>
      </c>
      <c r="E23" s="18">
        <v>1</v>
      </c>
      <c r="F23" s="18">
        <v>1</v>
      </c>
      <c r="G23" s="18">
        <v>1</v>
      </c>
      <c r="H23" s="17" t="s">
        <v>115</v>
      </c>
      <c r="I23" s="17" t="s">
        <v>103</v>
      </c>
      <c r="J23" s="17" t="s">
        <v>116</v>
      </c>
      <c r="K23" s="17"/>
      <c r="L23" s="73">
        <v>0.57999999999999996</v>
      </c>
      <c r="M23" s="17" t="s">
        <v>9</v>
      </c>
      <c r="N23" s="17" t="s">
        <v>117</v>
      </c>
      <c r="O23" s="17" t="s">
        <v>118</v>
      </c>
      <c r="P23" s="17" t="s">
        <v>119</v>
      </c>
      <c r="Q23" s="100">
        <v>4.3999999999999997E-2</v>
      </c>
      <c r="R23" s="100">
        <v>8.8999999999999996E-2</v>
      </c>
      <c r="S23">
        <f>Q23+R23</f>
        <v>0.13300000000000001</v>
      </c>
      <c r="T23">
        <f>IF(S23&gt;0,S23," ")</f>
        <v>0.13300000000000001</v>
      </c>
      <c r="U23" s="126">
        <v>0.92719628155440004</v>
      </c>
      <c r="V23" s="126">
        <v>0.95576119999999998</v>
      </c>
      <c r="W23" s="126">
        <v>0.67326490000000005</v>
      </c>
      <c r="X23" s="129">
        <v>2.1863070000000002E-3</v>
      </c>
      <c r="Y23" s="129">
        <v>6.8759219999999996E-3</v>
      </c>
      <c r="Z23">
        <v>1364.5290834152249</v>
      </c>
    </row>
    <row r="24" spans="1:26" x14ac:dyDescent="0.25">
      <c r="A24" s="40"/>
      <c r="B24" s="40"/>
      <c r="C24" s="73"/>
      <c r="D24" s="18"/>
      <c r="E24" s="18"/>
      <c r="F24" s="18"/>
      <c r="G24" s="18"/>
      <c r="H24" s="17"/>
      <c r="I24" s="17"/>
      <c r="J24" s="17"/>
      <c r="K24" s="17"/>
      <c r="L24" s="73"/>
      <c r="M24" s="17"/>
      <c r="N24" s="17"/>
      <c r="O24" s="17"/>
      <c r="P24" s="17"/>
      <c r="Q24" s="100"/>
      <c r="R24" s="100"/>
      <c r="U24" s="126"/>
      <c r="V24" s="126"/>
      <c r="W24" s="126"/>
      <c r="X24" s="129"/>
      <c r="Y24" s="129"/>
    </row>
    <row r="25" spans="1:26" x14ac:dyDescent="0.25">
      <c r="A25" s="40">
        <v>1</v>
      </c>
      <c r="B25" s="40">
        <f>SUM(E25:G25)</f>
        <v>3</v>
      </c>
      <c r="C25" s="73">
        <v>15</v>
      </c>
      <c r="D25" s="18">
        <v>24</v>
      </c>
      <c r="E25" s="18">
        <v>1</v>
      </c>
      <c r="F25" s="18">
        <v>1</v>
      </c>
      <c r="G25" s="18">
        <v>1</v>
      </c>
      <c r="H25" s="62" t="s">
        <v>121</v>
      </c>
      <c r="I25" s="17" t="s">
        <v>108</v>
      </c>
      <c r="J25" s="17" t="s">
        <v>116</v>
      </c>
      <c r="K25" s="17"/>
      <c r="L25" s="73">
        <v>0.78</v>
      </c>
      <c r="M25" s="17" t="s">
        <v>12</v>
      </c>
      <c r="N25" s="17" t="s">
        <v>122</v>
      </c>
      <c r="O25" s="17"/>
      <c r="P25" s="17" t="s">
        <v>119</v>
      </c>
      <c r="Q25" s="100">
        <v>0.09</v>
      </c>
      <c r="R25" s="100">
        <v>0.09</v>
      </c>
      <c r="S25">
        <f>Q25+R25</f>
        <v>0.18</v>
      </c>
      <c r="T25">
        <f>IF(S25&gt;0,S25," ")</f>
        <v>0.18</v>
      </c>
      <c r="U25" s="126">
        <v>0.49417086933049997</v>
      </c>
      <c r="V25" s="126">
        <v>0.9472294</v>
      </c>
      <c r="W25" s="126">
        <v>0.48825190000000002</v>
      </c>
      <c r="X25" s="129">
        <v>2.6240629999999998E-3</v>
      </c>
      <c r="Y25" s="129">
        <v>1.7084769999999999E-2</v>
      </c>
      <c r="Z25">
        <v>588.37897916721454</v>
      </c>
    </row>
    <row r="26" spans="1:26" x14ac:dyDescent="0.25">
      <c r="A26" s="40"/>
      <c r="B26" s="40"/>
      <c r="C26" s="73"/>
      <c r="D26" s="18"/>
      <c r="E26" s="18"/>
      <c r="F26" s="18"/>
      <c r="G26" s="18"/>
      <c r="H26" s="17"/>
      <c r="I26" s="17"/>
      <c r="J26" s="17"/>
      <c r="K26" s="17"/>
      <c r="L26" s="73"/>
      <c r="M26" s="17"/>
      <c r="N26" s="17"/>
      <c r="O26" s="17"/>
      <c r="P26" s="17"/>
      <c r="Q26" s="100"/>
      <c r="R26" s="100"/>
      <c r="U26" s="126"/>
      <c r="V26" s="126"/>
      <c r="W26" s="126"/>
      <c r="X26" s="129"/>
      <c r="Y26" s="129"/>
    </row>
    <row r="27" spans="1:26" x14ac:dyDescent="0.25">
      <c r="A27" s="40"/>
      <c r="B27" s="40"/>
      <c r="C27" s="73"/>
      <c r="D27" s="18"/>
      <c r="E27" s="18"/>
      <c r="F27" s="18"/>
      <c r="G27" s="18"/>
      <c r="H27" s="17"/>
      <c r="I27" s="17"/>
      <c r="J27" s="17"/>
      <c r="K27" s="17"/>
      <c r="L27" s="73"/>
      <c r="M27" s="17"/>
      <c r="N27" s="17"/>
      <c r="O27" s="17"/>
      <c r="P27" s="17"/>
      <c r="Q27" s="100"/>
      <c r="R27" s="100"/>
      <c r="U27" s="126"/>
      <c r="V27" s="126"/>
      <c r="W27" s="126"/>
      <c r="X27" s="129"/>
      <c r="Y27" s="129"/>
    </row>
    <row r="28" spans="1:26" x14ac:dyDescent="0.25">
      <c r="A28" s="40"/>
      <c r="B28" s="40"/>
      <c r="C28" s="73"/>
      <c r="D28" s="18"/>
      <c r="E28" s="18"/>
      <c r="F28" s="18"/>
      <c r="G28" s="18"/>
      <c r="H28" s="17"/>
      <c r="I28" s="17"/>
      <c r="J28" s="17"/>
      <c r="K28" s="17"/>
      <c r="L28" s="73"/>
      <c r="M28" s="17"/>
      <c r="N28" s="17"/>
      <c r="O28" s="17"/>
      <c r="P28" s="17"/>
      <c r="Q28" s="100"/>
      <c r="R28" s="100"/>
      <c r="U28" s="126"/>
      <c r="V28" s="126"/>
      <c r="W28" s="126"/>
      <c r="X28" s="129"/>
      <c r="Y28" s="129"/>
    </row>
    <row r="29" spans="1:26" x14ac:dyDescent="0.25">
      <c r="A29" s="40"/>
      <c r="B29" s="40"/>
      <c r="C29" s="73"/>
      <c r="D29" s="18"/>
      <c r="E29" s="18"/>
      <c r="F29" s="18"/>
      <c r="G29" s="18"/>
      <c r="H29" s="17"/>
      <c r="I29" s="17"/>
      <c r="J29" s="17"/>
      <c r="K29" s="17"/>
      <c r="L29" s="73"/>
      <c r="M29" s="17"/>
      <c r="N29" s="17"/>
      <c r="O29" s="17"/>
      <c r="P29" s="17"/>
      <c r="Q29" s="100"/>
      <c r="R29" s="100"/>
      <c r="U29" s="126"/>
      <c r="V29" s="126"/>
      <c r="W29" s="126"/>
      <c r="X29" s="129"/>
      <c r="Y29" s="129"/>
    </row>
    <row r="30" spans="1:26" x14ac:dyDescent="0.25">
      <c r="A30" s="40"/>
      <c r="B30" s="40"/>
      <c r="C30" s="73"/>
      <c r="D30" s="18"/>
      <c r="E30" s="18"/>
      <c r="F30" s="18"/>
      <c r="G30" s="18"/>
      <c r="H30" s="17"/>
      <c r="I30" s="17"/>
      <c r="J30" s="17"/>
      <c r="K30" s="17"/>
      <c r="L30" s="73"/>
      <c r="M30" s="17"/>
      <c r="N30" s="17"/>
      <c r="O30" s="17"/>
      <c r="P30" s="17"/>
      <c r="Q30" s="100"/>
      <c r="R30" s="100"/>
      <c r="U30" s="126"/>
      <c r="V30" s="126"/>
      <c r="W30" s="126"/>
      <c r="X30" s="129"/>
      <c r="Y30" s="129"/>
    </row>
    <row r="31" spans="1:26" x14ac:dyDescent="0.25">
      <c r="A31" s="40">
        <v>1</v>
      </c>
      <c r="B31" s="40">
        <f t="shared" ref="B31:B42" si="0">SUM(E31:G31)</f>
        <v>3</v>
      </c>
      <c r="C31" s="74">
        <v>17</v>
      </c>
      <c r="D31" s="20">
        <v>30</v>
      </c>
      <c r="E31" s="20">
        <v>1</v>
      </c>
      <c r="F31" s="20">
        <v>1</v>
      </c>
      <c r="G31" s="20">
        <v>1</v>
      </c>
      <c r="H31" s="63" t="s">
        <v>127</v>
      </c>
      <c r="I31" s="19" t="s">
        <v>128</v>
      </c>
      <c r="J31" s="63" t="s">
        <v>129</v>
      </c>
      <c r="K31" s="19" t="s">
        <v>130</v>
      </c>
      <c r="L31" s="74">
        <v>0.59</v>
      </c>
      <c r="M31" s="19" t="s">
        <v>12</v>
      </c>
      <c r="N31" s="19" t="s">
        <v>131</v>
      </c>
      <c r="O31" s="19"/>
      <c r="P31" s="19" t="s">
        <v>132</v>
      </c>
      <c r="Q31" s="101">
        <v>5.8000000000000003E-2</v>
      </c>
      <c r="R31" s="101">
        <v>0.11</v>
      </c>
      <c r="S31">
        <f t="shared" ref="S31:S42" si="1">Q31+R31</f>
        <v>0.16800000000000001</v>
      </c>
      <c r="T31">
        <f t="shared" ref="T31:T42" si="2">IF(S31&gt;0,S31," ")</f>
        <v>0.16800000000000001</v>
      </c>
      <c r="U31" s="126">
        <v>0.71907914009160001</v>
      </c>
      <c r="V31" s="126">
        <v>0.97946049999999996</v>
      </c>
      <c r="W31" s="126">
        <v>0.57198959999999999</v>
      </c>
      <c r="X31" s="129">
        <v>2.6135070000000002E-3</v>
      </c>
      <c r="Y31" s="129">
        <v>1.6441509999999999E-2</v>
      </c>
      <c r="Z31">
        <v>2292.7602023210184</v>
      </c>
    </row>
    <row r="32" spans="1:26" x14ac:dyDescent="0.25">
      <c r="A32" s="40">
        <v>1</v>
      </c>
      <c r="B32" s="40">
        <f t="shared" si="0"/>
        <v>3</v>
      </c>
      <c r="C32" s="74">
        <v>18</v>
      </c>
      <c r="D32" s="20">
        <v>31</v>
      </c>
      <c r="E32" s="20">
        <v>1</v>
      </c>
      <c r="F32" s="20">
        <v>1</v>
      </c>
      <c r="G32" s="20">
        <v>1</v>
      </c>
      <c r="H32" s="19" t="s">
        <v>127</v>
      </c>
      <c r="I32" s="19" t="s">
        <v>128</v>
      </c>
      <c r="J32" s="19" t="s">
        <v>129</v>
      </c>
      <c r="K32" s="19" t="s">
        <v>130</v>
      </c>
      <c r="L32" s="74">
        <v>0.59</v>
      </c>
      <c r="M32" s="19" t="s">
        <v>12</v>
      </c>
      <c r="N32" s="19" t="s">
        <v>131</v>
      </c>
      <c r="O32" s="19"/>
      <c r="P32" s="19" t="s">
        <v>132</v>
      </c>
      <c r="Q32" s="101">
        <v>5.8000000000000003E-2</v>
      </c>
      <c r="R32" s="101">
        <v>0.11</v>
      </c>
      <c r="S32">
        <f t="shared" si="1"/>
        <v>0.16800000000000001</v>
      </c>
      <c r="T32">
        <f t="shared" si="2"/>
        <v>0.16800000000000001</v>
      </c>
      <c r="U32" s="126">
        <v>0.69223244308440002</v>
      </c>
      <c r="V32" s="126">
        <v>0.96223899999999996</v>
      </c>
      <c r="W32" s="126">
        <v>0.55855999999999995</v>
      </c>
      <c r="X32" s="129">
        <v>2.7005480000000001E-3</v>
      </c>
      <c r="Y32" s="129">
        <v>1.9078299999999999E-2</v>
      </c>
      <c r="Z32">
        <v>2134.9406431836455</v>
      </c>
    </row>
    <row r="33" spans="1:26" x14ac:dyDescent="0.25">
      <c r="A33" s="40">
        <v>1</v>
      </c>
      <c r="B33" s="40">
        <f t="shared" si="0"/>
        <v>3</v>
      </c>
      <c r="C33" s="74">
        <v>19</v>
      </c>
      <c r="D33" s="20">
        <v>32</v>
      </c>
      <c r="E33" s="20">
        <v>1</v>
      </c>
      <c r="F33" s="20">
        <v>1</v>
      </c>
      <c r="G33" s="20">
        <v>1</v>
      </c>
      <c r="H33" s="63" t="s">
        <v>133</v>
      </c>
      <c r="I33" s="19" t="s">
        <v>128</v>
      </c>
      <c r="J33" s="19" t="s">
        <v>129</v>
      </c>
      <c r="K33" s="19" t="s">
        <v>134</v>
      </c>
      <c r="L33" s="74">
        <v>0.59</v>
      </c>
      <c r="M33" s="19" t="s">
        <v>12</v>
      </c>
      <c r="N33" s="19" t="s">
        <v>135</v>
      </c>
      <c r="O33" s="19"/>
      <c r="P33" s="19" t="s">
        <v>132</v>
      </c>
      <c r="Q33" s="101">
        <v>0.12</v>
      </c>
      <c r="R33" s="101">
        <v>0.12</v>
      </c>
      <c r="S33">
        <f t="shared" si="1"/>
        <v>0.24</v>
      </c>
      <c r="T33">
        <f t="shared" si="2"/>
        <v>0.24</v>
      </c>
      <c r="U33" s="126">
        <v>0.72549435926000005</v>
      </c>
      <c r="V33" s="126">
        <v>0.95813110000000001</v>
      </c>
      <c r="W33" s="126">
        <v>0.56630179999999997</v>
      </c>
      <c r="X33" s="129">
        <v>3.4142880000000001E-3</v>
      </c>
      <c r="Y33" s="129">
        <v>9.2134120000000007E-3</v>
      </c>
      <c r="Z33">
        <v>1168.9041974457</v>
      </c>
    </row>
    <row r="34" spans="1:26" x14ac:dyDescent="0.25">
      <c r="A34" s="40">
        <v>1</v>
      </c>
      <c r="B34" s="40">
        <f t="shared" si="0"/>
        <v>3</v>
      </c>
      <c r="C34" s="74">
        <v>20</v>
      </c>
      <c r="D34" s="20">
        <v>33</v>
      </c>
      <c r="E34" s="20">
        <v>1</v>
      </c>
      <c r="F34" s="20">
        <v>1</v>
      </c>
      <c r="G34" s="20">
        <v>1</v>
      </c>
      <c r="H34" s="19" t="s">
        <v>133</v>
      </c>
      <c r="I34" s="19" t="s">
        <v>128</v>
      </c>
      <c r="J34" s="19" t="s">
        <v>129</v>
      </c>
      <c r="K34" s="19" t="s">
        <v>134</v>
      </c>
      <c r="L34" s="74">
        <v>0.59</v>
      </c>
      <c r="M34" s="19" t="s">
        <v>12</v>
      </c>
      <c r="N34" s="19" t="s">
        <v>135</v>
      </c>
      <c r="O34" s="19"/>
      <c r="P34" s="19" t="s">
        <v>132</v>
      </c>
      <c r="Q34" s="101">
        <v>0.12</v>
      </c>
      <c r="R34" s="101">
        <v>0.12</v>
      </c>
      <c r="S34">
        <f t="shared" si="1"/>
        <v>0.24</v>
      </c>
      <c r="T34">
        <f t="shared" si="2"/>
        <v>0.24</v>
      </c>
      <c r="U34" s="126">
        <v>0.92361805340320002</v>
      </c>
      <c r="V34" s="126">
        <v>1.0208550000000001</v>
      </c>
      <c r="W34" s="126">
        <v>0.68242860000000005</v>
      </c>
      <c r="X34" s="129">
        <v>2.5517920000000002E-3</v>
      </c>
      <c r="Y34" s="129">
        <v>7.3273160000000004E-3</v>
      </c>
      <c r="Z34">
        <v>1936.8121327939584</v>
      </c>
    </row>
    <row r="35" spans="1:26" x14ac:dyDescent="0.25">
      <c r="A35" s="40">
        <v>1</v>
      </c>
      <c r="B35" s="40">
        <f t="shared" si="0"/>
        <v>3</v>
      </c>
      <c r="C35" s="74">
        <v>21</v>
      </c>
      <c r="D35" s="20">
        <v>34</v>
      </c>
      <c r="E35" s="20">
        <v>1</v>
      </c>
      <c r="F35" s="20">
        <v>1</v>
      </c>
      <c r="G35" s="20">
        <v>1</v>
      </c>
      <c r="H35" s="19" t="s">
        <v>133</v>
      </c>
      <c r="I35" s="19" t="s">
        <v>128</v>
      </c>
      <c r="J35" s="19" t="s">
        <v>129</v>
      </c>
      <c r="K35" s="19" t="s">
        <v>134</v>
      </c>
      <c r="L35" s="74">
        <v>0.6</v>
      </c>
      <c r="M35" s="19" t="s">
        <v>12</v>
      </c>
      <c r="N35" s="19" t="s">
        <v>136</v>
      </c>
      <c r="O35" s="19"/>
      <c r="P35" s="19" t="s">
        <v>132</v>
      </c>
      <c r="Q35" s="101">
        <v>0.06</v>
      </c>
      <c r="R35" s="101">
        <v>0.12</v>
      </c>
      <c r="S35">
        <f t="shared" si="1"/>
        <v>0.18</v>
      </c>
      <c r="T35">
        <f t="shared" si="2"/>
        <v>0.18</v>
      </c>
      <c r="U35" s="126">
        <v>0.48672415528879998</v>
      </c>
      <c r="V35" s="126">
        <v>0.97393070000000004</v>
      </c>
      <c r="W35" s="126">
        <v>0.48319600000000001</v>
      </c>
      <c r="X35" s="129">
        <v>2.8386520000000001E-3</v>
      </c>
      <c r="Y35" s="129">
        <v>2.3062309999999999E-2</v>
      </c>
      <c r="Z35">
        <v>1936.8121327939584</v>
      </c>
    </row>
    <row r="36" spans="1:26" x14ac:dyDescent="0.25">
      <c r="A36" s="40">
        <v>1</v>
      </c>
      <c r="B36" s="40">
        <f t="shared" si="0"/>
        <v>3</v>
      </c>
      <c r="C36" s="74">
        <v>22</v>
      </c>
      <c r="D36" s="20">
        <v>35</v>
      </c>
      <c r="E36" s="20">
        <v>1</v>
      </c>
      <c r="F36" s="20">
        <v>1</v>
      </c>
      <c r="G36" s="20">
        <v>1</v>
      </c>
      <c r="H36" s="19" t="s">
        <v>133</v>
      </c>
      <c r="I36" s="19" t="s">
        <v>128</v>
      </c>
      <c r="J36" s="19" t="s">
        <v>129</v>
      </c>
      <c r="K36" s="19" t="s">
        <v>134</v>
      </c>
      <c r="L36" s="74">
        <v>0.6</v>
      </c>
      <c r="M36" s="19" t="s">
        <v>9</v>
      </c>
      <c r="N36" s="19" t="s">
        <v>136</v>
      </c>
      <c r="O36" s="19"/>
      <c r="P36" s="19" t="s">
        <v>132</v>
      </c>
      <c r="Q36" s="101">
        <v>0.06</v>
      </c>
      <c r="R36" s="101">
        <v>0.12</v>
      </c>
      <c r="S36">
        <f t="shared" si="1"/>
        <v>0.18</v>
      </c>
      <c r="T36">
        <f t="shared" si="2"/>
        <v>0.18</v>
      </c>
      <c r="U36" s="126">
        <v>0.95401770048879997</v>
      </c>
      <c r="V36" s="126">
        <v>1.001738</v>
      </c>
      <c r="W36" s="126">
        <v>0.69364630000000005</v>
      </c>
      <c r="X36" s="129">
        <v>2.3345179999999998E-3</v>
      </c>
      <c r="Y36" s="129">
        <v>6.8548740000000004E-3</v>
      </c>
      <c r="Z36">
        <v>2614.3889508379502</v>
      </c>
    </row>
    <row r="37" spans="1:26" x14ac:dyDescent="0.25">
      <c r="A37" s="40">
        <v>1</v>
      </c>
      <c r="B37" s="40">
        <f t="shared" si="0"/>
        <v>3</v>
      </c>
      <c r="C37" s="74">
        <v>23</v>
      </c>
      <c r="D37" s="20">
        <v>36</v>
      </c>
      <c r="E37" s="20">
        <v>1</v>
      </c>
      <c r="F37" s="20">
        <v>1</v>
      </c>
      <c r="G37" s="20">
        <v>1</v>
      </c>
      <c r="H37" s="63" t="s">
        <v>137</v>
      </c>
      <c r="I37" s="19" t="s">
        <v>128</v>
      </c>
      <c r="J37" s="19" t="s">
        <v>129</v>
      </c>
      <c r="K37" s="19" t="s">
        <v>138</v>
      </c>
      <c r="L37" s="74">
        <v>0.6</v>
      </c>
      <c r="M37" s="19" t="s">
        <v>12</v>
      </c>
      <c r="N37" s="19" t="s">
        <v>139</v>
      </c>
      <c r="O37" s="19"/>
      <c r="P37" s="19" t="s">
        <v>132</v>
      </c>
      <c r="Q37" s="101">
        <v>0.11</v>
      </c>
      <c r="R37" s="101">
        <v>0.11</v>
      </c>
      <c r="S37">
        <f t="shared" si="1"/>
        <v>0.22</v>
      </c>
      <c r="T37">
        <f t="shared" si="2"/>
        <v>0.22</v>
      </c>
      <c r="U37" s="126">
        <v>0.76656468952440004</v>
      </c>
      <c r="V37" s="126">
        <v>0.97061280000000005</v>
      </c>
      <c r="W37" s="126">
        <v>0.60785469999999997</v>
      </c>
      <c r="X37" s="129">
        <v>2.706221E-3</v>
      </c>
      <c r="Y37" s="129">
        <v>8.659445E-3</v>
      </c>
      <c r="Z37">
        <v>3038.3959035951184</v>
      </c>
    </row>
    <row r="38" spans="1:26" x14ac:dyDescent="0.25">
      <c r="A38" s="40">
        <v>1</v>
      </c>
      <c r="B38" s="40">
        <f t="shared" si="0"/>
        <v>3</v>
      </c>
      <c r="C38" s="74">
        <v>24</v>
      </c>
      <c r="D38" s="20">
        <v>37</v>
      </c>
      <c r="E38" s="20">
        <v>1</v>
      </c>
      <c r="F38" s="20">
        <v>1</v>
      </c>
      <c r="G38" s="20">
        <v>1</v>
      </c>
      <c r="H38" s="19" t="s">
        <v>137</v>
      </c>
      <c r="I38" s="19" t="s">
        <v>128</v>
      </c>
      <c r="J38" s="19" t="s">
        <v>129</v>
      </c>
      <c r="K38" s="19" t="s">
        <v>138</v>
      </c>
      <c r="L38" s="74">
        <v>0.6</v>
      </c>
      <c r="M38" s="19" t="s">
        <v>12</v>
      </c>
      <c r="N38" s="19" t="s">
        <v>139</v>
      </c>
      <c r="O38" s="19"/>
      <c r="P38" s="19" t="s">
        <v>132</v>
      </c>
      <c r="Q38" s="101">
        <v>0.11</v>
      </c>
      <c r="R38" s="101">
        <v>0.11</v>
      </c>
      <c r="S38">
        <f t="shared" si="1"/>
        <v>0.22</v>
      </c>
      <c r="T38">
        <f t="shared" si="2"/>
        <v>0.22</v>
      </c>
      <c r="U38" s="126">
        <v>0.5827780514598</v>
      </c>
      <c r="V38" s="126">
        <v>0.97788059999999999</v>
      </c>
      <c r="W38" s="126">
        <v>0.5046834</v>
      </c>
      <c r="X38" s="129">
        <v>3.8787380000000001E-3</v>
      </c>
      <c r="Y38" s="129">
        <v>1.07937E-2</v>
      </c>
      <c r="Z38">
        <v>1981.584260959791</v>
      </c>
    </row>
    <row r="39" spans="1:26" x14ac:dyDescent="0.25">
      <c r="A39" s="40">
        <v>1</v>
      </c>
      <c r="B39" s="40">
        <f t="shared" si="0"/>
        <v>3</v>
      </c>
      <c r="C39" s="74">
        <v>25</v>
      </c>
      <c r="D39" s="20">
        <v>38</v>
      </c>
      <c r="E39" s="20">
        <v>1</v>
      </c>
      <c r="F39" s="20">
        <v>1</v>
      </c>
      <c r="G39" s="20">
        <v>1</v>
      </c>
      <c r="H39" s="19" t="s">
        <v>137</v>
      </c>
      <c r="I39" s="19" t="s">
        <v>128</v>
      </c>
      <c r="J39" s="19" t="s">
        <v>129</v>
      </c>
      <c r="K39" s="19" t="s">
        <v>138</v>
      </c>
      <c r="L39" s="74">
        <v>0.6</v>
      </c>
      <c r="M39" s="19" t="s">
        <v>9</v>
      </c>
      <c r="N39" s="19" t="s">
        <v>139</v>
      </c>
      <c r="O39" s="19"/>
      <c r="P39" s="19" t="s">
        <v>132</v>
      </c>
      <c r="Q39" s="101">
        <v>0.11</v>
      </c>
      <c r="R39" s="101">
        <v>0.11</v>
      </c>
      <c r="S39">
        <f t="shared" si="1"/>
        <v>0.22</v>
      </c>
      <c r="T39">
        <f t="shared" si="2"/>
        <v>0.22</v>
      </c>
      <c r="U39" s="126">
        <v>0.73376325399940001</v>
      </c>
      <c r="V39" s="126">
        <v>0.9797766</v>
      </c>
      <c r="W39" s="126">
        <v>0.61528039999999995</v>
      </c>
      <c r="X39" s="129">
        <v>3.5511449999999999E-3</v>
      </c>
      <c r="Y39" s="129">
        <v>1.3232910000000001E-2</v>
      </c>
      <c r="Z39">
        <v>2744.9816635261363</v>
      </c>
    </row>
    <row r="40" spans="1:26" x14ac:dyDescent="0.25">
      <c r="A40" s="40">
        <v>1</v>
      </c>
      <c r="B40" s="40">
        <f t="shared" si="0"/>
        <v>3</v>
      </c>
      <c r="C40" s="74">
        <v>26</v>
      </c>
      <c r="D40" s="20">
        <v>39</v>
      </c>
      <c r="E40" s="20">
        <v>1</v>
      </c>
      <c r="F40" s="20">
        <v>1</v>
      </c>
      <c r="G40" s="20">
        <v>1</v>
      </c>
      <c r="H40" s="19" t="s">
        <v>137</v>
      </c>
      <c r="I40" s="19" t="s">
        <v>128</v>
      </c>
      <c r="J40" s="19" t="s">
        <v>129</v>
      </c>
      <c r="K40" s="19" t="s">
        <v>138</v>
      </c>
      <c r="L40" s="74">
        <v>0.6</v>
      </c>
      <c r="M40" s="19" t="s">
        <v>12</v>
      </c>
      <c r="N40" s="19" t="s">
        <v>140</v>
      </c>
      <c r="O40" s="19"/>
      <c r="P40" s="19" t="s">
        <v>132</v>
      </c>
      <c r="Q40" s="101">
        <v>5.6000000000000001E-2</v>
      </c>
      <c r="R40" s="101">
        <v>0.11</v>
      </c>
      <c r="S40">
        <f t="shared" si="1"/>
        <v>0.16600000000000001</v>
      </c>
      <c r="T40">
        <f t="shared" si="2"/>
        <v>0.16600000000000001</v>
      </c>
      <c r="U40" s="126">
        <v>0.88837838730300001</v>
      </c>
      <c r="V40" s="126">
        <v>1.0039499999999999</v>
      </c>
      <c r="W40" s="126">
        <v>0.66726099999999999</v>
      </c>
      <c r="X40" s="129">
        <v>3.0619319999999998E-3</v>
      </c>
      <c r="Y40" s="129">
        <v>7.9874379999999995E-3</v>
      </c>
      <c r="Z40">
        <v>2959.9806492914004</v>
      </c>
    </row>
    <row r="41" spans="1:26" x14ac:dyDescent="0.25">
      <c r="A41" s="40">
        <v>1</v>
      </c>
      <c r="B41" s="40">
        <f t="shared" si="0"/>
        <v>3</v>
      </c>
      <c r="C41" s="75">
        <v>27</v>
      </c>
      <c r="D41" s="24">
        <v>40</v>
      </c>
      <c r="E41" s="24">
        <v>1</v>
      </c>
      <c r="F41" s="24">
        <v>1</v>
      </c>
      <c r="G41" s="24">
        <v>1</v>
      </c>
      <c r="H41" s="64" t="s">
        <v>141</v>
      </c>
      <c r="I41" s="23"/>
      <c r="J41" s="64" t="s">
        <v>129</v>
      </c>
      <c r="K41" s="23" t="s">
        <v>142</v>
      </c>
      <c r="L41" s="75">
        <v>0.6</v>
      </c>
      <c r="M41" s="23" t="s">
        <v>12</v>
      </c>
      <c r="N41" s="23" t="s">
        <v>143</v>
      </c>
      <c r="O41" s="23"/>
      <c r="P41" s="23" t="s">
        <v>144</v>
      </c>
      <c r="Q41" s="102">
        <v>0.3</v>
      </c>
      <c r="R41" s="102">
        <v>4.7E-2</v>
      </c>
      <c r="S41">
        <f t="shared" si="1"/>
        <v>0.34699999999999998</v>
      </c>
      <c r="T41">
        <f t="shared" si="2"/>
        <v>0.34699999999999998</v>
      </c>
      <c r="U41" s="126">
        <v>0.66624687823579998</v>
      </c>
      <c r="V41" s="126">
        <v>0.96160699999999999</v>
      </c>
      <c r="W41" s="126">
        <v>0.53991650000000002</v>
      </c>
      <c r="X41" s="129">
        <v>2.7084069999999999E-3</v>
      </c>
      <c r="Y41" s="129">
        <v>9.501453E-3</v>
      </c>
      <c r="Z41">
        <v>1498.6193264723363</v>
      </c>
    </row>
    <row r="42" spans="1:26" x14ac:dyDescent="0.25">
      <c r="A42" s="40">
        <v>1</v>
      </c>
      <c r="B42" s="40">
        <f t="shared" si="0"/>
        <v>3</v>
      </c>
      <c r="C42" s="75">
        <v>28</v>
      </c>
      <c r="D42" s="24">
        <v>41</v>
      </c>
      <c r="E42" s="24">
        <v>1</v>
      </c>
      <c r="F42" s="24">
        <v>1</v>
      </c>
      <c r="G42" s="24">
        <v>1</v>
      </c>
      <c r="H42" s="23" t="s">
        <v>141</v>
      </c>
      <c r="I42" s="23"/>
      <c r="J42" s="23" t="s">
        <v>129</v>
      </c>
      <c r="K42" s="23" t="s">
        <v>142</v>
      </c>
      <c r="L42" s="75">
        <v>0.6</v>
      </c>
      <c r="M42" s="23" t="s">
        <v>12</v>
      </c>
      <c r="N42" s="23" t="s">
        <v>143</v>
      </c>
      <c r="O42" s="23"/>
      <c r="P42" s="23" t="s">
        <v>144</v>
      </c>
      <c r="Q42" s="102">
        <v>0.3</v>
      </c>
      <c r="R42" s="102">
        <v>4.7E-2</v>
      </c>
      <c r="S42">
        <f t="shared" si="1"/>
        <v>0.34699999999999998</v>
      </c>
      <c r="T42">
        <f t="shared" si="2"/>
        <v>0.34699999999999998</v>
      </c>
      <c r="U42" s="126">
        <v>0.8586873752184</v>
      </c>
      <c r="V42" s="126">
        <v>0.94786139999999997</v>
      </c>
      <c r="W42" s="126">
        <v>0.64150770000000001</v>
      </c>
      <c r="X42" s="129">
        <v>2.5948870000000001E-3</v>
      </c>
      <c r="Y42" s="129">
        <v>8.9620199999999994E-3</v>
      </c>
      <c r="Z42">
        <v>1165.4579827799339</v>
      </c>
    </row>
    <row r="43" spans="1:26" x14ac:dyDescent="0.25">
      <c r="A43" s="40"/>
      <c r="B43" s="40"/>
      <c r="C43" s="23"/>
      <c r="D43" s="24"/>
      <c r="E43" s="24"/>
      <c r="F43" s="24"/>
      <c r="G43" s="24"/>
      <c r="H43" s="64"/>
      <c r="I43" s="23"/>
      <c r="J43" s="23"/>
      <c r="K43" s="23"/>
      <c r="L43" s="75"/>
      <c r="M43" s="23"/>
      <c r="N43" s="23"/>
      <c r="O43" s="23"/>
      <c r="P43" s="23"/>
      <c r="Q43" s="102"/>
      <c r="R43" s="102"/>
      <c r="U43" s="126"/>
      <c r="V43" s="126"/>
      <c r="W43" s="126"/>
      <c r="X43" s="129"/>
      <c r="Y43" s="129"/>
    </row>
    <row r="44" spans="1:26" x14ac:dyDescent="0.25">
      <c r="A44" s="40">
        <v>1</v>
      </c>
      <c r="B44" s="40">
        <f>SUM(E44:G44)</f>
        <v>3</v>
      </c>
      <c r="C44" s="75">
        <v>29</v>
      </c>
      <c r="D44" s="24">
        <v>43</v>
      </c>
      <c r="E44" s="24">
        <v>1</v>
      </c>
      <c r="F44" s="24">
        <v>1</v>
      </c>
      <c r="G44" s="24">
        <v>1</v>
      </c>
      <c r="H44" s="23" t="s">
        <v>145</v>
      </c>
      <c r="I44" s="23"/>
      <c r="J44" s="23" t="s">
        <v>129</v>
      </c>
      <c r="K44" s="23"/>
      <c r="L44" s="75">
        <v>0.6</v>
      </c>
      <c r="M44" s="23" t="s">
        <v>9</v>
      </c>
      <c r="N44" s="23" t="s">
        <v>146</v>
      </c>
      <c r="O44" s="23"/>
      <c r="P44" s="23" t="s">
        <v>144</v>
      </c>
      <c r="Q44" s="102">
        <v>0.13500000000000001</v>
      </c>
      <c r="R44" s="102">
        <v>0.13500000000000001</v>
      </c>
      <c r="S44">
        <f>Q44+R44</f>
        <v>0.27</v>
      </c>
      <c r="T44">
        <f>IF(S44&gt;0,S44," ")</f>
        <v>0.27</v>
      </c>
      <c r="U44" s="126">
        <v>0.88786150898990002</v>
      </c>
      <c r="V44" s="126">
        <v>0.94011960000000006</v>
      </c>
      <c r="W44" s="126">
        <v>0.65920319999999999</v>
      </c>
      <c r="X44" s="129">
        <v>1.375963E-3</v>
      </c>
      <c r="Y44" s="129">
        <v>9.9546459999999993E-3</v>
      </c>
      <c r="Z44">
        <v>2940.5916607857775</v>
      </c>
    </row>
    <row r="45" spans="1:26" x14ac:dyDescent="0.25">
      <c r="A45" s="40">
        <v>1</v>
      </c>
      <c r="B45" s="40">
        <f>SUM(E45:G45)</f>
        <v>3</v>
      </c>
      <c r="C45" s="75">
        <v>30</v>
      </c>
      <c r="D45" s="24">
        <v>44</v>
      </c>
      <c r="E45" s="24">
        <v>1</v>
      </c>
      <c r="F45" s="24">
        <v>1</v>
      </c>
      <c r="G45" s="24">
        <v>1</v>
      </c>
      <c r="H45" s="23" t="s">
        <v>145</v>
      </c>
      <c r="I45" s="23"/>
      <c r="J45" s="23" t="s">
        <v>129</v>
      </c>
      <c r="K45" s="23"/>
      <c r="L45" s="75">
        <v>0.6</v>
      </c>
      <c r="M45" s="23" t="s">
        <v>124</v>
      </c>
      <c r="N45" s="23" t="s">
        <v>147</v>
      </c>
      <c r="O45" s="23"/>
      <c r="P45" s="23" t="s">
        <v>144</v>
      </c>
      <c r="Q45" s="102">
        <v>0.11</v>
      </c>
      <c r="R45" s="102">
        <v>0.11</v>
      </c>
      <c r="S45">
        <f>Q45+R45</f>
        <v>0.22</v>
      </c>
      <c r="T45">
        <f>IF(S45&gt;0,S45," ")</f>
        <v>0.22</v>
      </c>
      <c r="U45" s="126">
        <v>0.81260440318079996</v>
      </c>
      <c r="V45" s="126">
        <v>0.9532332</v>
      </c>
      <c r="W45" s="126">
        <v>0.62792009999999998</v>
      </c>
      <c r="X45" s="129">
        <v>2.1159949999999999E-3</v>
      </c>
      <c r="Y45" s="129">
        <v>7.8371589999999998E-3</v>
      </c>
      <c r="Z45">
        <v>2832.6855917109274</v>
      </c>
    </row>
    <row r="46" spans="1:26" x14ac:dyDescent="0.25">
      <c r="A46" s="40"/>
      <c r="B46" s="40"/>
      <c r="C46" s="75"/>
      <c r="D46" s="24"/>
      <c r="E46" s="24"/>
      <c r="F46" s="24"/>
      <c r="G46" s="24"/>
      <c r="H46" s="23"/>
      <c r="I46" s="23"/>
      <c r="J46" s="23"/>
      <c r="K46" s="23"/>
      <c r="L46" s="75"/>
      <c r="M46" s="23"/>
      <c r="N46" s="23"/>
      <c r="O46" s="23"/>
      <c r="P46" s="23"/>
      <c r="Q46" s="102"/>
      <c r="R46" s="102"/>
      <c r="U46" s="126"/>
      <c r="V46" s="126"/>
      <c r="W46" s="126"/>
      <c r="X46" s="129"/>
      <c r="Y46" s="129"/>
    </row>
    <row r="47" spans="1:26" x14ac:dyDescent="0.25">
      <c r="A47" s="40">
        <v>1</v>
      </c>
      <c r="B47" s="40">
        <f>SUM(E47:G47)</f>
        <v>3</v>
      </c>
      <c r="C47" s="38">
        <v>31</v>
      </c>
      <c r="D47" s="22">
        <v>46</v>
      </c>
      <c r="E47" s="22">
        <v>1</v>
      </c>
      <c r="F47" s="22">
        <v>1</v>
      </c>
      <c r="G47" s="22">
        <v>1</v>
      </c>
      <c r="H47" s="37" t="s">
        <v>150</v>
      </c>
      <c r="I47" s="21" t="s">
        <v>128</v>
      </c>
      <c r="J47" s="21" t="s">
        <v>151</v>
      </c>
      <c r="K47" s="21" t="s">
        <v>152</v>
      </c>
      <c r="L47" s="38">
        <v>0.6</v>
      </c>
      <c r="M47" s="21" t="s">
        <v>12</v>
      </c>
      <c r="N47" s="21">
        <v>0.126</v>
      </c>
      <c r="O47" s="21" t="s">
        <v>153</v>
      </c>
      <c r="P47" s="21" t="s">
        <v>154</v>
      </c>
      <c r="Q47" s="103">
        <v>4.2000000000000003E-2</v>
      </c>
      <c r="R47" s="103">
        <f>2*Q47</f>
        <v>8.4000000000000005E-2</v>
      </c>
      <c r="S47">
        <f>Q47+R47</f>
        <v>0.126</v>
      </c>
      <c r="T47">
        <f>IF(S47&gt;0,S47," ")</f>
        <v>0.126</v>
      </c>
      <c r="U47" s="126">
        <v>0.46266806773000002</v>
      </c>
      <c r="V47" s="126">
        <v>0.96587290000000003</v>
      </c>
      <c r="W47" s="126">
        <v>0.46123459999999999</v>
      </c>
      <c r="X47" s="129">
        <v>3.3158060000000001E-3</v>
      </c>
      <c r="Y47" s="129">
        <v>1.438913E-2</v>
      </c>
      <c r="Z47">
        <v>2285.292377943631</v>
      </c>
    </row>
    <row r="48" spans="1:26" x14ac:dyDescent="0.25">
      <c r="A48" s="40">
        <v>1</v>
      </c>
      <c r="B48" s="40">
        <f>SUM(E48:G48)</f>
        <v>3</v>
      </c>
      <c r="C48" s="38">
        <v>32</v>
      </c>
      <c r="D48" s="22">
        <v>47</v>
      </c>
      <c r="E48" s="22">
        <v>1</v>
      </c>
      <c r="F48" s="22">
        <v>1</v>
      </c>
      <c r="G48" s="22">
        <v>1</v>
      </c>
      <c r="H48" s="21" t="s">
        <v>150</v>
      </c>
      <c r="I48" s="21" t="s">
        <v>128</v>
      </c>
      <c r="J48" s="21" t="s">
        <v>151</v>
      </c>
      <c r="K48" s="21" t="s">
        <v>152</v>
      </c>
      <c r="L48" s="38">
        <v>0.6</v>
      </c>
      <c r="M48" s="21" t="s">
        <v>9</v>
      </c>
      <c r="N48" s="21">
        <v>0.13200000000000001</v>
      </c>
      <c r="O48" s="21" t="s">
        <v>155</v>
      </c>
      <c r="P48" s="21" t="s">
        <v>154</v>
      </c>
      <c r="Q48" s="103">
        <v>4.3999999999999997E-2</v>
      </c>
      <c r="R48" s="103">
        <f>2*Q48</f>
        <v>8.7999999999999995E-2</v>
      </c>
      <c r="S48">
        <f>Q48+R48</f>
        <v>0.13200000000000001</v>
      </c>
      <c r="T48">
        <f>IF(S48&gt;0,S48," ")</f>
        <v>0.13200000000000001</v>
      </c>
      <c r="U48" s="126">
        <v>0.3341359764688</v>
      </c>
      <c r="V48" s="126">
        <v>0.97440470000000001</v>
      </c>
      <c r="W48" s="126">
        <v>0.2926532</v>
      </c>
      <c r="X48" s="129">
        <v>2.2032110000000001E-3</v>
      </c>
      <c r="Y48" s="129">
        <v>3.2759169999999997E-2</v>
      </c>
      <c r="Z48">
        <v>-2133.2877561587611</v>
      </c>
    </row>
    <row r="49" spans="1:26" x14ac:dyDescent="0.25">
      <c r="A49" s="40"/>
      <c r="B49" s="40"/>
      <c r="C49" s="38"/>
      <c r="D49" s="22"/>
      <c r="E49" s="22"/>
      <c r="F49" s="22"/>
      <c r="G49" s="22"/>
      <c r="H49" s="21"/>
      <c r="I49" s="21"/>
      <c r="J49" s="21"/>
      <c r="K49" s="21"/>
      <c r="L49" s="38"/>
      <c r="M49" s="21"/>
      <c r="N49" s="21"/>
      <c r="O49" s="25"/>
      <c r="P49" s="21"/>
      <c r="Q49" s="103"/>
      <c r="R49" s="103"/>
      <c r="U49" s="126"/>
      <c r="V49" s="126"/>
      <c r="W49" s="126"/>
      <c r="X49" s="129"/>
      <c r="Y49" s="129"/>
    </row>
    <row r="50" spans="1:26" x14ac:dyDescent="0.25">
      <c r="A50" s="40"/>
      <c r="B50" s="40"/>
      <c r="C50" s="38"/>
      <c r="D50" s="22"/>
      <c r="E50" s="22"/>
      <c r="F50" s="22"/>
      <c r="G50" s="22"/>
      <c r="H50" s="21"/>
      <c r="I50" s="21"/>
      <c r="J50" s="21"/>
      <c r="K50" s="21"/>
      <c r="L50" s="38"/>
      <c r="M50" s="21"/>
      <c r="N50" s="21"/>
      <c r="O50" s="21"/>
      <c r="P50" s="21"/>
      <c r="Q50" s="103"/>
      <c r="R50" s="103"/>
      <c r="U50" s="126"/>
      <c r="V50" s="126"/>
      <c r="W50" s="126"/>
      <c r="X50" s="129"/>
      <c r="Y50" s="129"/>
    </row>
    <row r="51" spans="1:26" x14ac:dyDescent="0.25">
      <c r="A51" s="40">
        <v>1</v>
      </c>
      <c r="B51" s="40">
        <f>SUM(E51:G51)</f>
        <v>3</v>
      </c>
      <c r="C51" s="38">
        <v>33</v>
      </c>
      <c r="D51" s="22">
        <v>50</v>
      </c>
      <c r="E51" s="22">
        <v>1</v>
      </c>
      <c r="F51" s="22">
        <v>1</v>
      </c>
      <c r="G51" s="22">
        <v>1</v>
      </c>
      <c r="H51" s="37" t="s">
        <v>159</v>
      </c>
      <c r="I51" s="21" t="s">
        <v>128</v>
      </c>
      <c r="J51" s="37" t="s">
        <v>129</v>
      </c>
      <c r="K51" s="21" t="s">
        <v>152</v>
      </c>
      <c r="L51" s="38">
        <v>0.6</v>
      </c>
      <c r="M51" s="21" t="s">
        <v>9</v>
      </c>
      <c r="N51" s="21">
        <v>6.5000000000000002E-2</v>
      </c>
      <c r="O51" s="25" t="s">
        <v>156</v>
      </c>
      <c r="P51" s="21" t="s">
        <v>154</v>
      </c>
      <c r="Q51" s="103">
        <f>N51/3*2</f>
        <v>4.3333333333333335E-2</v>
      </c>
      <c r="R51" s="103">
        <f>N51/3</f>
        <v>2.1666666666666667E-2</v>
      </c>
      <c r="S51">
        <f>Q51+R51</f>
        <v>6.5000000000000002E-2</v>
      </c>
      <c r="T51">
        <f>IF(S51&gt;0,S51," ")</f>
        <v>6.5000000000000002E-2</v>
      </c>
      <c r="U51" s="126">
        <v>9.0651585806209994E-2</v>
      </c>
      <c r="V51" s="126">
        <v>0.78970770000000001</v>
      </c>
      <c r="W51" s="126" t="s">
        <v>98</v>
      </c>
      <c r="X51" s="129"/>
      <c r="Y51" s="129"/>
    </row>
    <row r="52" spans="1:26" x14ac:dyDescent="0.25">
      <c r="A52" s="40"/>
      <c r="B52" s="40"/>
      <c r="C52" s="38"/>
      <c r="D52" s="22"/>
      <c r="E52" s="22"/>
      <c r="F52" s="22"/>
      <c r="G52" s="22"/>
      <c r="H52" s="21"/>
      <c r="I52" s="21"/>
      <c r="J52" s="21"/>
      <c r="K52" s="21"/>
      <c r="L52" s="38"/>
      <c r="M52" s="21"/>
      <c r="N52" s="21"/>
      <c r="O52" s="25"/>
      <c r="P52" s="21"/>
      <c r="Q52" s="103"/>
      <c r="R52" s="103"/>
      <c r="U52" s="126"/>
      <c r="V52" s="126"/>
      <c r="W52" s="126"/>
      <c r="X52" s="129"/>
      <c r="Y52" s="129"/>
    </row>
    <row r="53" spans="1:26" x14ac:dyDescent="0.25">
      <c r="A53" s="40"/>
      <c r="B53" s="40"/>
      <c r="C53" s="38"/>
      <c r="D53" s="22"/>
      <c r="E53" s="22"/>
      <c r="F53" s="22"/>
      <c r="G53" s="22"/>
      <c r="H53" s="21"/>
      <c r="I53" s="21"/>
      <c r="J53" s="21"/>
      <c r="K53" s="21"/>
      <c r="L53" s="38"/>
      <c r="M53" s="21"/>
      <c r="N53" s="21"/>
      <c r="O53" s="25"/>
      <c r="P53" s="21"/>
      <c r="Q53" s="103"/>
      <c r="R53" s="103"/>
      <c r="U53" s="126"/>
      <c r="V53" s="126"/>
      <c r="W53" s="126"/>
      <c r="X53" s="129"/>
      <c r="Y53" s="129"/>
    </row>
    <row r="54" spans="1:26" x14ac:dyDescent="0.25">
      <c r="A54" s="40"/>
      <c r="B54" s="40"/>
      <c r="C54" s="38"/>
      <c r="D54" s="22"/>
      <c r="E54" s="22"/>
      <c r="F54" s="22"/>
      <c r="G54" s="22"/>
      <c r="H54" s="21"/>
      <c r="I54" s="21"/>
      <c r="J54" s="21"/>
      <c r="K54" s="21"/>
      <c r="L54" s="38"/>
      <c r="M54" s="21"/>
      <c r="N54" s="21"/>
      <c r="O54" s="21"/>
      <c r="P54" s="21"/>
      <c r="Q54" s="103"/>
      <c r="R54" s="103"/>
      <c r="U54" s="126"/>
      <c r="V54" s="126"/>
      <c r="W54" s="126"/>
      <c r="X54" s="129"/>
      <c r="Y54" s="129"/>
    </row>
    <row r="55" spans="1:26" x14ac:dyDescent="0.25">
      <c r="A55" s="40"/>
      <c r="B55" s="40"/>
      <c r="C55" s="38"/>
      <c r="D55" s="22"/>
      <c r="E55" s="22"/>
      <c r="F55" s="22"/>
      <c r="G55" s="22"/>
      <c r="H55" s="21"/>
      <c r="I55" s="21"/>
      <c r="J55" s="21"/>
      <c r="K55" s="21"/>
      <c r="L55" s="38"/>
      <c r="M55" s="21"/>
      <c r="N55" s="21"/>
      <c r="O55" s="25"/>
      <c r="P55" s="21"/>
      <c r="Q55" s="103"/>
      <c r="R55" s="103"/>
      <c r="U55" s="126"/>
      <c r="V55" s="126"/>
      <c r="W55" s="126"/>
      <c r="X55" s="129"/>
      <c r="Y55" s="129"/>
    </row>
    <row r="56" spans="1:26" x14ac:dyDescent="0.25">
      <c r="A56" s="40">
        <v>1</v>
      </c>
      <c r="B56" s="40">
        <f>SUM(E56:G56)</f>
        <v>3</v>
      </c>
      <c r="C56" s="81">
        <v>34</v>
      </c>
      <c r="D56" s="12">
        <v>55</v>
      </c>
      <c r="E56" s="12">
        <v>1</v>
      </c>
      <c r="F56" s="12">
        <v>1</v>
      </c>
      <c r="G56" s="12">
        <v>1</v>
      </c>
      <c r="H56" s="84" t="s">
        <v>160</v>
      </c>
      <c r="I56" s="11" t="s">
        <v>128</v>
      </c>
      <c r="J56" s="11" t="s">
        <v>161</v>
      </c>
      <c r="K56" s="11" t="s">
        <v>152</v>
      </c>
      <c r="L56" s="81">
        <v>0.6</v>
      </c>
      <c r="M56" s="11" t="s">
        <v>9</v>
      </c>
      <c r="N56" s="11">
        <v>8.1000000000000003E-2</v>
      </c>
      <c r="O56" s="82" t="s">
        <v>162</v>
      </c>
      <c r="P56" s="11" t="s">
        <v>163</v>
      </c>
      <c r="Q56" s="104">
        <f>N56/11*3</f>
        <v>2.2090909090909092E-2</v>
      </c>
      <c r="R56" s="104">
        <f>N56-Q56</f>
        <v>5.8909090909090911E-2</v>
      </c>
      <c r="S56">
        <f>Q56+R56</f>
        <v>8.1000000000000003E-2</v>
      </c>
      <c r="T56">
        <f>IF(S56&gt;0,S56," ")</f>
        <v>8.1000000000000003E-2</v>
      </c>
      <c r="U56" s="126">
        <v>0.12368793466055999</v>
      </c>
      <c r="V56" s="126">
        <v>0.86064779999999996</v>
      </c>
      <c r="W56" s="126" t="s">
        <v>98</v>
      </c>
      <c r="X56" s="129"/>
      <c r="Y56" s="129"/>
    </row>
    <row r="57" spans="1:26" x14ac:dyDescent="0.25">
      <c r="A57" s="40"/>
      <c r="B57" s="40"/>
      <c r="C57" s="81"/>
      <c r="D57" s="12"/>
      <c r="E57" s="12"/>
      <c r="F57" s="12"/>
      <c r="G57" s="12"/>
      <c r="H57" s="11"/>
      <c r="I57" s="11"/>
      <c r="J57" s="11"/>
      <c r="K57" s="11"/>
      <c r="L57" s="81"/>
      <c r="M57" s="11"/>
      <c r="N57" s="11"/>
      <c r="O57" s="11"/>
      <c r="P57" s="11"/>
      <c r="Q57" s="104"/>
      <c r="R57" s="104"/>
      <c r="U57" s="126"/>
      <c r="V57" s="126"/>
      <c r="W57" s="126"/>
      <c r="X57" s="129"/>
      <c r="Y57" s="129"/>
    </row>
    <row r="58" spans="1:26" x14ac:dyDescent="0.25">
      <c r="A58" s="40">
        <v>1</v>
      </c>
      <c r="B58" s="40">
        <f>SUM(E58:G58)</f>
        <v>3</v>
      </c>
      <c r="C58" s="81">
        <v>35</v>
      </c>
      <c r="D58" s="12">
        <v>57</v>
      </c>
      <c r="E58" s="12">
        <v>1</v>
      </c>
      <c r="F58" s="12">
        <v>1</v>
      </c>
      <c r="G58" s="12">
        <v>1</v>
      </c>
      <c r="H58" s="11" t="s">
        <v>160</v>
      </c>
      <c r="I58" s="11" t="s">
        <v>128</v>
      </c>
      <c r="J58" s="11" t="s">
        <v>161</v>
      </c>
      <c r="K58" s="11" t="s">
        <v>152</v>
      </c>
      <c r="L58" s="81">
        <v>0.6</v>
      </c>
      <c r="M58" s="11" t="s">
        <v>12</v>
      </c>
      <c r="N58" s="11">
        <v>7.0999999999999994E-2</v>
      </c>
      <c r="O58" s="83" t="s">
        <v>162</v>
      </c>
      <c r="P58" s="11" t="s">
        <v>163</v>
      </c>
      <c r="Q58" s="104">
        <f>N58/11*3</f>
        <v>1.9363636363636361E-2</v>
      </c>
      <c r="R58" s="104">
        <f>N58-Q58</f>
        <v>5.1636363636363633E-2</v>
      </c>
      <c r="S58">
        <f>Q58+R58</f>
        <v>7.0999999999999994E-2</v>
      </c>
      <c r="T58">
        <f>IF(S58&gt;0,S58," ")</f>
        <v>7.0999999999999994E-2</v>
      </c>
      <c r="U58" s="126">
        <v>6.8415758086639994E-2</v>
      </c>
      <c r="V58" s="126">
        <v>0.85132600000000003</v>
      </c>
      <c r="W58" s="126" t="s">
        <v>98</v>
      </c>
      <c r="X58" s="129"/>
      <c r="Y58" s="129"/>
    </row>
    <row r="59" spans="1:26" x14ac:dyDescent="0.25">
      <c r="A59" s="40">
        <v>1</v>
      </c>
      <c r="B59" s="40">
        <f>SUM(E59:G59)</f>
        <v>3</v>
      </c>
      <c r="C59" s="39">
        <v>36</v>
      </c>
      <c r="D59" s="27">
        <v>58</v>
      </c>
      <c r="E59" s="27">
        <v>1</v>
      </c>
      <c r="F59" s="27">
        <v>1</v>
      </c>
      <c r="G59" s="27">
        <v>1</v>
      </c>
      <c r="H59" s="36" t="s">
        <v>164</v>
      </c>
      <c r="I59" s="26" t="s">
        <v>128</v>
      </c>
      <c r="J59" s="26" t="s">
        <v>129</v>
      </c>
      <c r="K59" s="26" t="s">
        <v>165</v>
      </c>
      <c r="L59" s="39">
        <v>0.6</v>
      </c>
      <c r="M59" s="26" t="s">
        <v>9</v>
      </c>
      <c r="N59" s="26">
        <v>0.19800000000000001</v>
      </c>
      <c r="O59" s="30" t="s">
        <v>166</v>
      </c>
      <c r="P59" s="26" t="s">
        <v>167</v>
      </c>
      <c r="Q59" s="105">
        <f>N59/2</f>
        <v>9.9000000000000005E-2</v>
      </c>
      <c r="R59" s="105">
        <f>N59/2</f>
        <v>9.9000000000000005E-2</v>
      </c>
      <c r="S59">
        <f>Q59+R59</f>
        <v>0.19800000000000001</v>
      </c>
      <c r="T59">
        <f>IF(S59&gt;0,S59," ")</f>
        <v>0.19800000000000001</v>
      </c>
      <c r="U59" s="126">
        <v>0.97578415155599996</v>
      </c>
      <c r="V59" s="126">
        <v>0.92242409999999997</v>
      </c>
      <c r="W59" s="126">
        <v>0.61054059999999999</v>
      </c>
      <c r="X59" s="129">
        <v>2.040217E-3</v>
      </c>
      <c r="Y59" s="129">
        <v>7.7313989999999999E-3</v>
      </c>
    </row>
    <row r="60" spans="1:26" x14ac:dyDescent="0.25">
      <c r="A60" s="40"/>
      <c r="B60" s="40"/>
      <c r="C60" s="39"/>
      <c r="D60" s="27"/>
      <c r="E60" s="27"/>
      <c r="F60" s="27"/>
      <c r="G60" s="27"/>
      <c r="H60" s="26"/>
      <c r="I60" s="26"/>
      <c r="J60" s="26"/>
      <c r="K60" s="26"/>
      <c r="L60" s="39"/>
      <c r="M60" s="26"/>
      <c r="N60" s="26"/>
      <c r="O60" s="30"/>
      <c r="P60" s="26"/>
      <c r="Q60" s="105"/>
      <c r="R60" s="105"/>
      <c r="U60" s="126"/>
      <c r="V60" s="126"/>
      <c r="W60" s="126"/>
      <c r="X60" s="129"/>
      <c r="Y60" s="129"/>
    </row>
    <row r="61" spans="1:26" x14ac:dyDescent="0.25">
      <c r="A61" s="40">
        <v>1</v>
      </c>
      <c r="B61" s="40">
        <f>SUM(E61:G61)</f>
        <v>3</v>
      </c>
      <c r="C61" s="39">
        <v>37</v>
      </c>
      <c r="D61" s="27">
        <v>60</v>
      </c>
      <c r="E61" s="27">
        <v>1</v>
      </c>
      <c r="F61" s="27">
        <v>1</v>
      </c>
      <c r="G61" s="27">
        <v>1</v>
      </c>
      <c r="H61" s="26" t="s">
        <v>164</v>
      </c>
      <c r="I61" s="26" t="s">
        <v>128</v>
      </c>
      <c r="J61" s="26" t="s">
        <v>129</v>
      </c>
      <c r="K61" s="26" t="s">
        <v>165</v>
      </c>
      <c r="L61" s="39">
        <v>0.6</v>
      </c>
      <c r="M61" s="26" t="s">
        <v>12</v>
      </c>
      <c r="N61" s="26">
        <v>0.21199999999999999</v>
      </c>
      <c r="O61" s="30" t="s">
        <v>166</v>
      </c>
      <c r="P61" s="26" t="s">
        <v>167</v>
      </c>
      <c r="Q61" s="105">
        <f>N61/2</f>
        <v>0.106</v>
      </c>
      <c r="R61" s="105">
        <f>N61/2</f>
        <v>0.106</v>
      </c>
      <c r="S61">
        <f>Q61+R61</f>
        <v>0.21199999999999999</v>
      </c>
      <c r="T61">
        <f>IF(S61&gt;0,S61," ")</f>
        <v>0.21199999999999999</v>
      </c>
      <c r="U61" s="126">
        <v>0.84601071930060001</v>
      </c>
      <c r="V61" s="126">
        <v>0.93711770000000005</v>
      </c>
      <c r="W61" s="126">
        <v>0.61401649999999997</v>
      </c>
      <c r="X61" s="129">
        <v>1.9827999999999998E-3</v>
      </c>
      <c r="Y61" s="129">
        <v>9.8389289999999997E-3</v>
      </c>
      <c r="Z61">
        <v>1853.518099524066</v>
      </c>
    </row>
    <row r="62" spans="1:26" x14ac:dyDescent="0.25">
      <c r="A62" s="40">
        <v>1</v>
      </c>
      <c r="B62" s="40">
        <f>SUM(E62:G62)</f>
        <v>3</v>
      </c>
      <c r="C62" s="39">
        <v>38</v>
      </c>
      <c r="D62" s="27">
        <v>61</v>
      </c>
      <c r="E62" s="27">
        <v>1</v>
      </c>
      <c r="F62" s="27">
        <v>1</v>
      </c>
      <c r="G62" s="27">
        <v>1</v>
      </c>
      <c r="H62" s="26" t="s">
        <v>164</v>
      </c>
      <c r="I62" s="26" t="s">
        <v>128</v>
      </c>
      <c r="J62" s="26" t="s">
        <v>129</v>
      </c>
      <c r="K62" s="26" t="s">
        <v>165</v>
      </c>
      <c r="L62" s="39">
        <v>0.6</v>
      </c>
      <c r="M62" s="26" t="s">
        <v>12</v>
      </c>
      <c r="N62" s="26">
        <v>0.19400000000000001</v>
      </c>
      <c r="O62" s="30" t="s">
        <v>166</v>
      </c>
      <c r="P62" s="26" t="s">
        <v>167</v>
      </c>
      <c r="Q62" s="105">
        <f>N62/2</f>
        <v>9.7000000000000003E-2</v>
      </c>
      <c r="R62" s="105">
        <f>N62/2</f>
        <v>9.7000000000000003E-2</v>
      </c>
      <c r="S62">
        <f>Q62+R62</f>
        <v>0.19400000000000001</v>
      </c>
      <c r="T62">
        <f>IF(S62&gt;0,S62," ")</f>
        <v>0.19400000000000001</v>
      </c>
      <c r="U62" s="126">
        <v>0.63768293318610003</v>
      </c>
      <c r="V62" s="126">
        <v>0.94959939999999998</v>
      </c>
      <c r="W62" s="126">
        <v>0.56456379999999995</v>
      </c>
      <c r="X62" s="129">
        <v>1.9593380000000001E-3</v>
      </c>
      <c r="Y62" s="129">
        <v>2.116146E-2</v>
      </c>
      <c r="Z62">
        <v>1626.9693442251339</v>
      </c>
    </row>
    <row r="63" spans="1:26" x14ac:dyDescent="0.25">
      <c r="A63" s="40">
        <v>1</v>
      </c>
      <c r="B63" s="40">
        <f>SUM(E63:G63)</f>
        <v>3</v>
      </c>
      <c r="C63" s="39">
        <v>39</v>
      </c>
      <c r="D63" s="27">
        <v>62</v>
      </c>
      <c r="E63" s="27">
        <v>1</v>
      </c>
      <c r="F63" s="27">
        <v>1</v>
      </c>
      <c r="G63" s="27">
        <v>1</v>
      </c>
      <c r="H63" s="36" t="s">
        <v>169</v>
      </c>
      <c r="I63" s="26" t="s">
        <v>128</v>
      </c>
      <c r="J63" s="26" t="s">
        <v>129</v>
      </c>
      <c r="K63" s="26" t="s">
        <v>165</v>
      </c>
      <c r="L63" s="39">
        <v>0.6</v>
      </c>
      <c r="M63" s="26" t="s">
        <v>170</v>
      </c>
      <c r="N63" s="26">
        <v>0.24199999999999999</v>
      </c>
      <c r="O63" s="30" t="s">
        <v>166</v>
      </c>
      <c r="P63" s="26" t="s">
        <v>167</v>
      </c>
      <c r="Q63" s="105">
        <f>N63/2</f>
        <v>0.121</v>
      </c>
      <c r="R63" s="105">
        <f>N63/2</f>
        <v>0.121</v>
      </c>
      <c r="S63">
        <f>Q63+R63</f>
        <v>0.24199999999999999</v>
      </c>
      <c r="T63">
        <f>IF(S63&gt;0,S63," ")</f>
        <v>0.24199999999999999</v>
      </c>
      <c r="U63" s="126">
        <v>0.99742514043359998</v>
      </c>
      <c r="V63" s="126">
        <v>0.89983069999999998</v>
      </c>
      <c r="W63" s="126">
        <v>0.60564269999999998</v>
      </c>
      <c r="X63" s="129">
        <v>9.8400120000000004E-4</v>
      </c>
      <c r="Y63" s="129">
        <v>8.9679870000000002E-3</v>
      </c>
      <c r="Z63">
        <v>3155.5428619602976</v>
      </c>
    </row>
    <row r="64" spans="1:26" x14ac:dyDescent="0.25">
      <c r="A64" s="40"/>
      <c r="B64" s="40"/>
      <c r="C64" s="39"/>
      <c r="D64" s="27"/>
      <c r="E64" s="27"/>
      <c r="F64" s="27"/>
      <c r="G64" s="27"/>
      <c r="H64" s="26"/>
      <c r="I64" s="26"/>
      <c r="J64" s="26"/>
      <c r="K64" s="26"/>
      <c r="L64" s="39"/>
      <c r="M64" s="26"/>
      <c r="N64" s="26"/>
      <c r="O64" s="30"/>
      <c r="P64" s="26"/>
      <c r="Q64" s="105"/>
      <c r="R64" s="105"/>
      <c r="U64" s="126"/>
      <c r="V64" s="126"/>
      <c r="W64" s="126"/>
      <c r="X64" s="129"/>
      <c r="Y64" s="129"/>
    </row>
    <row r="65" spans="1:26" x14ac:dyDescent="0.25">
      <c r="A65" s="40"/>
      <c r="B65" s="40"/>
      <c r="C65" s="89"/>
      <c r="D65" s="90"/>
      <c r="E65" s="90"/>
      <c r="F65" s="90"/>
      <c r="G65" s="90"/>
      <c r="H65" s="92"/>
      <c r="I65" s="91"/>
      <c r="J65" s="91"/>
      <c r="K65" s="91"/>
      <c r="L65" s="89"/>
      <c r="M65" s="91"/>
      <c r="N65" s="91"/>
      <c r="O65" s="93"/>
      <c r="P65" s="91"/>
      <c r="Q65" s="106"/>
      <c r="R65" s="106"/>
      <c r="U65" s="126"/>
      <c r="V65" s="126"/>
      <c r="W65" s="126"/>
      <c r="X65" s="129"/>
      <c r="Y65" s="129"/>
    </row>
    <row r="66" spans="1:26" x14ac:dyDescent="0.25">
      <c r="A66" s="40">
        <v>1</v>
      </c>
      <c r="B66" s="40">
        <f>SUM(E66:G66)</f>
        <v>3</v>
      </c>
      <c r="C66" s="89">
        <v>40</v>
      </c>
      <c r="D66" s="90">
        <v>65</v>
      </c>
      <c r="E66" s="90">
        <v>1</v>
      </c>
      <c r="F66" s="90">
        <v>1</v>
      </c>
      <c r="G66" s="90">
        <v>1</v>
      </c>
      <c r="H66" s="91" t="s">
        <v>171</v>
      </c>
      <c r="I66" s="91" t="s">
        <v>172</v>
      </c>
      <c r="J66" s="91" t="s">
        <v>129</v>
      </c>
      <c r="K66" s="91" t="s">
        <v>173</v>
      </c>
      <c r="L66" s="89">
        <v>0.6</v>
      </c>
      <c r="M66" s="91" t="s">
        <v>12</v>
      </c>
      <c r="N66" s="91">
        <v>0.104</v>
      </c>
      <c r="O66" s="93" t="s">
        <v>156</v>
      </c>
      <c r="P66" s="91" t="s">
        <v>174</v>
      </c>
      <c r="Q66" s="106">
        <v>3.5000000000000003E-2</v>
      </c>
      <c r="R66" s="106">
        <v>6.9000000000000006E-2</v>
      </c>
      <c r="S66">
        <f>Q66+R66</f>
        <v>0.10400000000000001</v>
      </c>
      <c r="T66">
        <f>IF(S66&gt;0,S66," ")</f>
        <v>0.10400000000000001</v>
      </c>
      <c r="U66" s="126">
        <v>0.6787581678297</v>
      </c>
      <c r="V66" s="126">
        <v>0.92716399999999999</v>
      </c>
      <c r="W66" s="126">
        <v>0.55840199999999995</v>
      </c>
      <c r="X66" s="129">
        <v>2.4940700000000001E-3</v>
      </c>
      <c r="Y66" s="129">
        <v>1.069498E-2</v>
      </c>
      <c r="Z66">
        <v>1259.9113544399825</v>
      </c>
    </row>
    <row r="67" spans="1:26" x14ac:dyDescent="0.25">
      <c r="A67" s="40"/>
      <c r="B67" s="40"/>
      <c r="C67" s="85"/>
      <c r="D67" s="86"/>
      <c r="E67" s="86"/>
      <c r="F67" s="86"/>
      <c r="G67" s="86"/>
      <c r="H67" s="88"/>
      <c r="I67" s="87"/>
      <c r="J67" s="87"/>
      <c r="K67" s="87"/>
      <c r="L67" s="85"/>
      <c r="M67" s="87"/>
      <c r="N67" s="87"/>
      <c r="O67" s="87"/>
      <c r="P67" s="87"/>
      <c r="Q67" s="107"/>
      <c r="R67" s="107"/>
      <c r="U67" s="126"/>
      <c r="V67" s="126"/>
      <c r="W67" s="126"/>
      <c r="X67" s="129"/>
      <c r="Y67" s="129"/>
    </row>
    <row r="68" spans="1:26" x14ac:dyDescent="0.25">
      <c r="A68" s="40"/>
      <c r="B68" s="40"/>
      <c r="C68" s="85"/>
      <c r="D68" s="86"/>
      <c r="E68" s="86"/>
      <c r="F68" s="86"/>
      <c r="G68" s="86"/>
      <c r="H68" s="87"/>
      <c r="I68" s="87"/>
      <c r="J68" s="87"/>
      <c r="K68" s="87"/>
      <c r="L68" s="85"/>
      <c r="M68" s="87"/>
      <c r="N68" s="87"/>
      <c r="O68" s="87"/>
      <c r="P68" s="87"/>
      <c r="Q68" s="107"/>
      <c r="R68" s="107"/>
      <c r="U68" s="126"/>
      <c r="V68" s="126"/>
      <c r="W68" s="126"/>
      <c r="X68" s="129"/>
      <c r="Y68" s="129"/>
    </row>
    <row r="69" spans="1:26" x14ac:dyDescent="0.25">
      <c r="A69" s="40">
        <v>1</v>
      </c>
      <c r="B69" s="40">
        <f>SUM(E69:G69)</f>
        <v>3</v>
      </c>
      <c r="C69" s="76">
        <v>41</v>
      </c>
      <c r="D69" s="32">
        <v>68</v>
      </c>
      <c r="E69" s="32">
        <v>1</v>
      </c>
      <c r="F69" s="32">
        <v>1</v>
      </c>
      <c r="G69" s="32">
        <v>1</v>
      </c>
      <c r="H69" s="65" t="s">
        <v>178</v>
      </c>
      <c r="I69" s="31" t="s">
        <v>128</v>
      </c>
      <c r="J69" s="31" t="s">
        <v>129</v>
      </c>
      <c r="K69" s="31" t="s">
        <v>179</v>
      </c>
      <c r="L69" s="76">
        <v>0.6</v>
      </c>
      <c r="M69" s="31" t="s">
        <v>180</v>
      </c>
      <c r="N69" s="31">
        <v>0.18099999999999999</v>
      </c>
      <c r="O69" s="31" t="s">
        <v>13</v>
      </c>
      <c r="P69" s="31" t="s">
        <v>181</v>
      </c>
      <c r="Q69" s="108">
        <v>0.09</v>
      </c>
      <c r="R69" s="108">
        <v>0.09</v>
      </c>
      <c r="S69">
        <f>Q69+R69</f>
        <v>0.18</v>
      </c>
      <c r="T69">
        <f>IF(S69&gt;0,S69," ")</f>
        <v>0.18</v>
      </c>
      <c r="U69" s="126">
        <v>0.43388570884889999</v>
      </c>
      <c r="V69" s="126">
        <v>0.97408870000000003</v>
      </c>
      <c r="W69" s="126">
        <v>0.42110370000000003</v>
      </c>
      <c r="X69" s="129">
        <v>6.517274E-3</v>
      </c>
      <c r="Y69" s="129">
        <v>2.302829E-2</v>
      </c>
      <c r="Z69">
        <v>2008.8575664890111</v>
      </c>
    </row>
    <row r="70" spans="1:26" x14ac:dyDescent="0.25">
      <c r="A70" s="40"/>
      <c r="B70" s="40"/>
      <c r="C70" s="76"/>
      <c r="D70" s="32"/>
      <c r="E70" s="32"/>
      <c r="F70" s="32"/>
      <c r="G70" s="32"/>
      <c r="H70" s="31"/>
      <c r="I70" s="31"/>
      <c r="J70" s="31"/>
      <c r="K70" s="31"/>
      <c r="L70" s="76"/>
      <c r="M70" s="31"/>
      <c r="N70" s="31"/>
      <c r="O70" s="31"/>
      <c r="P70" s="31"/>
      <c r="Q70" s="108"/>
      <c r="R70" s="108"/>
      <c r="U70" s="126"/>
      <c r="V70" s="126"/>
      <c r="W70" s="126"/>
      <c r="X70" s="129"/>
      <c r="Y70" s="129"/>
    </row>
    <row r="71" spans="1:26" x14ac:dyDescent="0.25">
      <c r="A71" s="40"/>
      <c r="B71" s="40"/>
      <c r="C71" s="76"/>
      <c r="D71" s="32"/>
      <c r="E71" s="32"/>
      <c r="F71" s="32"/>
      <c r="G71" s="32"/>
      <c r="H71" s="31"/>
      <c r="I71" s="31"/>
      <c r="J71" s="31"/>
      <c r="K71" s="31"/>
      <c r="L71" s="76"/>
      <c r="M71" s="31"/>
      <c r="N71" s="31"/>
      <c r="O71" s="31"/>
      <c r="P71" s="31"/>
      <c r="Q71" s="108"/>
      <c r="R71" s="108"/>
      <c r="U71" s="126"/>
      <c r="V71" s="126"/>
      <c r="W71" s="126"/>
      <c r="X71" s="129"/>
      <c r="Y71" s="129"/>
    </row>
    <row r="72" spans="1:26" x14ac:dyDescent="0.25">
      <c r="A72" s="40">
        <v>1</v>
      </c>
      <c r="B72" s="40">
        <f t="shared" ref="B72:B78" si="3">SUM(E72:G72)</f>
        <v>3</v>
      </c>
      <c r="C72" s="76">
        <v>43</v>
      </c>
      <c r="D72" s="32">
        <v>71</v>
      </c>
      <c r="E72" s="32">
        <v>1</v>
      </c>
      <c r="F72" s="32">
        <v>1</v>
      </c>
      <c r="G72" s="32">
        <v>1</v>
      </c>
      <c r="H72" s="31" t="s">
        <v>178</v>
      </c>
      <c r="I72" s="31" t="s">
        <v>128</v>
      </c>
      <c r="J72" s="31" t="s">
        <v>129</v>
      </c>
      <c r="K72" s="31" t="s">
        <v>179</v>
      </c>
      <c r="L72" s="76">
        <v>0.6</v>
      </c>
      <c r="M72" s="31" t="s">
        <v>182</v>
      </c>
      <c r="N72" s="31">
        <v>0.19</v>
      </c>
      <c r="O72" s="31" t="s">
        <v>13</v>
      </c>
      <c r="P72" s="31" t="s">
        <v>181</v>
      </c>
      <c r="Q72" s="108">
        <f>N72/2</f>
        <v>9.5000000000000001E-2</v>
      </c>
      <c r="R72" s="108">
        <f>N72/2</f>
        <v>9.5000000000000001E-2</v>
      </c>
      <c r="S72">
        <f t="shared" ref="S72:S78" si="4">Q72+R72</f>
        <v>0.19</v>
      </c>
      <c r="T72">
        <f t="shared" ref="T72:T78" si="5">IF(S72&gt;0,S72," ")</f>
        <v>0.19</v>
      </c>
      <c r="U72" s="126">
        <v>1.3726245407513999</v>
      </c>
      <c r="V72" s="126">
        <v>0.93790770000000001</v>
      </c>
      <c r="W72" s="126">
        <v>0.6884325</v>
      </c>
      <c r="X72" s="129">
        <v>1.325042E-3</v>
      </c>
      <c r="Y72" s="129">
        <v>7.1275619999999996E-3</v>
      </c>
      <c r="Z72">
        <v>1985.7197356454947</v>
      </c>
    </row>
    <row r="73" spans="1:26" x14ac:dyDescent="0.25">
      <c r="A73" s="40">
        <v>1</v>
      </c>
      <c r="B73" s="40">
        <f t="shared" si="3"/>
        <v>3</v>
      </c>
      <c r="C73" s="76">
        <v>44</v>
      </c>
      <c r="D73" s="32">
        <v>72</v>
      </c>
      <c r="E73" s="32">
        <v>1</v>
      </c>
      <c r="F73" s="32">
        <v>1</v>
      </c>
      <c r="G73" s="32">
        <v>1</v>
      </c>
      <c r="H73" s="31" t="s">
        <v>178</v>
      </c>
      <c r="I73" s="31" t="s">
        <v>128</v>
      </c>
      <c r="J73" s="31" t="s">
        <v>129</v>
      </c>
      <c r="K73" s="31" t="s">
        <v>179</v>
      </c>
      <c r="L73" s="76">
        <v>0.6</v>
      </c>
      <c r="M73" s="31" t="s">
        <v>183</v>
      </c>
      <c r="N73" s="31">
        <v>0.186</v>
      </c>
      <c r="O73" s="31" t="s">
        <v>13</v>
      </c>
      <c r="P73" s="31" t="s">
        <v>181</v>
      </c>
      <c r="Q73" s="108">
        <f>N73/2</f>
        <v>9.2999999999999999E-2</v>
      </c>
      <c r="R73" s="108">
        <f>N73/2</f>
        <v>9.2999999999999999E-2</v>
      </c>
      <c r="S73">
        <f t="shared" si="4"/>
        <v>0.186</v>
      </c>
      <c r="T73">
        <f t="shared" si="5"/>
        <v>0.186</v>
      </c>
      <c r="U73" s="126">
        <v>1.0535600508795999</v>
      </c>
      <c r="V73" s="126">
        <v>0.89524879999999996</v>
      </c>
      <c r="W73" s="126">
        <v>0.64624760000000003</v>
      </c>
      <c r="X73" s="129">
        <v>1.798114E-3</v>
      </c>
      <c r="Y73" s="129">
        <v>7.8226700000000003E-3</v>
      </c>
      <c r="Z73">
        <v>4421.7234268659458</v>
      </c>
    </row>
    <row r="74" spans="1:26" x14ac:dyDescent="0.25">
      <c r="A74" s="40">
        <v>0</v>
      </c>
      <c r="B74" s="40">
        <f t="shared" si="3"/>
        <v>3</v>
      </c>
      <c r="C74" s="76"/>
      <c r="D74" s="32">
        <v>73</v>
      </c>
      <c r="E74" s="32">
        <v>1</v>
      </c>
      <c r="F74" s="32">
        <v>1</v>
      </c>
      <c r="G74" s="32">
        <v>1</v>
      </c>
      <c r="H74" s="31" t="s">
        <v>178</v>
      </c>
      <c r="I74" s="31" t="s">
        <v>128</v>
      </c>
      <c r="J74" s="31" t="s">
        <v>129</v>
      </c>
      <c r="K74" s="31" t="s">
        <v>179</v>
      </c>
      <c r="L74" s="76">
        <v>0.6</v>
      </c>
      <c r="M74" s="31" t="s">
        <v>183</v>
      </c>
      <c r="N74" s="31">
        <v>0.188</v>
      </c>
      <c r="O74" s="31" t="s">
        <v>13</v>
      </c>
      <c r="P74" s="31" t="s">
        <v>181</v>
      </c>
      <c r="Q74" s="108">
        <f>N74/2</f>
        <v>9.4E-2</v>
      </c>
      <c r="R74" s="108">
        <f>N74/2</f>
        <v>9.4E-2</v>
      </c>
      <c r="S74">
        <f t="shared" si="4"/>
        <v>0.188</v>
      </c>
      <c r="T74">
        <f t="shared" si="5"/>
        <v>0.188</v>
      </c>
      <c r="U74" s="126">
        <v>0.91186180545119999</v>
      </c>
      <c r="V74" s="126">
        <v>0.93237789999999998</v>
      </c>
      <c r="W74" s="126">
        <v>0.67152690000000004</v>
      </c>
      <c r="X74" s="129">
        <v>1.7288760000000001E-3</v>
      </c>
      <c r="Y74" s="129">
        <v>7.3926959999999998E-3</v>
      </c>
      <c r="Z74">
        <v>1329.2472228550425</v>
      </c>
    </row>
    <row r="75" spans="1:26" x14ac:dyDescent="0.25">
      <c r="A75" s="40">
        <v>0</v>
      </c>
      <c r="B75" s="40">
        <f t="shared" si="3"/>
        <v>3</v>
      </c>
      <c r="C75" s="76"/>
      <c r="D75" s="32">
        <v>74</v>
      </c>
      <c r="E75" s="32">
        <v>1</v>
      </c>
      <c r="F75" s="32">
        <v>1</v>
      </c>
      <c r="G75" s="32">
        <v>1</v>
      </c>
      <c r="H75" s="31" t="s">
        <v>178</v>
      </c>
      <c r="I75" s="31" t="s">
        <v>128</v>
      </c>
      <c r="J75" s="31" t="s">
        <v>129</v>
      </c>
      <c r="K75" s="31" t="s">
        <v>179</v>
      </c>
      <c r="L75" s="76">
        <v>0.6</v>
      </c>
      <c r="M75" s="31" t="s">
        <v>157</v>
      </c>
      <c r="N75" s="31">
        <v>0.18</v>
      </c>
      <c r="O75" s="31" t="s">
        <v>184</v>
      </c>
      <c r="P75" s="31" t="s">
        <v>181</v>
      </c>
      <c r="Q75" s="108">
        <f>N75/2</f>
        <v>0.09</v>
      </c>
      <c r="R75" s="108">
        <f>N75/2</f>
        <v>0.09</v>
      </c>
      <c r="S75">
        <f t="shared" si="4"/>
        <v>0.18</v>
      </c>
      <c r="T75">
        <f t="shared" si="5"/>
        <v>0.18</v>
      </c>
      <c r="U75" s="126">
        <v>0.97128913942999995</v>
      </c>
      <c r="V75" s="126">
        <v>0.92416200000000004</v>
      </c>
      <c r="W75" s="126">
        <v>0.69917609999999997</v>
      </c>
      <c r="X75" s="129">
        <v>1.1685210000000001E-3</v>
      </c>
      <c r="Y75" s="129">
        <v>6.7585859999999996E-3</v>
      </c>
      <c r="Z75">
        <v>2783.2084426484003</v>
      </c>
    </row>
    <row r="76" spans="1:26" x14ac:dyDescent="0.25">
      <c r="A76" s="40">
        <v>0</v>
      </c>
      <c r="B76" s="40">
        <f t="shared" si="3"/>
        <v>3</v>
      </c>
      <c r="C76" s="76"/>
      <c r="D76" s="32">
        <v>75</v>
      </c>
      <c r="E76" s="32">
        <v>1</v>
      </c>
      <c r="F76" s="32">
        <v>1</v>
      </c>
      <c r="G76" s="32">
        <v>1</v>
      </c>
      <c r="H76" s="31" t="s">
        <v>178</v>
      </c>
      <c r="I76" s="31" t="s">
        <v>128</v>
      </c>
      <c r="J76" s="31" t="s">
        <v>129</v>
      </c>
      <c r="K76" s="31" t="s">
        <v>179</v>
      </c>
      <c r="L76" s="76">
        <v>0.6</v>
      </c>
      <c r="M76" s="31" t="s">
        <v>157</v>
      </c>
      <c r="N76" s="31">
        <v>0.185</v>
      </c>
      <c r="O76" s="31" t="s">
        <v>184</v>
      </c>
      <c r="P76" s="31" t="s">
        <v>181</v>
      </c>
      <c r="Q76" s="108">
        <f>N76/2</f>
        <v>9.2499999999999999E-2</v>
      </c>
      <c r="R76" s="108">
        <f>N76/2</f>
        <v>9.2499999999999999E-2</v>
      </c>
      <c r="S76">
        <f t="shared" si="4"/>
        <v>0.185</v>
      </c>
      <c r="T76">
        <f t="shared" si="5"/>
        <v>0.185</v>
      </c>
      <c r="U76" s="126">
        <v>0.84185650259019995</v>
      </c>
      <c r="V76" s="126">
        <v>0.90077870000000004</v>
      </c>
      <c r="W76" s="126">
        <v>0.62918410000000002</v>
      </c>
      <c r="X76" s="129">
        <v>1.7158550000000001E-3</v>
      </c>
      <c r="Y76" s="129">
        <v>7.5559210000000002E-3</v>
      </c>
      <c r="Z76">
        <v>2934.8743612724429</v>
      </c>
    </row>
    <row r="77" spans="1:26" x14ac:dyDescent="0.25">
      <c r="A77" s="40">
        <v>1</v>
      </c>
      <c r="B77" s="40">
        <f t="shared" si="3"/>
        <v>3</v>
      </c>
      <c r="C77" s="77"/>
      <c r="D77" s="46">
        <v>76</v>
      </c>
      <c r="E77" s="46">
        <v>1</v>
      </c>
      <c r="F77" s="46">
        <v>1</v>
      </c>
      <c r="G77" s="46">
        <v>1</v>
      </c>
      <c r="H77" s="66" t="s">
        <v>185</v>
      </c>
      <c r="I77" s="45" t="s">
        <v>172</v>
      </c>
      <c r="J77" s="45" t="s">
        <v>129</v>
      </c>
      <c r="K77" s="45" t="s">
        <v>173</v>
      </c>
      <c r="L77" s="77" t="s">
        <v>13</v>
      </c>
      <c r="M77" s="45" t="s">
        <v>12</v>
      </c>
      <c r="N77" s="45">
        <v>8.2000000000000003E-2</v>
      </c>
      <c r="O77" s="45"/>
      <c r="P77" s="45" t="s">
        <v>186</v>
      </c>
      <c r="Q77" s="109">
        <f>N77/3</f>
        <v>2.7333333333333334E-2</v>
      </c>
      <c r="R77" s="109">
        <f>N77/3*2</f>
        <v>5.4666666666666669E-2</v>
      </c>
      <c r="S77">
        <f t="shared" si="4"/>
        <v>8.2000000000000003E-2</v>
      </c>
      <c r="T77">
        <f t="shared" si="5"/>
        <v>8.2000000000000003E-2</v>
      </c>
      <c r="U77" s="126">
        <v>0.5273833770352</v>
      </c>
      <c r="V77" s="126">
        <v>1.0451870000000001</v>
      </c>
      <c r="W77" s="126">
        <v>0.47371629999999998</v>
      </c>
      <c r="X77" s="129">
        <v>3.775404E-3</v>
      </c>
      <c r="Y77" s="129">
        <v>1.488577E-2</v>
      </c>
      <c r="Z77">
        <v>1827.764254174403</v>
      </c>
    </row>
    <row r="78" spans="1:26" x14ac:dyDescent="0.25">
      <c r="A78" s="40">
        <v>1</v>
      </c>
      <c r="B78" s="40">
        <f t="shared" si="3"/>
        <v>3</v>
      </c>
      <c r="C78" s="77"/>
      <c r="D78" s="46">
        <v>77</v>
      </c>
      <c r="E78" s="46">
        <v>1</v>
      </c>
      <c r="F78" s="46">
        <v>1</v>
      </c>
      <c r="G78" s="46">
        <v>1</v>
      </c>
      <c r="H78" s="45" t="s">
        <v>185</v>
      </c>
      <c r="I78" s="45" t="s">
        <v>172</v>
      </c>
      <c r="J78" s="45" t="s">
        <v>129</v>
      </c>
      <c r="K78" s="45" t="s">
        <v>173</v>
      </c>
      <c r="L78" s="77" t="s">
        <v>13</v>
      </c>
      <c r="M78" s="45" t="s">
        <v>12</v>
      </c>
      <c r="N78" s="45">
        <v>8.2000000000000003E-2</v>
      </c>
      <c r="O78" s="45"/>
      <c r="P78" s="45" t="s">
        <v>186</v>
      </c>
      <c r="Q78" s="109">
        <f>N78/3</f>
        <v>2.7333333333333334E-2</v>
      </c>
      <c r="R78" s="109">
        <f>N78/3*2</f>
        <v>5.4666666666666669E-2</v>
      </c>
      <c r="S78">
        <f t="shared" si="4"/>
        <v>8.2000000000000003E-2</v>
      </c>
      <c r="T78">
        <f t="shared" si="5"/>
        <v>8.2000000000000003E-2</v>
      </c>
      <c r="U78" s="126">
        <v>0.66711018017279999</v>
      </c>
      <c r="V78" s="126">
        <v>0.94375350000000002</v>
      </c>
      <c r="W78" s="126">
        <v>0.555558</v>
      </c>
      <c r="X78" s="129">
        <v>2.840829E-3</v>
      </c>
      <c r="Y78" s="129">
        <v>1.1033289999999999E-2</v>
      </c>
      <c r="Z78">
        <v>3071.6991116741524</v>
      </c>
    </row>
    <row r="79" spans="1:26" x14ac:dyDescent="0.25">
      <c r="A79" s="40"/>
      <c r="B79" s="40"/>
      <c r="C79" s="78"/>
      <c r="D79" s="50"/>
      <c r="E79" s="50"/>
      <c r="F79" s="50"/>
      <c r="G79" s="50"/>
      <c r="H79" s="53"/>
      <c r="I79" s="49"/>
      <c r="J79" s="49"/>
      <c r="K79" s="49"/>
      <c r="L79" s="78"/>
      <c r="M79" s="49"/>
      <c r="N79" s="49"/>
      <c r="O79" s="49"/>
      <c r="P79" s="49"/>
      <c r="Q79" s="110"/>
      <c r="R79" s="110"/>
      <c r="U79" s="126"/>
      <c r="V79" s="126"/>
      <c r="W79" s="126"/>
      <c r="X79" s="129"/>
      <c r="Y79" s="129"/>
    </row>
    <row r="80" spans="1:26" x14ac:dyDescent="0.25">
      <c r="A80" s="40"/>
      <c r="B80" s="40"/>
      <c r="C80" s="78"/>
      <c r="D80" s="50"/>
      <c r="E80" s="50"/>
      <c r="F80" s="50"/>
      <c r="G80" s="50"/>
      <c r="H80" s="49"/>
      <c r="I80" s="49"/>
      <c r="J80" s="49"/>
      <c r="K80" s="49"/>
      <c r="L80" s="78"/>
      <c r="M80" s="49"/>
      <c r="N80" s="49"/>
      <c r="O80" s="49"/>
      <c r="P80" s="49"/>
      <c r="Q80" s="110"/>
      <c r="R80" s="110"/>
      <c r="U80" s="126"/>
      <c r="V80" s="126"/>
      <c r="W80" s="126"/>
      <c r="X80" s="129"/>
      <c r="Y80" s="129"/>
    </row>
    <row r="81" spans="1:26" x14ac:dyDescent="0.25">
      <c r="A81" s="40"/>
      <c r="B81" s="40"/>
      <c r="C81" s="78"/>
      <c r="D81" s="50"/>
      <c r="E81" s="50"/>
      <c r="F81" s="50"/>
      <c r="G81" s="50"/>
      <c r="H81" s="49"/>
      <c r="I81" s="49"/>
      <c r="J81" s="49"/>
      <c r="K81" s="49"/>
      <c r="L81" s="78"/>
      <c r="M81" s="49"/>
      <c r="N81" s="49"/>
      <c r="O81" s="49"/>
      <c r="P81" s="49"/>
      <c r="Q81" s="110"/>
      <c r="R81" s="110"/>
      <c r="U81" s="126"/>
      <c r="V81" s="126"/>
      <c r="W81" s="126"/>
      <c r="X81" s="129"/>
      <c r="Y81" s="129"/>
    </row>
    <row r="82" spans="1:26" x14ac:dyDescent="0.25">
      <c r="A82" s="40"/>
      <c r="B82" s="40"/>
      <c r="C82" s="78"/>
      <c r="D82" s="50"/>
      <c r="E82" s="50"/>
      <c r="F82" s="50"/>
      <c r="G82" s="50"/>
      <c r="H82" s="49"/>
      <c r="I82" s="49"/>
      <c r="J82" s="49"/>
      <c r="K82" s="49"/>
      <c r="L82" s="78"/>
      <c r="M82" s="49"/>
      <c r="N82" s="49"/>
      <c r="O82" s="49"/>
      <c r="P82" s="49"/>
      <c r="Q82" s="110"/>
      <c r="R82" s="110"/>
      <c r="U82" s="126"/>
      <c r="V82" s="126"/>
      <c r="W82" s="126"/>
      <c r="X82" s="129"/>
      <c r="Y82" s="129"/>
    </row>
    <row r="83" spans="1:26" x14ac:dyDescent="0.25">
      <c r="A83" s="40"/>
      <c r="B83" s="40"/>
      <c r="C83" s="78"/>
      <c r="D83" s="50"/>
      <c r="E83" s="50"/>
      <c r="F83" s="50"/>
      <c r="G83" s="50"/>
      <c r="H83" s="49"/>
      <c r="I83" s="49"/>
      <c r="J83" s="49"/>
      <c r="K83" s="49"/>
      <c r="L83" s="78"/>
      <c r="M83" s="49"/>
      <c r="N83" s="49"/>
      <c r="O83" s="49"/>
      <c r="P83" s="49"/>
      <c r="Q83" s="110"/>
      <c r="R83" s="110"/>
      <c r="U83" s="126"/>
      <c r="V83" s="126"/>
      <c r="W83" s="126"/>
      <c r="X83" s="129"/>
      <c r="Y83" s="129"/>
    </row>
    <row r="84" spans="1:26" x14ac:dyDescent="0.25">
      <c r="A84" s="40"/>
      <c r="B84" s="40"/>
      <c r="C84" s="78"/>
      <c r="D84" s="50"/>
      <c r="E84" s="50"/>
      <c r="F84" s="50"/>
      <c r="G84" s="50"/>
      <c r="H84" s="53"/>
      <c r="I84" s="49"/>
      <c r="J84" s="49"/>
      <c r="K84" s="49"/>
      <c r="L84" s="78"/>
      <c r="M84" s="49"/>
      <c r="N84" s="49"/>
      <c r="O84" s="49"/>
      <c r="P84" s="49"/>
      <c r="Q84" s="110"/>
      <c r="R84" s="110"/>
      <c r="U84" s="126"/>
      <c r="V84" s="126"/>
      <c r="W84" s="126"/>
      <c r="X84" s="129"/>
      <c r="Y84" s="129"/>
    </row>
    <row r="85" spans="1:26" x14ac:dyDescent="0.25">
      <c r="A85" s="40"/>
      <c r="B85" s="40"/>
      <c r="C85" s="78"/>
      <c r="D85" s="50"/>
      <c r="E85" s="50"/>
      <c r="F85" s="50"/>
      <c r="G85" s="50"/>
      <c r="H85" s="49"/>
      <c r="I85" s="49"/>
      <c r="J85" s="49"/>
      <c r="K85" s="49"/>
      <c r="L85" s="78"/>
      <c r="M85" s="49"/>
      <c r="N85" s="49"/>
      <c r="O85" s="49"/>
      <c r="P85" s="49"/>
      <c r="Q85" s="110"/>
      <c r="R85" s="110"/>
      <c r="U85" s="126"/>
      <c r="V85" s="126"/>
      <c r="W85" s="126"/>
      <c r="X85" s="129"/>
      <c r="Y85" s="129"/>
    </row>
    <row r="86" spans="1:26" x14ac:dyDescent="0.25">
      <c r="A86" s="40">
        <v>1</v>
      </c>
      <c r="B86" s="40">
        <f t="shared" ref="B86:B93" si="6">SUM(E86:G86)</f>
        <v>3</v>
      </c>
      <c r="C86" s="70"/>
      <c r="D86" s="14">
        <v>85</v>
      </c>
      <c r="E86" s="14">
        <v>1</v>
      </c>
      <c r="F86" s="14">
        <v>1</v>
      </c>
      <c r="G86" s="14">
        <v>1</v>
      </c>
      <c r="H86" s="13" t="s">
        <v>194</v>
      </c>
      <c r="I86" s="13" t="s">
        <v>172</v>
      </c>
      <c r="J86" s="13" t="s">
        <v>129</v>
      </c>
      <c r="K86" s="13" t="s">
        <v>173</v>
      </c>
      <c r="L86" s="70">
        <v>0.6</v>
      </c>
      <c r="M86" s="13" t="s">
        <v>12</v>
      </c>
      <c r="N86" s="13">
        <v>0.151</v>
      </c>
      <c r="O86" s="13" t="s">
        <v>195</v>
      </c>
      <c r="P86" s="13" t="s">
        <v>196</v>
      </c>
      <c r="Q86" s="97">
        <f>N86-R86</f>
        <v>5.6999999999999995E-2</v>
      </c>
      <c r="R86" s="97">
        <v>9.4E-2</v>
      </c>
      <c r="S86">
        <f t="shared" ref="S86:S93" si="7">Q86+R86</f>
        <v>0.151</v>
      </c>
      <c r="T86">
        <f t="shared" ref="T86:T93" si="8">IF(S86&gt;0,S86," ")</f>
        <v>0.151</v>
      </c>
      <c r="U86" s="126">
        <v>0.68834130013350003</v>
      </c>
      <c r="V86" s="126">
        <v>0.99241619999999997</v>
      </c>
      <c r="W86" s="126">
        <v>0.55413610000000002</v>
      </c>
      <c r="X86" s="129">
        <v>3.153533E-3</v>
      </c>
      <c r="Y86" s="129">
        <v>1.052546E-2</v>
      </c>
      <c r="Z86">
        <v>1465.9374669890851</v>
      </c>
    </row>
    <row r="87" spans="1:26" x14ac:dyDescent="0.25">
      <c r="A87" s="40">
        <v>1</v>
      </c>
      <c r="B87" s="40">
        <f t="shared" si="6"/>
        <v>3</v>
      </c>
      <c r="C87" s="70"/>
      <c r="D87" s="14">
        <v>86</v>
      </c>
      <c r="E87" s="14">
        <v>1</v>
      </c>
      <c r="F87" s="14">
        <v>1</v>
      </c>
      <c r="G87" s="14">
        <v>1</v>
      </c>
      <c r="H87" s="13" t="s">
        <v>194</v>
      </c>
      <c r="I87" s="13" t="s">
        <v>172</v>
      </c>
      <c r="J87" s="13" t="s">
        <v>129</v>
      </c>
      <c r="K87" s="13" t="s">
        <v>173</v>
      </c>
      <c r="L87" s="70">
        <v>0.6</v>
      </c>
      <c r="M87" s="13" t="s">
        <v>12</v>
      </c>
      <c r="N87" s="13">
        <v>0.14899999999999999</v>
      </c>
      <c r="O87" s="13"/>
      <c r="P87" s="13" t="s">
        <v>196</v>
      </c>
      <c r="Q87" s="97">
        <f>N87-R87</f>
        <v>5.4999999999999993E-2</v>
      </c>
      <c r="R87" s="97">
        <v>9.4E-2</v>
      </c>
      <c r="S87">
        <f t="shared" si="7"/>
        <v>0.14899999999999999</v>
      </c>
      <c r="T87">
        <f t="shared" si="8"/>
        <v>0.14899999999999999</v>
      </c>
      <c r="U87" s="126">
        <v>0.80733246087120003</v>
      </c>
      <c r="V87" s="126">
        <v>0.98420039999999998</v>
      </c>
      <c r="W87" s="126">
        <v>0.58225930000000004</v>
      </c>
      <c r="X87" s="129">
        <v>2.4975179999999998E-3</v>
      </c>
      <c r="Y87" s="129">
        <v>9.5234489999999998E-3</v>
      </c>
      <c r="Z87">
        <v>1587.6641911170427</v>
      </c>
    </row>
    <row r="88" spans="1:26" x14ac:dyDescent="0.25">
      <c r="A88" s="40">
        <v>1</v>
      </c>
      <c r="B88" s="40">
        <f t="shared" si="6"/>
        <v>3</v>
      </c>
      <c r="C88" s="70"/>
      <c r="D88" s="14">
        <v>87</v>
      </c>
      <c r="E88" s="14">
        <v>1</v>
      </c>
      <c r="F88" s="14">
        <v>1</v>
      </c>
      <c r="G88" s="14">
        <v>1</v>
      </c>
      <c r="H88" s="13" t="s">
        <v>194</v>
      </c>
      <c r="I88" s="13" t="s">
        <v>172</v>
      </c>
      <c r="J88" s="13" t="s">
        <v>129</v>
      </c>
      <c r="K88" s="13" t="s">
        <v>173</v>
      </c>
      <c r="L88" s="70">
        <v>0.6</v>
      </c>
      <c r="M88" s="13" t="s">
        <v>9</v>
      </c>
      <c r="N88" s="13">
        <v>0.14899999999999999</v>
      </c>
      <c r="O88" s="13" t="s">
        <v>197</v>
      </c>
      <c r="P88" s="13" t="s">
        <v>196</v>
      </c>
      <c r="Q88" s="97">
        <f>N88-R88</f>
        <v>5.4999999999999993E-2</v>
      </c>
      <c r="R88" s="97">
        <v>9.4E-2</v>
      </c>
      <c r="S88">
        <f t="shared" si="7"/>
        <v>0.14899999999999999</v>
      </c>
      <c r="T88">
        <f t="shared" si="8"/>
        <v>0.14899999999999999</v>
      </c>
      <c r="U88" s="126">
        <v>1.0948742622287999</v>
      </c>
      <c r="V88" s="126">
        <v>0.99557609999999996</v>
      </c>
      <c r="W88" s="126">
        <v>0.65462140000000002</v>
      </c>
      <c r="X88" s="129">
        <v>1.9805690000000002E-3</v>
      </c>
      <c r="Y88" s="129">
        <v>8.2381239999999994E-3</v>
      </c>
      <c r="Z88">
        <v>1768.3799607241915</v>
      </c>
    </row>
    <row r="89" spans="1:26" x14ac:dyDescent="0.25">
      <c r="A89" s="40">
        <v>0</v>
      </c>
      <c r="B89" s="40">
        <f t="shared" si="6"/>
        <v>0</v>
      </c>
      <c r="C89" s="38"/>
      <c r="D89" s="22">
        <v>88</v>
      </c>
      <c r="E89" s="22"/>
      <c r="F89" s="22"/>
      <c r="G89" s="22"/>
      <c r="H89" s="21"/>
      <c r="I89" s="21"/>
      <c r="J89" s="21"/>
      <c r="K89" s="21"/>
      <c r="L89" s="38"/>
      <c r="M89" s="21"/>
      <c r="N89" s="21"/>
      <c r="O89" s="21"/>
      <c r="P89" s="21" t="s">
        <v>198</v>
      </c>
      <c r="Q89" s="103"/>
      <c r="R89" s="103"/>
      <c r="S89">
        <f t="shared" si="7"/>
        <v>0</v>
      </c>
      <c r="T89" t="str">
        <f t="shared" si="8"/>
        <v xml:space="preserve"> </v>
      </c>
    </row>
    <row r="90" spans="1:26" x14ac:dyDescent="0.25">
      <c r="A90" s="40">
        <v>0</v>
      </c>
      <c r="B90" s="40">
        <f t="shared" si="6"/>
        <v>0</v>
      </c>
      <c r="C90" s="38"/>
      <c r="D90" s="22">
        <v>89</v>
      </c>
      <c r="E90" s="22"/>
      <c r="F90" s="22"/>
      <c r="G90" s="22"/>
      <c r="H90" s="21"/>
      <c r="I90" s="21"/>
      <c r="J90" s="21"/>
      <c r="K90" s="21"/>
      <c r="L90" s="38"/>
      <c r="M90" s="21"/>
      <c r="N90" s="21"/>
      <c r="O90" s="21"/>
      <c r="P90" s="21" t="s">
        <v>198</v>
      </c>
      <c r="Q90" s="103"/>
      <c r="R90" s="103"/>
      <c r="S90">
        <f t="shared" si="7"/>
        <v>0</v>
      </c>
      <c r="T90" t="str">
        <f t="shared" si="8"/>
        <v xml:space="preserve"> </v>
      </c>
    </row>
    <row r="91" spans="1:26" x14ac:dyDescent="0.25">
      <c r="A91" s="40">
        <v>0</v>
      </c>
      <c r="B91" s="40">
        <f t="shared" si="6"/>
        <v>0</v>
      </c>
      <c r="C91" s="38"/>
      <c r="D91" s="22">
        <v>90</v>
      </c>
      <c r="E91" s="22"/>
      <c r="F91" s="22"/>
      <c r="G91" s="22"/>
      <c r="H91" s="21"/>
      <c r="I91" s="21"/>
      <c r="J91" s="21"/>
      <c r="K91" s="21"/>
      <c r="L91" s="38"/>
      <c r="M91" s="21"/>
      <c r="N91" s="21"/>
      <c r="O91" s="21"/>
      <c r="P91" s="21" t="s">
        <v>198</v>
      </c>
      <c r="Q91" s="103"/>
      <c r="R91" s="103"/>
      <c r="S91">
        <f t="shared" si="7"/>
        <v>0</v>
      </c>
      <c r="T91" t="str">
        <f t="shared" si="8"/>
        <v xml:space="preserve"> </v>
      </c>
    </row>
    <row r="92" spans="1:26" x14ac:dyDescent="0.25">
      <c r="A92" s="40">
        <v>1</v>
      </c>
      <c r="B92" s="40">
        <f t="shared" si="6"/>
        <v>3</v>
      </c>
      <c r="C92" s="79"/>
      <c r="D92" s="48">
        <v>91</v>
      </c>
      <c r="E92" s="48">
        <v>1</v>
      </c>
      <c r="F92" s="48">
        <v>1</v>
      </c>
      <c r="G92" s="48">
        <v>1</v>
      </c>
      <c r="H92" s="47" t="s">
        <v>199</v>
      </c>
      <c r="I92" s="47" t="s">
        <v>128</v>
      </c>
      <c r="J92" s="47" t="s">
        <v>129</v>
      </c>
      <c r="K92" s="47" t="s">
        <v>173</v>
      </c>
      <c r="L92" s="79">
        <v>0.6</v>
      </c>
      <c r="M92" s="47" t="s">
        <v>9</v>
      </c>
      <c r="N92" s="47">
        <v>0.161</v>
      </c>
      <c r="O92" s="47"/>
      <c r="P92" s="47" t="s">
        <v>200</v>
      </c>
      <c r="Q92" s="111">
        <f>N92/2</f>
        <v>8.0500000000000002E-2</v>
      </c>
      <c r="R92" s="111">
        <f>Q92</f>
        <v>8.0500000000000002E-2</v>
      </c>
      <c r="S92">
        <f t="shared" si="7"/>
        <v>0.161</v>
      </c>
      <c r="T92">
        <f t="shared" si="8"/>
        <v>0.161</v>
      </c>
    </row>
    <row r="93" spans="1:26" x14ac:dyDescent="0.25">
      <c r="A93" s="40">
        <v>1</v>
      </c>
      <c r="B93" s="40">
        <f t="shared" si="6"/>
        <v>3</v>
      </c>
      <c r="C93" s="79"/>
      <c r="D93" s="48">
        <v>92</v>
      </c>
      <c r="E93" s="48">
        <v>1</v>
      </c>
      <c r="F93" s="48">
        <v>1</v>
      </c>
      <c r="G93" s="48">
        <v>1</v>
      </c>
      <c r="H93" s="47" t="s">
        <v>245</v>
      </c>
      <c r="I93" s="47" t="s">
        <v>128</v>
      </c>
      <c r="J93" s="47" t="s">
        <v>129</v>
      </c>
      <c r="K93" s="47" t="s">
        <v>173</v>
      </c>
      <c r="L93" s="79">
        <v>0.6</v>
      </c>
      <c r="M93" s="47" t="s">
        <v>12</v>
      </c>
      <c r="N93" s="47">
        <v>0.16600000000000001</v>
      </c>
      <c r="O93" s="47"/>
      <c r="P93" s="47" t="s">
        <v>200</v>
      </c>
      <c r="Q93" s="111">
        <f>N93/2</f>
        <v>8.3000000000000004E-2</v>
      </c>
      <c r="R93" s="111">
        <f>Q93</f>
        <v>8.3000000000000004E-2</v>
      </c>
      <c r="S93">
        <f t="shared" si="7"/>
        <v>0.16600000000000001</v>
      </c>
      <c r="T93">
        <f t="shared" si="8"/>
        <v>0.16600000000000001</v>
      </c>
    </row>
    <row r="94" spans="1:26" x14ac:dyDescent="0.25">
      <c r="A94" s="40"/>
      <c r="B94" s="40"/>
      <c r="C94" s="79"/>
      <c r="D94" s="48"/>
      <c r="E94" s="48"/>
      <c r="F94" s="48"/>
      <c r="G94" s="48"/>
      <c r="H94" s="47"/>
      <c r="I94" s="47"/>
      <c r="J94" s="47"/>
      <c r="K94" s="47"/>
      <c r="L94" s="79"/>
      <c r="M94" s="47"/>
      <c r="N94" s="47"/>
      <c r="O94" s="47"/>
      <c r="P94" s="47"/>
      <c r="Q94" s="111"/>
      <c r="R94" s="111"/>
    </row>
    <row r="95" spans="1:26" x14ac:dyDescent="0.25">
      <c r="A95" s="40">
        <v>1</v>
      </c>
      <c r="B95" s="40">
        <f>SUM(E95:G95)</f>
        <v>3</v>
      </c>
      <c r="C95" s="79"/>
      <c r="D95" s="48">
        <v>94</v>
      </c>
      <c r="E95" s="48">
        <v>1</v>
      </c>
      <c r="F95" s="48">
        <v>1</v>
      </c>
      <c r="G95" s="48">
        <v>1</v>
      </c>
      <c r="H95" s="47" t="s">
        <v>246</v>
      </c>
      <c r="I95" s="47" t="s">
        <v>128</v>
      </c>
      <c r="J95" s="47" t="s">
        <v>129</v>
      </c>
      <c r="K95" s="47" t="s">
        <v>173</v>
      </c>
      <c r="L95" s="79">
        <v>0.6</v>
      </c>
      <c r="M95" s="47" t="s">
        <v>182</v>
      </c>
      <c r="N95" s="47">
        <v>0.19400000000000001</v>
      </c>
      <c r="O95" s="47"/>
      <c r="P95" s="47" t="s">
        <v>200</v>
      </c>
      <c r="Q95" s="111">
        <f>N95/2</f>
        <v>9.7000000000000003E-2</v>
      </c>
      <c r="R95" s="111">
        <f>Q95</f>
        <v>9.7000000000000003E-2</v>
      </c>
      <c r="S95">
        <f>Q95+R95</f>
        <v>0.19400000000000001</v>
      </c>
      <c r="T95">
        <f>IF(S95&gt;0,S95," ")</f>
        <v>0.19400000000000001</v>
      </c>
    </row>
    <row r="96" spans="1:26" x14ac:dyDescent="0.25">
      <c r="A96" s="40">
        <v>1</v>
      </c>
      <c r="B96" s="40">
        <f>SUM(E96:G96)</f>
        <v>3</v>
      </c>
      <c r="C96" s="79"/>
      <c r="D96" s="48">
        <v>95</v>
      </c>
      <c r="E96" s="48">
        <v>1</v>
      </c>
      <c r="F96" s="48">
        <v>1</v>
      </c>
      <c r="G96" s="48">
        <v>1</v>
      </c>
      <c r="H96" s="47" t="s">
        <v>247</v>
      </c>
      <c r="I96" s="47" t="s">
        <v>128</v>
      </c>
      <c r="J96" s="47" t="s">
        <v>129</v>
      </c>
      <c r="K96" s="47" t="s">
        <v>173</v>
      </c>
      <c r="L96" s="79">
        <v>0.6</v>
      </c>
      <c r="M96" s="47" t="s">
        <v>182</v>
      </c>
      <c r="N96" s="47">
        <v>0.17799999999999999</v>
      </c>
      <c r="O96" s="47"/>
      <c r="P96" s="47" t="s">
        <v>200</v>
      </c>
      <c r="Q96" s="111">
        <f>N96/2</f>
        <v>8.8999999999999996E-2</v>
      </c>
      <c r="R96" s="111">
        <f>Q96</f>
        <v>8.8999999999999996E-2</v>
      </c>
      <c r="S96">
        <f>Q96+R96</f>
        <v>0.17799999999999999</v>
      </c>
      <c r="T96">
        <f>IF(S96&gt;0,S96," ")</f>
        <v>0.17799999999999999</v>
      </c>
    </row>
    <row r="97" spans="1:18" x14ac:dyDescent="0.25">
      <c r="A97" s="40"/>
      <c r="B97" s="40"/>
      <c r="C97" s="80"/>
      <c r="D97" s="52"/>
      <c r="E97" s="52"/>
      <c r="F97" s="52"/>
      <c r="G97" s="52"/>
      <c r="H97" s="51"/>
      <c r="I97" s="51"/>
      <c r="J97" s="51"/>
      <c r="K97" s="51"/>
      <c r="L97" s="80"/>
      <c r="M97" s="51"/>
      <c r="N97" s="51"/>
      <c r="O97" s="51"/>
      <c r="P97" s="51"/>
      <c r="Q97" s="112"/>
      <c r="R97" s="112"/>
    </row>
    <row r="98" spans="1:18" x14ac:dyDescent="0.25">
      <c r="A98" s="40"/>
      <c r="B98" s="40"/>
      <c r="C98" s="80"/>
      <c r="D98" s="52"/>
      <c r="E98" s="52"/>
      <c r="F98" s="52"/>
      <c r="G98" s="52"/>
      <c r="H98" s="51"/>
      <c r="I98" s="51"/>
      <c r="J98" s="51"/>
      <c r="K98" s="51"/>
      <c r="L98" s="80"/>
      <c r="M98" s="51"/>
      <c r="N98" s="51"/>
      <c r="O98" s="51"/>
      <c r="P98" s="51"/>
      <c r="Q98" s="112"/>
      <c r="R98" s="112"/>
    </row>
    <row r="99" spans="1:18" x14ac:dyDescent="0.25">
      <c r="A99" s="40"/>
      <c r="B99" s="40"/>
      <c r="C99" s="80"/>
      <c r="D99" s="52"/>
      <c r="E99" s="52"/>
      <c r="F99" s="52"/>
      <c r="G99" s="52"/>
      <c r="H99" s="51"/>
      <c r="I99" s="51"/>
      <c r="J99" s="51"/>
      <c r="K99" s="51"/>
      <c r="L99" s="80"/>
      <c r="M99" s="51"/>
      <c r="N99" s="51"/>
      <c r="O99" s="51"/>
      <c r="P99" s="51"/>
      <c r="Q99" s="112"/>
      <c r="R99" s="112"/>
    </row>
    <row r="100" spans="1:18" x14ac:dyDescent="0.25">
      <c r="A100" s="40"/>
      <c r="B100" s="40"/>
      <c r="C100" s="80"/>
      <c r="D100" s="52"/>
      <c r="E100" s="52"/>
      <c r="F100" s="52"/>
      <c r="G100" s="52"/>
      <c r="H100" s="51"/>
      <c r="I100" s="51"/>
      <c r="J100" s="51"/>
      <c r="K100" s="51"/>
      <c r="L100" s="80"/>
      <c r="M100" s="51"/>
      <c r="N100" s="51"/>
      <c r="O100" s="51"/>
      <c r="P100" s="51"/>
      <c r="Q100" s="112"/>
      <c r="R100" s="112"/>
    </row>
    <row r="101" spans="1:18" x14ac:dyDescent="0.25">
      <c r="A101" s="40"/>
      <c r="B101" s="40"/>
      <c r="C101" s="80"/>
      <c r="D101" s="52"/>
      <c r="E101" s="52"/>
      <c r="F101" s="52"/>
      <c r="G101" s="52"/>
      <c r="H101" s="51"/>
      <c r="I101" s="51"/>
      <c r="J101" s="51"/>
      <c r="K101" s="51"/>
      <c r="L101" s="80"/>
      <c r="M101" s="51"/>
      <c r="N101" s="51"/>
      <c r="O101" s="51"/>
      <c r="P101" s="51"/>
      <c r="Q101" s="112"/>
      <c r="R101" s="112"/>
    </row>
    <row r="102" spans="1:18" x14ac:dyDescent="0.25">
      <c r="A102" s="40"/>
      <c r="B102" s="40"/>
      <c r="C102" s="80"/>
      <c r="D102" s="52"/>
      <c r="E102" s="52"/>
      <c r="F102" s="52"/>
      <c r="G102" s="52"/>
      <c r="H102" s="51"/>
      <c r="I102" s="51"/>
      <c r="J102" s="51"/>
      <c r="K102" s="51"/>
      <c r="L102" s="80"/>
      <c r="M102" s="51"/>
      <c r="N102" s="51"/>
      <c r="O102" s="51"/>
      <c r="P102" s="51"/>
      <c r="Q102" s="112"/>
      <c r="R102" s="112"/>
    </row>
    <row r="103" spans="1:18" x14ac:dyDescent="0.25">
      <c r="A103" s="40"/>
      <c r="B103" s="40"/>
      <c r="C103" s="80"/>
      <c r="D103" s="52"/>
      <c r="E103" s="52"/>
      <c r="F103" s="52"/>
      <c r="G103" s="52"/>
      <c r="H103" s="51"/>
      <c r="I103" s="51"/>
      <c r="J103" s="51"/>
      <c r="K103" s="51"/>
      <c r="L103" s="80"/>
      <c r="M103" s="51"/>
      <c r="N103" s="51"/>
      <c r="O103" s="51"/>
      <c r="P103" s="51"/>
      <c r="Q103" s="112"/>
      <c r="R103" s="112"/>
    </row>
    <row r="104" spans="1:18" x14ac:dyDescent="0.25">
      <c r="A104" s="40"/>
      <c r="B104" s="40"/>
      <c r="C104" s="80"/>
      <c r="D104" s="52"/>
      <c r="E104" s="52"/>
      <c r="F104" s="52"/>
      <c r="G104" s="52"/>
      <c r="H104" s="51"/>
      <c r="I104" s="51"/>
      <c r="J104" s="51"/>
      <c r="K104" s="51"/>
      <c r="L104" s="80"/>
      <c r="M104" s="51"/>
      <c r="N104" s="51"/>
      <c r="O104" s="51"/>
      <c r="P104" s="51"/>
      <c r="Q104" s="112"/>
      <c r="R104" s="112"/>
    </row>
    <row r="105" spans="1:18" x14ac:dyDescent="0.25">
      <c r="A105" s="40"/>
      <c r="B105" s="40"/>
      <c r="C105" s="80"/>
      <c r="D105" s="52"/>
      <c r="E105" s="52"/>
      <c r="F105" s="52"/>
      <c r="G105" s="52"/>
      <c r="H105" s="51"/>
      <c r="I105" s="51"/>
      <c r="J105" s="51"/>
      <c r="K105" s="51"/>
      <c r="L105" s="80"/>
      <c r="M105" s="51"/>
      <c r="N105" s="51"/>
      <c r="O105" s="51"/>
      <c r="P105" s="51"/>
      <c r="Q105" s="112"/>
      <c r="R105" s="112"/>
    </row>
    <row r="106" spans="1:18" x14ac:dyDescent="0.25">
      <c r="A106" s="40"/>
      <c r="B106" s="40"/>
      <c r="C106" s="80"/>
      <c r="D106" s="52"/>
      <c r="E106" s="52"/>
      <c r="F106" s="52"/>
      <c r="G106" s="52"/>
      <c r="H106" s="51"/>
      <c r="I106" s="51"/>
      <c r="J106" s="51"/>
      <c r="K106" s="51"/>
      <c r="L106" s="80"/>
      <c r="M106" s="51"/>
      <c r="N106" s="51"/>
      <c r="O106" s="51"/>
      <c r="P106" s="51"/>
      <c r="Q106" s="112"/>
      <c r="R106" s="112"/>
    </row>
    <row r="107" spans="1:18" x14ac:dyDescent="0.25">
      <c r="A107" s="40"/>
      <c r="B107" s="40"/>
      <c r="C107" s="80"/>
      <c r="D107" s="52"/>
      <c r="E107" s="52"/>
      <c r="F107" s="52"/>
      <c r="G107" s="52"/>
      <c r="H107" s="51"/>
      <c r="I107" s="51"/>
      <c r="J107" s="51"/>
      <c r="K107" s="51"/>
      <c r="L107" s="80"/>
      <c r="M107" s="51"/>
      <c r="N107" s="51"/>
      <c r="O107" s="51"/>
      <c r="P107" s="51"/>
      <c r="Q107" s="112"/>
      <c r="R107" s="112"/>
    </row>
    <row r="108" spans="1:18" x14ac:dyDescent="0.25">
      <c r="A108" s="40"/>
      <c r="B108" s="40"/>
      <c r="C108" s="80"/>
      <c r="D108" s="52"/>
      <c r="E108" s="52"/>
      <c r="F108" s="52"/>
      <c r="G108" s="52"/>
      <c r="H108" s="51"/>
      <c r="I108" s="51"/>
      <c r="J108" s="51"/>
      <c r="K108" s="51"/>
      <c r="L108" s="80"/>
      <c r="M108" s="51"/>
      <c r="N108" s="51"/>
      <c r="O108" s="51"/>
      <c r="P108" s="51"/>
      <c r="Q108" s="112"/>
      <c r="R108" s="112"/>
    </row>
  </sheetData>
  <conditionalFormatting sqref="A2:A108">
    <cfRule type="cellIs" dxfId="5" priority="3" operator="greaterThan">
      <formula>0</formula>
    </cfRule>
    <cfRule type="cellIs" dxfId="4" priority="4" operator="equal">
      <formula>0</formula>
    </cfRule>
  </conditionalFormatting>
  <conditionalFormatting sqref="B2:B108">
    <cfRule type="cellIs" dxfId="3" priority="1" operator="equal">
      <formula>3</formula>
    </cfRule>
    <cfRule type="cellIs" dxfId="2" priority="2" operator="lessThan">
      <formula>3</formula>
    </cfRule>
  </conditionalFormatting>
  <conditionalFormatting sqref="E2:G108">
    <cfRule type="cellIs" dxfId="1" priority="5" operator="lessThan">
      <formula>1</formula>
    </cfRule>
  </conditionalFormatting>
  <conditionalFormatting sqref="T2:T108">
    <cfRule type="cellIs" dxfId="0" priority="6" operator="greaterThan">
      <formula>0.25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517D277C9ADD469FF15FA2A5933C04" ma:contentTypeVersion="14" ma:contentTypeDescription="Vytvoří nový dokument" ma:contentTypeScope="" ma:versionID="c14fff70426466c6dc1ef83dbbedb43c">
  <xsd:schema xmlns:xsd="http://www.w3.org/2001/XMLSchema" xmlns:xs="http://www.w3.org/2001/XMLSchema" xmlns:p="http://schemas.microsoft.com/office/2006/metadata/properties" xmlns:ns3="c1530b34-6792-4243-bc8b-68c9782635fd" xmlns:ns4="eee734d6-70e5-4440-b85c-211ad9540e47" targetNamespace="http://schemas.microsoft.com/office/2006/metadata/properties" ma:root="true" ma:fieldsID="dcb616114b9f90213236d0b56ab38783" ns3:_="" ns4:_="">
    <xsd:import namespace="c1530b34-6792-4243-bc8b-68c9782635fd"/>
    <xsd:import namespace="eee734d6-70e5-4440-b85c-211ad9540e4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earchProperties" minOccurs="0"/>
                <xsd:element ref="ns4:_activity" minOccurs="0"/>
                <xsd:element ref="ns4:MediaServiceSystem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30b34-6792-4243-bc8b-68c9782635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734d6-70e5-4440-b85c-211ad9540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e734d6-70e5-4440-b85c-211ad9540e47" xsi:nil="true"/>
  </documentManagement>
</p:properties>
</file>

<file path=customXml/itemProps1.xml><?xml version="1.0" encoding="utf-8"?>
<ds:datastoreItem xmlns:ds="http://schemas.openxmlformats.org/officeDocument/2006/customXml" ds:itemID="{C95E17F2-F5CA-417B-948F-B84E98F5A3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530b34-6792-4243-bc8b-68c9782635fd"/>
    <ds:schemaRef ds:uri="eee734d6-70e5-4440-b85c-211ad9540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8F972A-FA42-400D-8F3D-092B1159AA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944486-7F78-476D-97BE-666988CDF76E}">
  <ds:schemaRefs>
    <ds:schemaRef ds:uri="http://schemas.microsoft.com/office/2006/metadata/properties"/>
    <ds:schemaRef ds:uri="http://schemas.microsoft.com/office/infopath/2007/PartnerControls"/>
    <ds:schemaRef ds:uri="eee734d6-70e5-4440-b85c-211ad9540e4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UCTP</vt:lpstr>
      <vt:lpstr>UCTP (2)</vt:lpstr>
      <vt:lpstr>ENAS-IJP</vt:lpstr>
      <vt:lpstr>UCTP-USS (2)</vt:lpstr>
      <vt:lpstr>ENAS-IJP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Trpaslik</dc:creator>
  <cp:keywords/>
  <dc:description/>
  <cp:lastModifiedBy>Hala Miroslav</cp:lastModifiedBy>
  <cp:revision/>
  <dcterms:created xsi:type="dcterms:W3CDTF">2023-06-22T07:46:45Z</dcterms:created>
  <dcterms:modified xsi:type="dcterms:W3CDTF">2024-05-13T14:41:19Z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0x010100FF517D277C9ADD469FF15FA2A5933C04</vt:lpwstr>
  </property>
</Properties>
</file>